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embeddings/oleObject4.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6.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7.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embeddings/oleObject8.bin" ContentType="application/vnd.openxmlformats-officedocument.oleObject"/>
  <Override PartName="/xl/comments7.xml" ContentType="application/vnd.openxmlformats-officedocument.spreadsheetml.comments+xml"/>
  <Override PartName="/xl/drawings/drawing9.xml" ContentType="application/vnd.openxmlformats-officedocument.drawing+xml"/>
  <Override PartName="/xl/embeddings/oleObject9.bin" ContentType="application/vnd.openxmlformats-officedocument.oleObject"/>
  <Override PartName="/xl/comments8.xml" ContentType="application/vnd.openxmlformats-officedocument.spreadsheetml.comments+xml"/>
  <Override PartName="/xl/drawings/drawing10.xml" ContentType="application/vnd.openxmlformats-officedocument.drawing+xml"/>
  <Override PartName="/xl/embeddings/oleObject10.bin" ContentType="application/vnd.openxmlformats-officedocument.oleObject"/>
  <Override PartName="/xl/comments9.xml" ContentType="application/vnd.openxmlformats-officedocument.spreadsheetml.comments+xml"/>
  <Override PartName="/xl/drawings/drawing11.xml" ContentType="application/vnd.openxmlformats-officedocument.drawing+xml"/>
  <Override PartName="/xl/embeddings/oleObject11.bin" ContentType="application/vnd.openxmlformats-officedocument.oleObject"/>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embeddings/oleObject12.bin" ContentType="application/vnd.openxmlformats-officedocument.oleObject"/>
  <Override PartName="/xl/comments12.xml" ContentType="application/vnd.openxmlformats-officedocument.spreadsheetml.comments+xml"/>
  <Override PartName="/xl/drawings/drawing14.xml" ContentType="application/vnd.openxmlformats-officedocument.drawing+xml"/>
  <Override PartName="/xl/embeddings/oleObject13.bin" ContentType="application/vnd.openxmlformats-officedocument.oleObject"/>
  <Override PartName="/xl/comments13.xml" ContentType="application/vnd.openxmlformats-officedocument.spreadsheetml.comments+xml"/>
  <Override PartName="/xl/drawings/drawing15.xml" ContentType="application/vnd.openxmlformats-officedocument.drawing+xml"/>
  <Override PartName="/xl/embeddings/oleObject14.bin" ContentType="application/vnd.openxmlformats-officedocument.oleObject"/>
  <Override PartName="/xl/comments14.xml" ContentType="application/vnd.openxmlformats-officedocument.spreadsheetml.comments+xml"/>
  <Override PartName="/xl/drawings/drawing16.xml" ContentType="application/vnd.openxmlformats-officedocument.drawing+xml"/>
  <Override PartName="/xl/embeddings/oleObject15.bin" ContentType="application/vnd.openxmlformats-officedocument.oleObject"/>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uanc\Desktop\INDEPORTES Antioquia\Planeacion Estratégica Indeportes\Seguimiento Plan de Accion Indeportes Antioquia\"/>
    </mc:Choice>
  </mc:AlternateContent>
  <bookViews>
    <workbookView xWindow="-120" yWindow="-120" windowWidth="29040" windowHeight="15720" tabRatio="890" firstSheet="1" activeTab="2"/>
  </bookViews>
  <sheets>
    <sheet name="Plan Acción 2023" sheetId="3" state="hidden" r:id="rId1"/>
    <sheet name="CONSOLIDADO" sheetId="30" r:id="rId2"/>
    <sheet name="RESULTADOS" sheetId="34" r:id="rId3"/>
    <sheet name="O. Sistemas" sheetId="36" state="hidden" r:id="rId4"/>
    <sheet name="Comunicaciones" sheetId="29" state="hidden" r:id="rId5"/>
    <sheet name="O.A Jurídica" sheetId="26" state="hidden" r:id="rId6"/>
    <sheet name="Subg. Administrativa" sheetId="22" state="hidden" r:id="rId7"/>
    <sheet name="Subg. Escenarios Dptivos" sheetId="21" state="hidden" r:id="rId8"/>
    <sheet name="O. Control Interno" sheetId="20" state="hidden" r:id="rId9"/>
    <sheet name="Subg. Altos Logros" sheetId="18" state="hidden" r:id="rId10"/>
    <sheet name="O. Talento Hum" sheetId="25" state="hidden" r:id="rId11"/>
    <sheet name="O.A Planeación" sheetId="23" state="hidden" r:id="rId12"/>
    <sheet name="Subg. Fomento Dllo Dptivo" sheetId="28" state="hidden" r:id="rId13"/>
    <sheet name="S.A Tesorería" sheetId="15" state="hidden" r:id="rId14"/>
    <sheet name="O. Medicina Dep." sheetId="35" state="hidden" r:id="rId15"/>
    <sheet name="S.A CADA" sheetId="31" state="hidden" r:id="rId16"/>
    <sheet name="Formulas" sheetId="2" state="hidden" r:id="rId17"/>
  </sheets>
  <externalReferences>
    <externalReference r:id="rId18"/>
    <externalReference r:id="rId19"/>
    <externalReference r:id="rId20"/>
    <externalReference r:id="rId21"/>
    <externalReference r:id="rId22"/>
  </externalReferences>
  <definedNames>
    <definedName name="_xlnm._FilterDatabase" localSheetId="4" hidden="1">Comunicaciones!$A$5:$AH$11</definedName>
    <definedName name="_xlnm._FilterDatabase" localSheetId="1" hidden="1">CONSOLIDADO!$A$5:$AH$286</definedName>
    <definedName name="_xlnm._FilterDatabase" localSheetId="8" hidden="1">'O. Control Interno'!$A$5:$AH$12</definedName>
    <definedName name="_xlnm._FilterDatabase" localSheetId="14" hidden="1">'O. Medicina Dep.'!$A$5:$AH$9</definedName>
    <definedName name="_xlnm._FilterDatabase" localSheetId="3" hidden="1">'O. Sistemas'!$A$5:$AH$28</definedName>
    <definedName name="_xlnm._FilterDatabase" localSheetId="10" hidden="1">'O. Talento Hum'!$A$5:$AH$27</definedName>
    <definedName name="_xlnm._FilterDatabase" localSheetId="5" hidden="1">'O.A Jurídica'!$A$5:$AH$11</definedName>
    <definedName name="_xlnm._FilterDatabase" localSheetId="11" hidden="1">'O.A Planeación'!$A$5:$AM$68</definedName>
    <definedName name="_xlnm._FilterDatabase" localSheetId="0" hidden="1">'Plan Acción 2023'!$A$5:$AH$280</definedName>
    <definedName name="_xlnm._FilterDatabase" localSheetId="15" hidden="1">'S.A CADA'!$A$5:$AH$20</definedName>
    <definedName name="_xlnm._FilterDatabase" localSheetId="13" hidden="1">'S.A Tesorería'!$A$5:$AH$6</definedName>
    <definedName name="_xlnm._FilterDatabase" localSheetId="6" hidden="1">'Subg. Administrativa'!$A$5:$AH$35</definedName>
    <definedName name="_xlnm._FilterDatabase" localSheetId="9" hidden="1">'Subg. Altos Logros'!$A$5:$AH$45</definedName>
    <definedName name="_xlnm._FilterDatabase" localSheetId="7" hidden="1">'Subg. Escenarios Dptivos'!$A$5:$AH$11</definedName>
    <definedName name="_xlnm._FilterDatabase" localSheetId="12" hidden="1">'Subg. Fomento Dllo Dptivo'!$A$5:$AK$93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34" l="1"/>
  <c r="C17" i="34"/>
  <c r="AD29" i="36"/>
  <c r="AA29" i="36"/>
  <c r="AJ28" i="36"/>
  <c r="AH28" i="36"/>
  <c r="AF28" i="36"/>
  <c r="AD28" i="36"/>
  <c r="AJ27" i="36"/>
  <c r="AH27" i="36"/>
  <c r="AF27" i="36"/>
  <c r="AD27" i="36"/>
  <c r="AJ26" i="36"/>
  <c r="AH26" i="36"/>
  <c r="AF26" i="36"/>
  <c r="AD26" i="36"/>
  <c r="AJ25" i="36"/>
  <c r="AH25" i="36"/>
  <c r="AF25" i="36"/>
  <c r="AD25" i="36"/>
  <c r="AJ24" i="36"/>
  <c r="AH24" i="36"/>
  <c r="AF24" i="36"/>
  <c r="AD24" i="36"/>
  <c r="AJ23" i="36"/>
  <c r="AH23" i="36"/>
  <c r="AF23" i="36"/>
  <c r="AD23" i="36"/>
  <c r="AJ22" i="36"/>
  <c r="AH22" i="36"/>
  <c r="AF22" i="36"/>
  <c r="AD22" i="36"/>
  <c r="AJ21" i="36"/>
  <c r="AH21" i="36"/>
  <c r="AF21" i="36"/>
  <c r="AD21" i="36"/>
  <c r="AJ20" i="36"/>
  <c r="AH20" i="36"/>
  <c r="AF20" i="36"/>
  <c r="AD20" i="36"/>
  <c r="AJ19" i="36"/>
  <c r="AH19" i="36"/>
  <c r="AF19" i="36"/>
  <c r="AD19" i="36"/>
  <c r="AJ18" i="36"/>
  <c r="AH18" i="36"/>
  <c r="AF18" i="36"/>
  <c r="AD18" i="36"/>
  <c r="AJ17" i="36"/>
  <c r="AH17" i="36"/>
  <c r="AF17" i="36"/>
  <c r="AD17" i="36"/>
  <c r="AJ16" i="36"/>
  <c r="AH16" i="36"/>
  <c r="AF16" i="36"/>
  <c r="AD16" i="36"/>
  <c r="L16" i="36"/>
  <c r="AJ15" i="36"/>
  <c r="AH15" i="36"/>
  <c r="AF15" i="36"/>
  <c r="AD15" i="36"/>
  <c r="AJ14" i="36"/>
  <c r="AH14" i="36"/>
  <c r="AF14" i="36"/>
  <c r="AD14" i="36"/>
  <c r="AJ13" i="36"/>
  <c r="AH13" i="36"/>
  <c r="AF13" i="36"/>
  <c r="AD13" i="36"/>
  <c r="AJ12" i="36"/>
  <c r="AH12" i="36"/>
  <c r="AF12" i="36"/>
  <c r="AD12" i="36"/>
  <c r="AJ11" i="36"/>
  <c r="AH11" i="36"/>
  <c r="AF11" i="36"/>
  <c r="AD11" i="36"/>
  <c r="AJ10" i="36"/>
  <c r="AH10" i="36"/>
  <c r="AF10" i="36"/>
  <c r="AD10" i="36"/>
  <c r="AJ9" i="36"/>
  <c r="AH9" i="36"/>
  <c r="AF9" i="36"/>
  <c r="AD9" i="36"/>
  <c r="AJ8" i="36"/>
  <c r="AH8" i="36"/>
  <c r="AF8" i="36"/>
  <c r="AD8" i="36"/>
  <c r="AJ7" i="36"/>
  <c r="AH7" i="36"/>
  <c r="AF7" i="36"/>
  <c r="AD7" i="36"/>
  <c r="AJ6" i="36"/>
  <c r="AH6" i="36"/>
  <c r="AF6" i="36"/>
  <c r="AD6" i="36"/>
  <c r="AJ309" i="30"/>
  <c r="AH309" i="30"/>
  <c r="AF309" i="30"/>
  <c r="AD309" i="30"/>
  <c r="AJ308" i="30"/>
  <c r="AH308" i="30"/>
  <c r="AF308" i="30"/>
  <c r="AD308" i="30"/>
  <c r="AJ307" i="30"/>
  <c r="AH307" i="30"/>
  <c r="AF307" i="30"/>
  <c r="AD307" i="30"/>
  <c r="AJ306" i="30"/>
  <c r="AH306" i="30"/>
  <c r="AF306" i="30"/>
  <c r="AD306" i="30"/>
  <c r="AJ305" i="30"/>
  <c r="AH305" i="30"/>
  <c r="AF305" i="30"/>
  <c r="AD305" i="30"/>
  <c r="AJ304" i="30"/>
  <c r="AH304" i="30"/>
  <c r="AF304" i="30"/>
  <c r="AD304" i="30"/>
  <c r="AJ303" i="30"/>
  <c r="AH303" i="30"/>
  <c r="AF303" i="30"/>
  <c r="AD303" i="30"/>
  <c r="AJ302" i="30"/>
  <c r="AH302" i="30"/>
  <c r="AF302" i="30"/>
  <c r="AD302" i="30"/>
  <c r="AJ301" i="30"/>
  <c r="AH301" i="30"/>
  <c r="AF301" i="30"/>
  <c r="AD301" i="30"/>
  <c r="AJ300" i="30"/>
  <c r="AH300" i="30"/>
  <c r="AF300" i="30"/>
  <c r="AD300" i="30"/>
  <c r="AJ299" i="30"/>
  <c r="AH299" i="30"/>
  <c r="AF299" i="30"/>
  <c r="AD299" i="30"/>
  <c r="AJ298" i="30"/>
  <c r="AH298" i="30"/>
  <c r="AF298" i="30"/>
  <c r="AD298" i="30"/>
  <c r="AJ297" i="30"/>
  <c r="AH297" i="30"/>
  <c r="AF297" i="30"/>
  <c r="AD297" i="30"/>
  <c r="L297" i="30"/>
  <c r="AJ296" i="30"/>
  <c r="AH296" i="30"/>
  <c r="AF296" i="30"/>
  <c r="AD296" i="30"/>
  <c r="AJ295" i="30"/>
  <c r="AH295" i="30"/>
  <c r="AF295" i="30"/>
  <c r="AD295" i="30"/>
  <c r="AJ294" i="30"/>
  <c r="AH294" i="30"/>
  <c r="AF294" i="30"/>
  <c r="AD294" i="30"/>
  <c r="AJ293" i="30"/>
  <c r="AH293" i="30"/>
  <c r="AF293" i="30"/>
  <c r="AD293" i="30"/>
  <c r="AJ292" i="30"/>
  <c r="AH292" i="30"/>
  <c r="AF292" i="30"/>
  <c r="AD292" i="30"/>
  <c r="AJ291" i="30"/>
  <c r="AH291" i="30"/>
  <c r="AF291" i="30"/>
  <c r="AD291" i="30"/>
  <c r="AJ290" i="30"/>
  <c r="AH290" i="30"/>
  <c r="AF290" i="30"/>
  <c r="AD290" i="30"/>
  <c r="AJ289" i="30"/>
  <c r="AH289" i="30"/>
  <c r="AF289" i="30"/>
  <c r="AD289" i="30"/>
  <c r="AJ288" i="30"/>
  <c r="AH288" i="30"/>
  <c r="AF288" i="30"/>
  <c r="AD288" i="30"/>
  <c r="AJ287" i="30"/>
  <c r="AH287" i="30"/>
  <c r="AF287" i="30"/>
  <c r="AD287" i="30"/>
  <c r="AD180" i="30" l="1"/>
  <c r="AD179" i="30"/>
  <c r="AD178" i="30"/>
  <c r="AD177" i="30"/>
  <c r="C15" i="34" l="1"/>
  <c r="AD10" i="35"/>
  <c r="AJ9" i="35"/>
  <c r="AH9" i="35"/>
  <c r="AF9" i="35"/>
  <c r="AD9" i="35"/>
  <c r="AJ8" i="35"/>
  <c r="AH8" i="35"/>
  <c r="AF8" i="35"/>
  <c r="AD8" i="35"/>
  <c r="AJ7" i="35"/>
  <c r="AH7" i="35"/>
  <c r="AF7" i="35"/>
  <c r="AD7" i="35"/>
  <c r="AJ6" i="35"/>
  <c r="AH6" i="35"/>
  <c r="AF6" i="35"/>
  <c r="AD6" i="35"/>
  <c r="C16" i="34" l="1"/>
  <c r="C14" i="34"/>
  <c r="C13" i="34"/>
  <c r="C12" i="34"/>
  <c r="C11" i="34"/>
  <c r="C10" i="34"/>
  <c r="C9" i="34"/>
  <c r="C8" i="34"/>
  <c r="C7" i="34"/>
  <c r="C6" i="34"/>
  <c r="AA21" i="31"/>
  <c r="AD7" i="15"/>
  <c r="AE94" i="28"/>
  <c r="X62" i="23"/>
  <c r="AF28" i="25"/>
  <c r="AD46" i="18"/>
  <c r="AD13" i="20"/>
  <c r="AD12" i="21"/>
  <c r="AD36" i="22"/>
  <c r="AD12" i="26"/>
  <c r="AD12" i="29"/>
  <c r="C5" i="34"/>
  <c r="AD7" i="29"/>
  <c r="AD8" i="29"/>
  <c r="AD9" i="29"/>
  <c r="AD10" i="29"/>
  <c r="AD11" i="29"/>
  <c r="AD6" i="29"/>
  <c r="AD59" i="30"/>
  <c r="AD21" i="31"/>
  <c r="AJ9" i="31"/>
  <c r="AH9" i="31"/>
  <c r="AF9" i="31"/>
  <c r="AJ8" i="31"/>
  <c r="AH8" i="31"/>
  <c r="AF8" i="31"/>
  <c r="AJ7" i="31"/>
  <c r="AH7" i="31"/>
  <c r="AF7" i="31"/>
  <c r="AJ6" i="31"/>
  <c r="AH6" i="31"/>
  <c r="AF6" i="31"/>
  <c r="AD73" i="30"/>
  <c r="AD72" i="30"/>
  <c r="AD71" i="30"/>
  <c r="AD70" i="30"/>
  <c r="AD69" i="30"/>
  <c r="AD68" i="30"/>
  <c r="AD67" i="30"/>
  <c r="AD66" i="30"/>
  <c r="AD65" i="30"/>
  <c r="AD64" i="30"/>
  <c r="AD63" i="30"/>
  <c r="AD62" i="30"/>
  <c r="AD61" i="30"/>
  <c r="AD60" i="30"/>
  <c r="AD6" i="31"/>
  <c r="AD7" i="31"/>
  <c r="AD8" i="31"/>
  <c r="AD9" i="31"/>
  <c r="AD10" i="31"/>
  <c r="AF10" i="31"/>
  <c r="AH10" i="31"/>
  <c r="AJ10" i="31"/>
  <c r="AD11" i="31"/>
  <c r="AF11" i="31"/>
  <c r="AH11" i="31"/>
  <c r="AJ11" i="31"/>
  <c r="AD12" i="31"/>
  <c r="AF12" i="31"/>
  <c r="AH12" i="31"/>
  <c r="AJ12" i="31"/>
  <c r="AD13" i="31"/>
  <c r="AF13" i="31"/>
  <c r="AH13" i="31"/>
  <c r="AJ13" i="31"/>
  <c r="AD14" i="31"/>
  <c r="AF14" i="31"/>
  <c r="AH14" i="31"/>
  <c r="AJ14" i="31"/>
  <c r="AD15" i="31"/>
  <c r="AF15" i="31"/>
  <c r="AH15" i="31"/>
  <c r="AJ15" i="31"/>
  <c r="AD16" i="31"/>
  <c r="AF16" i="31"/>
  <c r="AH16" i="31"/>
  <c r="AJ16" i="31"/>
  <c r="AD17" i="31"/>
  <c r="AF17" i="31"/>
  <c r="AH17" i="31"/>
  <c r="AJ17" i="31"/>
  <c r="AD18" i="31"/>
  <c r="AF18" i="31"/>
  <c r="AH18" i="31"/>
  <c r="AJ18" i="31"/>
  <c r="AD19" i="31"/>
  <c r="AF19" i="31"/>
  <c r="AH19" i="31"/>
  <c r="AJ19" i="31"/>
  <c r="AD20" i="31"/>
  <c r="AF20" i="31"/>
  <c r="AH20" i="31"/>
  <c r="AJ20" i="31"/>
  <c r="C18" i="34" l="1"/>
  <c r="AJ28" i="25"/>
  <c r="AH28" i="25"/>
  <c r="AJ286" i="30"/>
  <c r="AH286" i="30"/>
  <c r="AF286" i="30"/>
  <c r="AD286" i="30"/>
  <c r="AJ285" i="30"/>
  <c r="AH285" i="30"/>
  <c r="AF285" i="30"/>
  <c r="AD285" i="30"/>
  <c r="AJ284" i="30"/>
  <c r="AH284" i="30"/>
  <c r="AF284" i="30"/>
  <c r="AD284" i="30"/>
  <c r="AJ283" i="30"/>
  <c r="AH283" i="30"/>
  <c r="AF283" i="30"/>
  <c r="AD283" i="30"/>
  <c r="AJ282" i="30"/>
  <c r="AH282" i="30"/>
  <c r="AF282" i="30"/>
  <c r="AD282" i="30"/>
  <c r="AJ281" i="30"/>
  <c r="AH281" i="30"/>
  <c r="AF281" i="30"/>
  <c r="AD281" i="30"/>
  <c r="AJ276" i="30"/>
  <c r="AH276" i="30"/>
  <c r="AF276" i="30"/>
  <c r="AJ275" i="30"/>
  <c r="AH275" i="30"/>
  <c r="AJ274" i="30"/>
  <c r="AH274" i="30"/>
  <c r="AF274" i="30"/>
  <c r="AD274" i="30"/>
  <c r="AC274" i="30"/>
  <c r="AJ273" i="30"/>
  <c r="AH273" i="30"/>
  <c r="AF273" i="30"/>
  <c r="AD273" i="30"/>
  <c r="AC273" i="30"/>
  <c r="AJ272" i="30"/>
  <c r="AH272" i="30"/>
  <c r="AF272" i="30"/>
  <c r="AC272" i="30"/>
  <c r="AD272" i="30" s="1"/>
  <c r="AJ271" i="30"/>
  <c r="AH271" i="30"/>
  <c r="AF271" i="30"/>
  <c r="AC271" i="30"/>
  <c r="AD271" i="30" s="1"/>
  <c r="AJ270" i="30"/>
  <c r="AH270" i="30"/>
  <c r="AF270" i="30"/>
  <c r="AC270" i="30"/>
  <c r="AD270" i="30" s="1"/>
  <c r="AJ269" i="30"/>
  <c r="AH269" i="30"/>
  <c r="AF269" i="30"/>
  <c r="AC269" i="30"/>
  <c r="AD269" i="30" s="1"/>
  <c r="AN268" i="30"/>
  <c r="AK268" i="30"/>
  <c r="AH268" i="30"/>
  <c r="AE268" i="30"/>
  <c r="AN267" i="30"/>
  <c r="AK267" i="30"/>
  <c r="AH267" i="30"/>
  <c r="AE267" i="30"/>
  <c r="AN266" i="30"/>
  <c r="AK266" i="30"/>
  <c r="AH266" i="30"/>
  <c r="AE266" i="30"/>
  <c r="AN265" i="30"/>
  <c r="AK265" i="30"/>
  <c r="AH265" i="30"/>
  <c r="AE265" i="30"/>
  <c r="AN264" i="30"/>
  <c r="AK264" i="30"/>
  <c r="AH264" i="30"/>
  <c r="AE264" i="30"/>
  <c r="AN263" i="30"/>
  <c r="AK263" i="30"/>
  <c r="AH263" i="30"/>
  <c r="AE263" i="30"/>
  <c r="AE262" i="30"/>
  <c r="AE261" i="30"/>
  <c r="AE260" i="30"/>
  <c r="AE259" i="30"/>
  <c r="AE258" i="30"/>
  <c r="AE257" i="30"/>
  <c r="AE256" i="30"/>
  <c r="AE255" i="30"/>
  <c r="AE254" i="30"/>
  <c r="AE253" i="30"/>
  <c r="AE252" i="30"/>
  <c r="AE251" i="30"/>
  <c r="AE250" i="30"/>
  <c r="AE249" i="30"/>
  <c r="AE248" i="30"/>
  <c r="AE247" i="30"/>
  <c r="AE246" i="30"/>
  <c r="AE245" i="30"/>
  <c r="AE244" i="30"/>
  <c r="AE243" i="30"/>
  <c r="AE242" i="30"/>
  <c r="AE241" i="30"/>
  <c r="AE240" i="30"/>
  <c r="AE239" i="30"/>
  <c r="AE238" i="30"/>
  <c r="AE237" i="30"/>
  <c r="AE236" i="30"/>
  <c r="AE235" i="30"/>
  <c r="AE234" i="30"/>
  <c r="AE233" i="30"/>
  <c r="AE232" i="30"/>
  <c r="AE231" i="30"/>
  <c r="AE230" i="30"/>
  <c r="AE229" i="30"/>
  <c r="AE228" i="30"/>
  <c r="AN227" i="30"/>
  <c r="AK227" i="30"/>
  <c r="AH227" i="30"/>
  <c r="AE227" i="30"/>
  <c r="AN226" i="30"/>
  <c r="AK226" i="30"/>
  <c r="AH226" i="30"/>
  <c r="AE226" i="30"/>
  <c r="AN225" i="30"/>
  <c r="AK225" i="30"/>
  <c r="AH225" i="30"/>
  <c r="AE225" i="30"/>
  <c r="AN224" i="30"/>
  <c r="AK224" i="30"/>
  <c r="AH224" i="30"/>
  <c r="AE224" i="30"/>
  <c r="AN223" i="30"/>
  <c r="AK223" i="30"/>
  <c r="AH223" i="30"/>
  <c r="AE223" i="30"/>
  <c r="AN222" i="30"/>
  <c r="AK222" i="30"/>
  <c r="AH222" i="30"/>
  <c r="AE222" i="30"/>
  <c r="AN221" i="30"/>
  <c r="AK221" i="30"/>
  <c r="AH221" i="30"/>
  <c r="AE221" i="30"/>
  <c r="AN220" i="30"/>
  <c r="AK220" i="30"/>
  <c r="AH220" i="30"/>
  <c r="AE220" i="30"/>
  <c r="AN219" i="30"/>
  <c r="AK219" i="30"/>
  <c r="AH219" i="30"/>
  <c r="AE219" i="30"/>
  <c r="AN218" i="30"/>
  <c r="AK218" i="30"/>
  <c r="AH218" i="30"/>
  <c r="AE218" i="30"/>
  <c r="AN217" i="30"/>
  <c r="AK217" i="30"/>
  <c r="AH217" i="30"/>
  <c r="AE217" i="30"/>
  <c r="AN216" i="30"/>
  <c r="AK216" i="30"/>
  <c r="AH216" i="30"/>
  <c r="AE216" i="30"/>
  <c r="AN215" i="30"/>
  <c r="AK215" i="30"/>
  <c r="AH215" i="30"/>
  <c r="AE215" i="30"/>
  <c r="AN214" i="30"/>
  <c r="AK214" i="30"/>
  <c r="AH214" i="30"/>
  <c r="AE214" i="30"/>
  <c r="AN213" i="30"/>
  <c r="AK213" i="30"/>
  <c r="AH213" i="30"/>
  <c r="AE213" i="30"/>
  <c r="AN212" i="30"/>
  <c r="AK212" i="30"/>
  <c r="AH212" i="30"/>
  <c r="AE212" i="30"/>
  <c r="AN211" i="30"/>
  <c r="AK211" i="30"/>
  <c r="AH211" i="30"/>
  <c r="AE211" i="30"/>
  <c r="AN210" i="30"/>
  <c r="AK210" i="30"/>
  <c r="AH210" i="30"/>
  <c r="AE210" i="30"/>
  <c r="AN209" i="30"/>
  <c r="AK209" i="30"/>
  <c r="AH209" i="30"/>
  <c r="AE209" i="30"/>
  <c r="AN208" i="30"/>
  <c r="AK208" i="30"/>
  <c r="AH208" i="30"/>
  <c r="AE208" i="30"/>
  <c r="AN207" i="30"/>
  <c r="AK207" i="30"/>
  <c r="AH207" i="30"/>
  <c r="AE207" i="30"/>
  <c r="AN206" i="30"/>
  <c r="AK206" i="30"/>
  <c r="AH206" i="30"/>
  <c r="AE206" i="30"/>
  <c r="AN205" i="30"/>
  <c r="AK205" i="30"/>
  <c r="AH205" i="30"/>
  <c r="AE205" i="30"/>
  <c r="AN204" i="30"/>
  <c r="AK204" i="30"/>
  <c r="AH204" i="30"/>
  <c r="AE204" i="30"/>
  <c r="AN203" i="30"/>
  <c r="AK203" i="30"/>
  <c r="AH203" i="30"/>
  <c r="AE203" i="30"/>
  <c r="AN202" i="30"/>
  <c r="AK202" i="30"/>
  <c r="AH202" i="30"/>
  <c r="AE202" i="30"/>
  <c r="AE201" i="30"/>
  <c r="AE200" i="30"/>
  <c r="AE199" i="30"/>
  <c r="AE198" i="30"/>
  <c r="AE197" i="30"/>
  <c r="AE196" i="30"/>
  <c r="AE195" i="30"/>
  <c r="AE194" i="30"/>
  <c r="AE193" i="30"/>
  <c r="AE192" i="30"/>
  <c r="AE191" i="30"/>
  <c r="AE190" i="30"/>
  <c r="AE189" i="30"/>
  <c r="AE188" i="30"/>
  <c r="AE187" i="30"/>
  <c r="AE186" i="30"/>
  <c r="AE185" i="30"/>
  <c r="AE184" i="30"/>
  <c r="AE183" i="30"/>
  <c r="AE182" i="30"/>
  <c r="AE181" i="30"/>
  <c r="AJ180" i="30"/>
  <c r="AH180" i="30"/>
  <c r="AF180" i="30"/>
  <c r="AJ179" i="30"/>
  <c r="AH179" i="30"/>
  <c r="AF179" i="30"/>
  <c r="AJ178" i="30"/>
  <c r="AH178" i="30"/>
  <c r="AF178" i="30"/>
  <c r="AJ177" i="30"/>
  <c r="AH177" i="30"/>
  <c r="AF177" i="30"/>
  <c r="AJ176" i="30"/>
  <c r="AH176" i="30"/>
  <c r="AF176" i="30"/>
  <c r="AD176" i="30"/>
  <c r="AJ175" i="30"/>
  <c r="AH175" i="30"/>
  <c r="AF175" i="30"/>
  <c r="AD175" i="30"/>
  <c r="AJ174" i="30"/>
  <c r="AH174" i="30"/>
  <c r="AF174" i="30"/>
  <c r="AD174" i="30"/>
  <c r="AJ173" i="30"/>
  <c r="AH173" i="30"/>
  <c r="AF173" i="30"/>
  <c r="AD173" i="30"/>
  <c r="AJ172" i="30"/>
  <c r="AH172" i="30"/>
  <c r="AF172" i="30"/>
  <c r="AD172" i="30"/>
  <c r="AJ171" i="30"/>
  <c r="AH171" i="30"/>
  <c r="AF171" i="30"/>
  <c r="AD171" i="30"/>
  <c r="AJ170" i="30"/>
  <c r="AH170" i="30"/>
  <c r="AF170" i="30"/>
  <c r="AD170" i="30"/>
  <c r="AJ169" i="30"/>
  <c r="AH169" i="30"/>
  <c r="AF169" i="30"/>
  <c r="AD169" i="30"/>
  <c r="AJ168" i="30"/>
  <c r="AH168" i="30"/>
  <c r="AF168" i="30"/>
  <c r="AD168" i="30"/>
  <c r="AJ167" i="30"/>
  <c r="AH167" i="30"/>
  <c r="AF167" i="30"/>
  <c r="AD167" i="30"/>
  <c r="AJ166" i="30"/>
  <c r="AH166" i="30"/>
  <c r="AF166" i="30"/>
  <c r="AD166" i="30"/>
  <c r="AJ165" i="30"/>
  <c r="AH165" i="30"/>
  <c r="AF165" i="30"/>
  <c r="AD165" i="30"/>
  <c r="AJ164" i="30"/>
  <c r="AH164" i="30"/>
  <c r="AF164" i="30"/>
  <c r="AD164" i="30"/>
  <c r="AJ163" i="30"/>
  <c r="AH163" i="30"/>
  <c r="AF163" i="30"/>
  <c r="AD163" i="30"/>
  <c r="AJ162" i="30"/>
  <c r="AH162" i="30"/>
  <c r="AF162" i="30"/>
  <c r="AD162" i="30"/>
  <c r="AJ161" i="30"/>
  <c r="AH161" i="30"/>
  <c r="AF161" i="30"/>
  <c r="AD161" i="30"/>
  <c r="AJ160" i="30"/>
  <c r="AH160" i="30"/>
  <c r="AF160" i="30"/>
  <c r="AD160" i="30"/>
  <c r="AJ159" i="30"/>
  <c r="AH159" i="30"/>
  <c r="AF159" i="30"/>
  <c r="AD159" i="30"/>
  <c r="AJ158" i="30"/>
  <c r="AH158" i="30"/>
  <c r="AF158" i="30"/>
  <c r="AD158" i="30"/>
  <c r="AJ157" i="30"/>
  <c r="AH157" i="30"/>
  <c r="AF157" i="30"/>
  <c r="AD157" i="30"/>
  <c r="AJ156" i="30"/>
  <c r="AH156" i="30"/>
  <c r="AF156" i="30"/>
  <c r="AD156" i="30"/>
  <c r="AJ155" i="30"/>
  <c r="AH155" i="30"/>
  <c r="AF155" i="30"/>
  <c r="AD155" i="30"/>
  <c r="AJ154" i="30"/>
  <c r="AH154" i="30"/>
  <c r="AF154" i="30"/>
  <c r="AD154" i="30"/>
  <c r="AJ153" i="30"/>
  <c r="AH153" i="30"/>
  <c r="AF153" i="30"/>
  <c r="AD153" i="30"/>
  <c r="AJ152" i="30"/>
  <c r="AH152" i="30"/>
  <c r="AF152" i="30"/>
  <c r="AD152" i="30"/>
  <c r="AJ151" i="30"/>
  <c r="AH151" i="30"/>
  <c r="AF151" i="30"/>
  <c r="AD151" i="30"/>
  <c r="AJ150" i="30"/>
  <c r="AH150" i="30"/>
  <c r="AF150" i="30"/>
  <c r="AD150" i="30"/>
  <c r="AJ149" i="30"/>
  <c r="AH149" i="30"/>
  <c r="AF149" i="30"/>
  <c r="AD149" i="30"/>
  <c r="AJ148" i="30"/>
  <c r="AH148" i="30"/>
  <c r="AF148" i="30"/>
  <c r="AD148" i="30"/>
  <c r="AJ147" i="30"/>
  <c r="AH147" i="30"/>
  <c r="AF147" i="30"/>
  <c r="AD147" i="30"/>
  <c r="AJ146" i="30"/>
  <c r="AH146" i="30"/>
  <c r="AF146" i="30"/>
  <c r="AD146" i="30"/>
  <c r="AJ145" i="30"/>
  <c r="AH145" i="30"/>
  <c r="AF145" i="30"/>
  <c r="AD145" i="30"/>
  <c r="AJ144" i="30"/>
  <c r="AH144" i="30"/>
  <c r="AF144" i="30"/>
  <c r="AD144" i="30"/>
  <c r="AJ143" i="30"/>
  <c r="AH143" i="30"/>
  <c r="AF143" i="30"/>
  <c r="AD143" i="30"/>
  <c r="AJ142" i="30"/>
  <c r="AH142" i="30"/>
  <c r="AF142" i="30"/>
  <c r="AD142" i="30"/>
  <c r="AJ141" i="30"/>
  <c r="AH141" i="30"/>
  <c r="AF141" i="30"/>
  <c r="AD141" i="30"/>
  <c r="AJ140" i="30"/>
  <c r="AH140" i="30"/>
  <c r="AF140" i="30"/>
  <c r="AD140" i="30"/>
  <c r="AJ139" i="30"/>
  <c r="AH139" i="30"/>
  <c r="AF139" i="30"/>
  <c r="AD139" i="30"/>
  <c r="AJ138" i="30"/>
  <c r="AH138" i="30"/>
  <c r="AF138" i="30"/>
  <c r="AD138" i="30"/>
  <c r="AJ137" i="30"/>
  <c r="AH137" i="30"/>
  <c r="AF137" i="30"/>
  <c r="AD137" i="30"/>
  <c r="AJ73" i="30"/>
  <c r="AH73" i="30"/>
  <c r="AF73" i="30"/>
  <c r="AJ72" i="30"/>
  <c r="AH72" i="30"/>
  <c r="AF72" i="30"/>
  <c r="AJ71" i="30"/>
  <c r="AH71" i="30"/>
  <c r="AF71" i="30"/>
  <c r="AJ70" i="30"/>
  <c r="AH70" i="30"/>
  <c r="AF70" i="30"/>
  <c r="AJ69" i="30"/>
  <c r="AH69" i="30"/>
  <c r="AF69" i="30"/>
  <c r="AJ68" i="30"/>
  <c r="AH68" i="30"/>
  <c r="AF68" i="30"/>
  <c r="AJ67" i="30"/>
  <c r="AH67" i="30"/>
  <c r="AF67" i="30"/>
  <c r="AJ66" i="30"/>
  <c r="AH66" i="30"/>
  <c r="AF66" i="30"/>
  <c r="AJ65" i="30"/>
  <c r="AH65" i="30"/>
  <c r="AF65" i="30"/>
  <c r="AJ64" i="30"/>
  <c r="AH64" i="30"/>
  <c r="AF64" i="30"/>
  <c r="AJ63" i="30"/>
  <c r="AH63" i="30"/>
  <c r="AF63" i="30"/>
  <c r="AJ62" i="30"/>
  <c r="AH62" i="30"/>
  <c r="AF62" i="30"/>
  <c r="AJ61" i="30"/>
  <c r="AH61" i="30"/>
  <c r="AF61" i="30"/>
  <c r="AJ60" i="30"/>
  <c r="AH60" i="30"/>
  <c r="AF60" i="30"/>
  <c r="AJ59" i="30"/>
  <c r="AH59" i="30"/>
  <c r="AF59" i="30"/>
  <c r="AA58" i="30"/>
  <c r="AJ58" i="30" s="1"/>
  <c r="AA57" i="30"/>
  <c r="AJ57" i="30" s="1"/>
  <c r="AJ56" i="30"/>
  <c r="AF56" i="30"/>
  <c r="AA56" i="30"/>
  <c r="AH56" i="30" s="1"/>
  <c r="AJ55" i="30"/>
  <c r="AA55" i="30"/>
  <c r="AH55" i="30" s="1"/>
  <c r="AA54" i="30"/>
  <c r="AH54" i="30" s="1"/>
  <c r="AJ53" i="30"/>
  <c r="AH53" i="30"/>
  <c r="AA53" i="30"/>
  <c r="AF53" i="30" s="1"/>
  <c r="AA52" i="30"/>
  <c r="AD52" i="30" s="1"/>
  <c r="AA51" i="30"/>
  <c r="AJ51" i="30" s="1"/>
  <c r="AA50" i="30"/>
  <c r="AD50" i="30" s="1"/>
  <c r="AA49" i="30"/>
  <c r="AJ49" i="30" s="1"/>
  <c r="AA48" i="30"/>
  <c r="AH48" i="30" s="1"/>
  <c r="AJ47" i="30"/>
  <c r="AH47" i="30"/>
  <c r="AF47" i="30"/>
  <c r="AA47" i="30"/>
  <c r="AD47" i="30" s="1"/>
  <c r="AA46" i="30"/>
  <c r="AH46" i="30" s="1"/>
  <c r="AA45" i="30"/>
  <c r="AF45" i="30" s="1"/>
  <c r="AA44" i="30"/>
  <c r="AF44" i="30" s="1"/>
  <c r="AA43" i="30"/>
  <c r="AJ43" i="30" s="1"/>
  <c r="AJ42" i="30"/>
  <c r="AH42" i="30"/>
  <c r="AF42" i="30"/>
  <c r="AA42" i="30"/>
  <c r="AA41" i="30"/>
  <c r="AJ41" i="30" s="1"/>
  <c r="AA40" i="30"/>
  <c r="AH40" i="30" s="1"/>
  <c r="AD39" i="30"/>
  <c r="AA39" i="30"/>
  <c r="AJ39" i="30" s="1"/>
  <c r="AA38" i="30"/>
  <c r="AJ38" i="30" s="1"/>
  <c r="AJ37" i="30"/>
  <c r="AA37" i="30"/>
  <c r="AF37" i="30" s="1"/>
  <c r="AJ36" i="30"/>
  <c r="AH36" i="30"/>
  <c r="AF36" i="30"/>
  <c r="AD36" i="30"/>
  <c r="AF81" i="30"/>
  <c r="AH81" i="30"/>
  <c r="AJ81" i="30"/>
  <c r="AF82" i="30"/>
  <c r="AH82" i="30"/>
  <c r="AJ82" i="30"/>
  <c r="AF83" i="30"/>
  <c r="AH83" i="30"/>
  <c r="AJ83" i="30"/>
  <c r="AF84" i="30"/>
  <c r="AH84" i="30"/>
  <c r="AJ84" i="30"/>
  <c r="AF85" i="30"/>
  <c r="AH85" i="30"/>
  <c r="AJ85" i="30"/>
  <c r="AF86" i="30"/>
  <c r="AH86" i="30"/>
  <c r="AJ86" i="30"/>
  <c r="AF87" i="30"/>
  <c r="AH87" i="30"/>
  <c r="AJ87" i="30"/>
  <c r="AF88" i="30"/>
  <c r="AH88" i="30"/>
  <c r="AJ88" i="30"/>
  <c r="AF89" i="30"/>
  <c r="AH89" i="30"/>
  <c r="AJ89" i="30"/>
  <c r="AF90" i="30"/>
  <c r="AH90" i="30"/>
  <c r="AJ90" i="30"/>
  <c r="AF91" i="30"/>
  <c r="AH91" i="30"/>
  <c r="AJ91" i="30"/>
  <c r="AF92" i="30"/>
  <c r="AH92" i="30"/>
  <c r="AJ92" i="30"/>
  <c r="AF93" i="30"/>
  <c r="AH93" i="30"/>
  <c r="AJ93" i="30"/>
  <c r="AF94" i="30"/>
  <c r="AH94" i="30"/>
  <c r="AJ94" i="30"/>
  <c r="AF95" i="30"/>
  <c r="AH95" i="30"/>
  <c r="AJ95" i="30"/>
  <c r="AF96" i="30"/>
  <c r="AH96" i="30"/>
  <c r="AJ96" i="30"/>
  <c r="AF97" i="30"/>
  <c r="AH97" i="30"/>
  <c r="AJ97" i="30"/>
  <c r="AF98" i="30"/>
  <c r="AH98" i="30"/>
  <c r="AJ98" i="30"/>
  <c r="AF99" i="30"/>
  <c r="AH99" i="30"/>
  <c r="AJ99" i="30"/>
  <c r="AF100" i="30"/>
  <c r="AH100" i="30"/>
  <c r="AJ100" i="30"/>
  <c r="AF101" i="30"/>
  <c r="AH101" i="30"/>
  <c r="AJ101" i="30"/>
  <c r="AF102" i="30"/>
  <c r="AH102" i="30"/>
  <c r="AJ102" i="30"/>
  <c r="AF103" i="30"/>
  <c r="AH103" i="30"/>
  <c r="AJ103" i="30"/>
  <c r="AF104" i="30"/>
  <c r="AH104" i="30"/>
  <c r="AJ104" i="30"/>
  <c r="AF105" i="30"/>
  <c r="AH105" i="30"/>
  <c r="AJ105" i="30"/>
  <c r="AF106" i="30"/>
  <c r="AH106" i="30"/>
  <c r="AJ106" i="30"/>
  <c r="AF107" i="30"/>
  <c r="AH107" i="30"/>
  <c r="AJ107" i="30"/>
  <c r="AF108" i="30"/>
  <c r="AH108" i="30"/>
  <c r="AJ108" i="30"/>
  <c r="AF109" i="30"/>
  <c r="AH109" i="30"/>
  <c r="AJ109" i="30"/>
  <c r="AF110" i="30"/>
  <c r="AH110" i="30"/>
  <c r="AJ110" i="30"/>
  <c r="AF111" i="30"/>
  <c r="AH111" i="30"/>
  <c r="AJ111" i="30"/>
  <c r="AF112" i="30"/>
  <c r="AH112" i="30"/>
  <c r="AJ112" i="30"/>
  <c r="AF113" i="30"/>
  <c r="AH113" i="30"/>
  <c r="AJ113" i="30"/>
  <c r="AF114" i="30"/>
  <c r="AH114" i="30"/>
  <c r="AJ114" i="30"/>
  <c r="AF115" i="30"/>
  <c r="AH115" i="30"/>
  <c r="AJ115" i="30"/>
  <c r="AF116" i="30"/>
  <c r="AH116" i="30"/>
  <c r="AJ116" i="30"/>
  <c r="AF117" i="30"/>
  <c r="AH117" i="30"/>
  <c r="AJ117" i="30"/>
  <c r="AF118" i="30"/>
  <c r="AH118" i="30"/>
  <c r="AJ118" i="30"/>
  <c r="AF119" i="30"/>
  <c r="AH119" i="30"/>
  <c r="AJ119" i="30"/>
  <c r="AF120" i="30"/>
  <c r="AH120" i="30"/>
  <c r="AJ120" i="30"/>
  <c r="AF121" i="30"/>
  <c r="AH121" i="30"/>
  <c r="AJ121" i="30"/>
  <c r="AF122" i="30"/>
  <c r="AH122" i="30"/>
  <c r="AJ122" i="30"/>
  <c r="AF123" i="30"/>
  <c r="AH123" i="30"/>
  <c r="AJ123" i="30"/>
  <c r="AF124" i="30"/>
  <c r="AH124" i="30"/>
  <c r="AJ124" i="30"/>
  <c r="AF125" i="30"/>
  <c r="AH125" i="30"/>
  <c r="AJ125" i="30"/>
  <c r="AF126" i="30"/>
  <c r="AH126" i="30"/>
  <c r="AJ126" i="30"/>
  <c r="AF127" i="30"/>
  <c r="AH127" i="30"/>
  <c r="AJ127" i="30"/>
  <c r="AF128" i="30"/>
  <c r="AH128" i="30"/>
  <c r="AJ128" i="30"/>
  <c r="AF129" i="30"/>
  <c r="AH129" i="30"/>
  <c r="AJ129" i="30"/>
  <c r="AF130" i="30"/>
  <c r="AH130" i="30"/>
  <c r="AJ130" i="30"/>
  <c r="AF131" i="30"/>
  <c r="AH131" i="30"/>
  <c r="AJ131" i="30"/>
  <c r="AF132" i="30"/>
  <c r="AH132" i="30"/>
  <c r="AJ132" i="30"/>
  <c r="AF133" i="30"/>
  <c r="AH133" i="30"/>
  <c r="AJ133" i="30"/>
  <c r="AF134" i="30"/>
  <c r="AH134" i="30"/>
  <c r="AJ134" i="30"/>
  <c r="AF135" i="30"/>
  <c r="AH135" i="30"/>
  <c r="AJ135" i="30"/>
  <c r="AF136" i="30"/>
  <c r="AH136" i="30"/>
  <c r="AJ136" i="30"/>
  <c r="U136" i="30"/>
  <c r="U135" i="30"/>
  <c r="X135" i="30" s="1"/>
  <c r="U134" i="30"/>
  <c r="X134" i="30" s="1"/>
  <c r="U133" i="30"/>
  <c r="X133" i="30" s="1"/>
  <c r="U132" i="30"/>
  <c r="U131" i="30"/>
  <c r="X131" i="30" s="1"/>
  <c r="U130" i="30"/>
  <c r="X130" i="30" s="1"/>
  <c r="U129" i="30"/>
  <c r="U128" i="30"/>
  <c r="U127" i="30"/>
  <c r="X127" i="30" s="1"/>
  <c r="U126" i="30"/>
  <c r="X126" i="30" s="1"/>
  <c r="U125" i="30"/>
  <c r="X125" i="30" s="1"/>
  <c r="U124" i="30"/>
  <c r="U123" i="30"/>
  <c r="X123" i="30" s="1"/>
  <c r="U122" i="30"/>
  <c r="X122" i="30" s="1"/>
  <c r="U121" i="30"/>
  <c r="U120" i="30"/>
  <c r="U119" i="30"/>
  <c r="X119" i="30" s="1"/>
  <c r="U118" i="30"/>
  <c r="X118" i="30" s="1"/>
  <c r="U117" i="30"/>
  <c r="X117" i="30" s="1"/>
  <c r="U116" i="30"/>
  <c r="U115" i="30"/>
  <c r="X115" i="30" s="1"/>
  <c r="U114" i="30"/>
  <c r="X114" i="30" s="1"/>
  <c r="U113" i="30"/>
  <c r="U112" i="30"/>
  <c r="U111" i="30"/>
  <c r="X111" i="30" s="1"/>
  <c r="U110" i="30"/>
  <c r="X110" i="30" s="1"/>
  <c r="U109" i="30"/>
  <c r="X109" i="30" s="1"/>
  <c r="U108" i="30"/>
  <c r="U107" i="30"/>
  <c r="X107" i="30" s="1"/>
  <c r="U106" i="30"/>
  <c r="X106" i="30" s="1"/>
  <c r="U105" i="30"/>
  <c r="U104" i="30"/>
  <c r="U103" i="30"/>
  <c r="X103" i="30" s="1"/>
  <c r="U102" i="30"/>
  <c r="X102" i="30" s="1"/>
  <c r="U101" i="30"/>
  <c r="X101" i="30" s="1"/>
  <c r="U100" i="30"/>
  <c r="U99" i="30"/>
  <c r="X99" i="30" s="1"/>
  <c r="U98" i="30"/>
  <c r="X98" i="30" s="1"/>
  <c r="U97" i="30"/>
  <c r="U96" i="30"/>
  <c r="U95" i="30"/>
  <c r="X95" i="30" s="1"/>
  <c r="U94" i="30"/>
  <c r="X94" i="30" s="1"/>
  <c r="U93" i="30"/>
  <c r="X93" i="30" s="1"/>
  <c r="U92" i="30"/>
  <c r="U91" i="30"/>
  <c r="X91" i="30" s="1"/>
  <c r="U90" i="30"/>
  <c r="X90" i="30" s="1"/>
  <c r="U89" i="30"/>
  <c r="U88" i="30"/>
  <c r="U87" i="30"/>
  <c r="U86" i="30"/>
  <c r="X86" i="30" s="1"/>
  <c r="U85" i="30"/>
  <c r="X85" i="30" s="1"/>
  <c r="U84" i="30"/>
  <c r="U83" i="30"/>
  <c r="X83" i="30" s="1"/>
  <c r="U82" i="30"/>
  <c r="U81" i="30"/>
  <c r="AJ80" i="30"/>
  <c r="AH80" i="30"/>
  <c r="AF80" i="30"/>
  <c r="AD80" i="30"/>
  <c r="AJ79" i="30"/>
  <c r="AH79" i="30"/>
  <c r="AF79" i="30"/>
  <c r="AD79" i="30"/>
  <c r="AJ78" i="30"/>
  <c r="AH78" i="30"/>
  <c r="AF78" i="30"/>
  <c r="AD78" i="30"/>
  <c r="AJ77" i="30"/>
  <c r="AH77" i="30"/>
  <c r="AF77" i="30"/>
  <c r="AD77" i="30"/>
  <c r="AJ76" i="30"/>
  <c r="AH76" i="30"/>
  <c r="AF76" i="30"/>
  <c r="AD76" i="30"/>
  <c r="AJ75" i="30"/>
  <c r="AH75" i="30"/>
  <c r="AF75" i="30"/>
  <c r="AD75" i="30"/>
  <c r="AJ74" i="30"/>
  <c r="AH74" i="30"/>
  <c r="AF74" i="30"/>
  <c r="AD74" i="30"/>
  <c r="AJ35" i="30"/>
  <c r="AH35" i="30"/>
  <c r="AF35" i="30"/>
  <c r="AD35" i="30"/>
  <c r="AJ34" i="30"/>
  <c r="AH34" i="30"/>
  <c r="AF34" i="30"/>
  <c r="AD34" i="30"/>
  <c r="AJ33" i="30"/>
  <c r="AH33" i="30"/>
  <c r="AF33" i="30"/>
  <c r="AD33" i="30"/>
  <c r="AJ32" i="30"/>
  <c r="AH32" i="30"/>
  <c r="AF32" i="30"/>
  <c r="AD32" i="30"/>
  <c r="AJ31" i="30"/>
  <c r="AH31" i="30"/>
  <c r="AF31" i="30"/>
  <c r="AD31" i="30"/>
  <c r="AJ30" i="30"/>
  <c r="AH30" i="30"/>
  <c r="AF30" i="30"/>
  <c r="AD30" i="30"/>
  <c r="AJ29" i="30"/>
  <c r="AH29" i="30"/>
  <c r="AF29" i="30"/>
  <c r="AD29" i="30"/>
  <c r="AJ28" i="30"/>
  <c r="AH28" i="30"/>
  <c r="AF28" i="30"/>
  <c r="AD28" i="30"/>
  <c r="AJ27" i="30"/>
  <c r="AH27" i="30"/>
  <c r="AF27" i="30"/>
  <c r="AD27" i="30"/>
  <c r="AJ26" i="30"/>
  <c r="AH26" i="30"/>
  <c r="AF26" i="30"/>
  <c r="AD26" i="30"/>
  <c r="AJ25" i="30"/>
  <c r="AH25" i="30"/>
  <c r="AF25" i="30"/>
  <c r="AD25" i="30"/>
  <c r="AJ24" i="30"/>
  <c r="AH24" i="30"/>
  <c r="AF24" i="30"/>
  <c r="AD24" i="30"/>
  <c r="AJ23" i="30"/>
  <c r="AH23" i="30"/>
  <c r="AF23" i="30"/>
  <c r="AD23" i="30"/>
  <c r="AJ22" i="30"/>
  <c r="AH22" i="30"/>
  <c r="AF22" i="30"/>
  <c r="AD22" i="30"/>
  <c r="AJ21" i="30"/>
  <c r="AH21" i="30"/>
  <c r="AF21" i="30"/>
  <c r="AD21" i="30"/>
  <c r="AJ20" i="30"/>
  <c r="AH20" i="30"/>
  <c r="AF20" i="30"/>
  <c r="AD20" i="30"/>
  <c r="AJ19" i="30"/>
  <c r="AH19" i="30"/>
  <c r="AF19" i="30"/>
  <c r="AD19" i="30"/>
  <c r="AJ18" i="30"/>
  <c r="AH18" i="30"/>
  <c r="AF18" i="30"/>
  <c r="AD18" i="30"/>
  <c r="AJ17" i="30"/>
  <c r="AH17" i="30"/>
  <c r="AF17" i="30"/>
  <c r="AD17" i="30"/>
  <c r="AJ16" i="30"/>
  <c r="AH16" i="30"/>
  <c r="AF16" i="30"/>
  <c r="AD16" i="30"/>
  <c r="AJ15" i="30"/>
  <c r="AH15" i="30"/>
  <c r="AF15" i="30"/>
  <c r="AD15" i="30"/>
  <c r="AJ14" i="30"/>
  <c r="AH14" i="30"/>
  <c r="AF14" i="30"/>
  <c r="AC14" i="30"/>
  <c r="AD14" i="30" s="1"/>
  <c r="AJ13" i="30"/>
  <c r="AH13" i="30"/>
  <c r="AF13" i="30"/>
  <c r="AC13" i="30"/>
  <c r="AD13" i="30" s="1"/>
  <c r="AJ12" i="30"/>
  <c r="AH12" i="30"/>
  <c r="AF12" i="30"/>
  <c r="AD12" i="30"/>
  <c r="AJ11" i="30"/>
  <c r="AH11" i="30"/>
  <c r="AF11" i="30"/>
  <c r="AD11" i="30"/>
  <c r="AJ10" i="30"/>
  <c r="AH10" i="30"/>
  <c r="AF10" i="30"/>
  <c r="AD10" i="30"/>
  <c r="AJ9" i="30"/>
  <c r="AH9" i="30"/>
  <c r="AF9" i="30"/>
  <c r="AD9" i="30"/>
  <c r="AJ8" i="30"/>
  <c r="AH8" i="30"/>
  <c r="AF8" i="30"/>
  <c r="AD8" i="30"/>
  <c r="AJ7" i="30"/>
  <c r="AH7" i="30"/>
  <c r="AF7" i="30"/>
  <c r="AD7" i="30"/>
  <c r="AJ6" i="30"/>
  <c r="AH6" i="30"/>
  <c r="AF6" i="30"/>
  <c r="AD6" i="30"/>
  <c r="AJ7" i="29"/>
  <c r="AH7" i="29"/>
  <c r="AF7" i="29"/>
  <c r="AJ6" i="29"/>
  <c r="AH6" i="29"/>
  <c r="AH45" i="30" l="1"/>
  <c r="AH37" i="30"/>
  <c r="AF50" i="30"/>
  <c r="AJ50" i="30"/>
  <c r="AF55" i="30"/>
  <c r="AD56" i="30"/>
  <c r="AF39" i="30"/>
  <c r="AJ45" i="30"/>
  <c r="AD48" i="30"/>
  <c r="AF58" i="30"/>
  <c r="AH39" i="30"/>
  <c r="AF48" i="30"/>
  <c r="AH58" i="30"/>
  <c r="AJ48" i="30"/>
  <c r="AD40" i="30"/>
  <c r="AF40" i="30"/>
  <c r="AJ40" i="30"/>
  <c r="AH50" i="30"/>
  <c r="AD49" i="30"/>
  <c r="AF52" i="30"/>
  <c r="AD38" i="30"/>
  <c r="AF41" i="30"/>
  <c r="AH44" i="30"/>
  <c r="AF49" i="30"/>
  <c r="AH52" i="30"/>
  <c r="AD54" i="30"/>
  <c r="AF57" i="30"/>
  <c r="AF38" i="30"/>
  <c r="AH41" i="30"/>
  <c r="AD43" i="30"/>
  <c r="AJ44" i="30"/>
  <c r="AF46" i="30"/>
  <c r="AH49" i="30"/>
  <c r="AD51" i="30"/>
  <c r="AJ52" i="30"/>
  <c r="AF54" i="30"/>
  <c r="AH57" i="30"/>
  <c r="AD44" i="30"/>
  <c r="AH38" i="30"/>
  <c r="AH43" i="30"/>
  <c r="AD45" i="30"/>
  <c r="AJ46" i="30"/>
  <c r="AH51" i="30"/>
  <c r="AD53" i="30"/>
  <c r="AJ54" i="30"/>
  <c r="AF43" i="30"/>
  <c r="AF51" i="30"/>
  <c r="X87" i="30"/>
  <c r="X108" i="30"/>
  <c r="X116" i="30"/>
  <c r="X124" i="30"/>
  <c r="X132" i="30"/>
  <c r="X89" i="30"/>
  <c r="X97" i="30"/>
  <c r="X105" i="30"/>
  <c r="X113" i="30"/>
  <c r="X121" i="30"/>
  <c r="X129" i="30"/>
  <c r="X100" i="30"/>
  <c r="X88" i="30"/>
  <c r="X96" i="30"/>
  <c r="X104" i="30"/>
  <c r="X112" i="30"/>
  <c r="X120" i="30"/>
  <c r="X128" i="30"/>
  <c r="X136" i="30"/>
  <c r="X84" i="30"/>
  <c r="X92" i="30"/>
  <c r="AA94" i="28"/>
  <c r="AL94" i="28"/>
  <c r="AI94" i="15"/>
  <c r="AI94" i="28"/>
  <c r="AF94" i="28"/>
  <c r="AC94" i="28"/>
  <c r="AC94" i="15"/>
  <c r="AN93" i="28"/>
  <c r="AK93" i="28"/>
  <c r="AH93" i="28"/>
  <c r="AE93" i="28"/>
  <c r="AN92" i="28"/>
  <c r="AK92" i="28"/>
  <c r="AH92" i="28"/>
  <c r="AE92" i="28"/>
  <c r="AN91" i="28"/>
  <c r="AK91" i="28"/>
  <c r="AH91" i="28"/>
  <c r="AE91" i="28"/>
  <c r="AN90" i="28"/>
  <c r="AK90" i="28"/>
  <c r="AH90" i="28"/>
  <c r="AE90" i="28"/>
  <c r="AN89" i="28"/>
  <c r="AK89" i="28"/>
  <c r="AH89" i="28"/>
  <c r="AE89" i="28"/>
  <c r="AN88" i="28"/>
  <c r="AK88" i="28"/>
  <c r="AH88" i="28"/>
  <c r="AE88" i="28"/>
  <c r="AE87" i="28"/>
  <c r="AE86" i="28"/>
  <c r="AE85" i="28"/>
  <c r="AE84" i="28"/>
  <c r="AE83" i="28"/>
  <c r="AE82" i="28"/>
  <c r="AE81" i="28"/>
  <c r="AE80" i="28"/>
  <c r="AE79" i="28"/>
  <c r="AE78" i="28"/>
  <c r="AE77" i="28"/>
  <c r="AE76" i="28"/>
  <c r="AE75" i="28"/>
  <c r="AE74" i="28"/>
  <c r="AE73" i="28"/>
  <c r="AE72" i="28"/>
  <c r="AE71" i="28"/>
  <c r="AE70" i="28"/>
  <c r="AE69" i="28"/>
  <c r="AE68" i="28"/>
  <c r="AE67" i="28"/>
  <c r="AE66" i="28"/>
  <c r="AE65" i="28"/>
  <c r="AE64" i="28"/>
  <c r="AE63" i="28"/>
  <c r="AE62" i="28"/>
  <c r="AE61" i="28"/>
  <c r="AE60" i="28"/>
  <c r="AE59" i="28"/>
  <c r="AE58" i="28"/>
  <c r="AE57" i="28"/>
  <c r="AE56" i="28"/>
  <c r="AE55" i="28"/>
  <c r="AE54" i="28"/>
  <c r="AE53" i="28"/>
  <c r="AN52" i="28"/>
  <c r="AK52" i="28"/>
  <c r="AH52" i="28"/>
  <c r="AE52" i="28"/>
  <c r="AN51" i="28"/>
  <c r="AK51" i="28"/>
  <c r="AH51" i="28"/>
  <c r="AE51" i="28"/>
  <c r="AN50" i="28"/>
  <c r="AK50" i="28"/>
  <c r="AH50" i="28"/>
  <c r="AE50" i="28"/>
  <c r="AN49" i="28"/>
  <c r="AK49" i="28"/>
  <c r="AH49" i="28"/>
  <c r="AE49" i="28"/>
  <c r="AN48" i="28"/>
  <c r="AK48" i="28"/>
  <c r="AH48" i="28"/>
  <c r="AE48" i="28"/>
  <c r="AN47" i="28"/>
  <c r="AK47" i="28"/>
  <c r="AH47" i="28"/>
  <c r="AE47" i="28"/>
  <c r="AN46" i="28"/>
  <c r="AK46" i="28"/>
  <c r="AH46" i="28"/>
  <c r="AE46" i="28"/>
  <c r="AN45" i="28"/>
  <c r="AK45" i="28"/>
  <c r="AH45" i="28"/>
  <c r="AE45" i="28"/>
  <c r="AN44" i="28"/>
  <c r="AK44" i="28"/>
  <c r="AH44" i="28"/>
  <c r="AE44" i="28"/>
  <c r="AN43" i="28"/>
  <c r="AK43" i="28"/>
  <c r="AH43" i="28"/>
  <c r="AE43" i="28"/>
  <c r="AN42" i="28"/>
  <c r="AK42" i="28"/>
  <c r="AH42" i="28"/>
  <c r="AE42" i="28"/>
  <c r="AN41" i="28"/>
  <c r="AK41" i="28"/>
  <c r="AH41" i="28"/>
  <c r="AE41" i="28"/>
  <c r="AN40" i="28"/>
  <c r="AK40" i="28"/>
  <c r="AH40" i="28"/>
  <c r="AE40" i="28"/>
  <c r="AN39" i="28"/>
  <c r="AK39" i="28"/>
  <c r="AH39" i="28"/>
  <c r="AE39" i="28"/>
  <c r="AN38" i="28"/>
  <c r="AK38" i="28"/>
  <c r="AH38" i="28"/>
  <c r="AE38" i="28"/>
  <c r="AN37" i="28"/>
  <c r="AK37" i="28"/>
  <c r="AH37" i="28"/>
  <c r="AE37" i="28"/>
  <c r="AN36" i="28"/>
  <c r="AK36" i="28"/>
  <c r="AH36" i="28"/>
  <c r="AE36" i="28"/>
  <c r="AN35" i="28"/>
  <c r="AK35" i="28"/>
  <c r="AH35" i="28"/>
  <c r="AE35" i="28"/>
  <c r="AN34" i="28"/>
  <c r="AK34" i="28"/>
  <c r="AH34" i="28"/>
  <c r="AE34" i="28"/>
  <c r="AN33" i="28"/>
  <c r="AK33" i="28"/>
  <c r="AH33" i="28"/>
  <c r="AE33" i="28"/>
  <c r="AN32" i="28"/>
  <c r="AK32" i="28"/>
  <c r="AH32" i="28"/>
  <c r="AE32" i="28"/>
  <c r="AN31" i="28"/>
  <c r="AK31" i="28"/>
  <c r="AH31" i="28"/>
  <c r="AE31" i="28"/>
  <c r="AN30" i="28"/>
  <c r="AK30" i="28"/>
  <c r="AH30" i="28"/>
  <c r="AE30" i="28"/>
  <c r="AN29" i="28"/>
  <c r="AK29" i="28"/>
  <c r="AH29" i="28"/>
  <c r="AE29" i="28"/>
  <c r="AN28" i="28"/>
  <c r="AK28" i="28"/>
  <c r="AH28" i="28"/>
  <c r="AE28" i="28"/>
  <c r="AN27" i="28"/>
  <c r="AK27" i="28"/>
  <c r="AH27" i="28"/>
  <c r="AE27" i="28"/>
  <c r="AE26" i="28"/>
  <c r="AE25" i="28"/>
  <c r="AE24" i="28"/>
  <c r="AE23" i="28"/>
  <c r="AE22" i="28"/>
  <c r="AE21" i="28"/>
  <c r="AE20" i="28"/>
  <c r="AE19" i="28"/>
  <c r="AE18" i="28"/>
  <c r="AE17" i="28"/>
  <c r="AE16" i="28"/>
  <c r="AE15" i="28"/>
  <c r="AE14" i="28"/>
  <c r="AE13" i="28"/>
  <c r="AE12" i="28"/>
  <c r="AE11" i="28"/>
  <c r="AE10" i="28"/>
  <c r="AE9" i="28"/>
  <c r="AE8" i="28"/>
  <c r="AE7" i="28"/>
  <c r="AE6" i="28"/>
  <c r="AJ11" i="26" l="1"/>
  <c r="AH11" i="26"/>
  <c r="AF11" i="26"/>
  <c r="AD11" i="26"/>
  <c r="AJ10" i="26"/>
  <c r="AH10" i="26"/>
  <c r="AF10" i="26"/>
  <c r="AD10" i="26"/>
  <c r="AJ9" i="26"/>
  <c r="AH9" i="26"/>
  <c r="AF9" i="26"/>
  <c r="AD9" i="26"/>
  <c r="AJ8" i="26"/>
  <c r="AH8" i="26"/>
  <c r="AF8" i="26"/>
  <c r="AD8" i="26"/>
  <c r="AJ7" i="26"/>
  <c r="AH7" i="26"/>
  <c r="AF7" i="26"/>
  <c r="AD7" i="26"/>
  <c r="AJ6" i="26"/>
  <c r="AH6" i="26"/>
  <c r="AF6" i="26"/>
  <c r="AD6" i="26"/>
  <c r="AH27" i="25" l="1"/>
  <c r="AF26" i="25"/>
  <c r="AJ26" i="25"/>
  <c r="AD25" i="25"/>
  <c r="AF24" i="25"/>
  <c r="AH23" i="25"/>
  <c r="AJ22" i="25"/>
  <c r="AH21" i="25"/>
  <c r="AD21" i="25"/>
  <c r="AF20" i="25"/>
  <c r="AH19" i="25"/>
  <c r="AH18" i="25"/>
  <c r="AF18" i="25"/>
  <c r="AD18" i="25"/>
  <c r="AJ18" i="25"/>
  <c r="AD17" i="25"/>
  <c r="AF16" i="25"/>
  <c r="AH15" i="25"/>
  <c r="AH14" i="25"/>
  <c r="AJ14" i="25"/>
  <c r="AH13" i="25"/>
  <c r="AD13" i="25"/>
  <c r="AF12" i="25"/>
  <c r="AH11" i="25"/>
  <c r="AF10" i="25"/>
  <c r="AJ10" i="25"/>
  <c r="AD9" i="25"/>
  <c r="AD28" i="25" s="1"/>
  <c r="AH8" i="25"/>
  <c r="AF8" i="25"/>
  <c r="AH7" i="25"/>
  <c r="AJ6" i="25"/>
  <c r="AH9" i="25" l="1"/>
  <c r="AF9" i="25"/>
  <c r="AH12" i="25"/>
  <c r="AF25" i="25"/>
  <c r="AD6" i="25"/>
  <c r="AD22" i="25"/>
  <c r="AH25" i="25"/>
  <c r="AF6" i="25"/>
  <c r="AF13" i="25"/>
  <c r="AH16" i="25"/>
  <c r="AF22" i="25"/>
  <c r="AH6" i="25"/>
  <c r="AF17" i="25"/>
  <c r="AH20" i="25"/>
  <c r="AH10" i="25"/>
  <c r="AD14" i="25"/>
  <c r="AH17" i="25"/>
  <c r="AH26" i="25"/>
  <c r="AH22" i="25"/>
  <c r="AF14" i="25"/>
  <c r="AF21" i="25"/>
  <c r="AH24" i="25"/>
  <c r="AJ7" i="25"/>
  <c r="AJ11" i="25"/>
  <c r="AJ15" i="25"/>
  <c r="AJ19" i="25"/>
  <c r="AJ23" i="25"/>
  <c r="AJ27" i="25"/>
  <c r="AD7" i="25"/>
  <c r="AJ8" i="25"/>
  <c r="AJ12" i="25"/>
  <c r="AJ16" i="25"/>
  <c r="AD19" i="25"/>
  <c r="AJ20" i="25"/>
  <c r="AD23" i="25"/>
  <c r="AJ24" i="25"/>
  <c r="AF7" i="25"/>
  <c r="AD8" i="25"/>
  <c r="AJ9" i="25"/>
  <c r="AF11" i="25"/>
  <c r="AD12" i="25"/>
  <c r="AJ13" i="25"/>
  <c r="AF15" i="25"/>
  <c r="AD16" i="25"/>
  <c r="AJ17" i="25"/>
  <c r="AF19" i="25"/>
  <c r="AD20" i="25"/>
  <c r="AJ21" i="25"/>
  <c r="AF23" i="25"/>
  <c r="AJ25" i="25"/>
  <c r="AF27" i="25"/>
  <c r="U61" i="23" l="1"/>
  <c r="AC61" i="23" s="1"/>
  <c r="U60" i="23"/>
  <c r="AH60" i="23" s="1"/>
  <c r="U59" i="23"/>
  <c r="AM59" i="23" s="1"/>
  <c r="U58" i="23"/>
  <c r="AM58" i="23" s="1"/>
  <c r="U57" i="23"/>
  <c r="X57" i="23" s="1"/>
  <c r="AH56" i="23"/>
  <c r="U56" i="23"/>
  <c r="AC56" i="23" s="1"/>
  <c r="U55" i="23"/>
  <c r="AM55" i="23" s="1"/>
  <c r="U54" i="23"/>
  <c r="AM54" i="23" s="1"/>
  <c r="U53" i="23"/>
  <c r="X53" i="23" s="1"/>
  <c r="U52" i="23"/>
  <c r="AC52" i="23" s="1"/>
  <c r="U51" i="23"/>
  <c r="AM51" i="23" s="1"/>
  <c r="U50" i="23"/>
  <c r="AM50" i="23" s="1"/>
  <c r="AC49" i="23"/>
  <c r="U49" i="23"/>
  <c r="X49" i="23" s="1"/>
  <c r="U48" i="23"/>
  <c r="AC48" i="23" s="1"/>
  <c r="U47" i="23"/>
  <c r="AM47" i="23" s="1"/>
  <c r="U46" i="23"/>
  <c r="AM46" i="23" s="1"/>
  <c r="U45" i="23"/>
  <c r="X45" i="23" s="1"/>
  <c r="AH44" i="23"/>
  <c r="U44" i="23"/>
  <c r="AC44" i="23" s="1"/>
  <c r="U43" i="23"/>
  <c r="AM43" i="23" s="1"/>
  <c r="U42" i="23"/>
  <c r="AM42" i="23" s="1"/>
  <c r="U41" i="23"/>
  <c r="X41" i="23" s="1"/>
  <c r="AH40" i="23"/>
  <c r="U40" i="23"/>
  <c r="AC40" i="23" s="1"/>
  <c r="U39" i="23"/>
  <c r="AM39" i="23" s="1"/>
  <c r="AC38" i="23"/>
  <c r="X38" i="23"/>
  <c r="U38" i="23"/>
  <c r="AM38" i="23" s="1"/>
  <c r="U37" i="23"/>
  <c r="X37" i="23" s="1"/>
  <c r="U36" i="23"/>
  <c r="AC36" i="23" s="1"/>
  <c r="U35" i="23"/>
  <c r="AH35" i="23" s="1"/>
  <c r="U34" i="23"/>
  <c r="AM34" i="23" s="1"/>
  <c r="U33" i="23"/>
  <c r="X33" i="23" s="1"/>
  <c r="U32" i="23"/>
  <c r="AC32" i="23" s="1"/>
  <c r="U31" i="23"/>
  <c r="AM31" i="23" s="1"/>
  <c r="U30" i="23"/>
  <c r="AM30" i="23" s="1"/>
  <c r="U29" i="23"/>
  <c r="X29" i="23" s="1"/>
  <c r="AH28" i="23"/>
  <c r="U28" i="23"/>
  <c r="AC28" i="23" s="1"/>
  <c r="U27" i="23"/>
  <c r="AM27" i="23" s="1"/>
  <c r="X26" i="23"/>
  <c r="U26" i="23"/>
  <c r="AM26" i="23" s="1"/>
  <c r="U25" i="23"/>
  <c r="X25" i="23" s="1"/>
  <c r="U24" i="23"/>
  <c r="AC24" i="23" s="1"/>
  <c r="U23" i="23"/>
  <c r="AM23" i="23" s="1"/>
  <c r="U22" i="23"/>
  <c r="AM22" i="23" s="1"/>
  <c r="U21" i="23"/>
  <c r="X21" i="23" s="1"/>
  <c r="U20" i="23"/>
  <c r="AC20" i="23" s="1"/>
  <c r="U19" i="23"/>
  <c r="AM19" i="23" s="1"/>
  <c r="U18" i="23"/>
  <c r="AM18" i="23" s="1"/>
  <c r="AH17" i="23"/>
  <c r="AC17" i="23"/>
  <c r="U17" i="23"/>
  <c r="AM17" i="23" s="1"/>
  <c r="AH16" i="23"/>
  <c r="U16" i="23"/>
  <c r="AC16" i="23" s="1"/>
  <c r="U15" i="23"/>
  <c r="AH15" i="23" s="1"/>
  <c r="U14" i="23"/>
  <c r="AM14" i="23" s="1"/>
  <c r="U13" i="23"/>
  <c r="X13" i="23" s="1"/>
  <c r="AH12" i="23"/>
  <c r="U12" i="23"/>
  <c r="AC12" i="23" s="1"/>
  <c r="U11" i="23"/>
  <c r="AH11" i="23" s="1"/>
  <c r="U10" i="23"/>
  <c r="AM10" i="23" s="1"/>
  <c r="X9" i="23"/>
  <c r="U9" i="23"/>
  <c r="AM9" i="23" s="1"/>
  <c r="U8" i="23"/>
  <c r="AC8" i="23" s="1"/>
  <c r="U7" i="23"/>
  <c r="AH7" i="23" s="1"/>
  <c r="U6" i="23"/>
  <c r="X10" i="23" l="1"/>
  <c r="AC37" i="23"/>
  <c r="X22" i="23"/>
  <c r="AC33" i="23"/>
  <c r="X42" i="23"/>
  <c r="AC53" i="23"/>
  <c r="AC10" i="23"/>
  <c r="AC22" i="23"/>
  <c r="AH33" i="23"/>
  <c r="AC42" i="23"/>
  <c r="AH53" i="23"/>
  <c r="AH49" i="23"/>
  <c r="AC54" i="23"/>
  <c r="AH37" i="23"/>
  <c r="AC9" i="23"/>
  <c r="AH9" i="23"/>
  <c r="AH24" i="23"/>
  <c r="AH54" i="23"/>
  <c r="U62" i="23"/>
  <c r="U69" i="23"/>
  <c r="X6" i="23"/>
  <c r="AC13" i="23"/>
  <c r="AC41" i="23"/>
  <c r="AH48" i="23"/>
  <c r="X58" i="23"/>
  <c r="X14" i="23"/>
  <c r="AC21" i="23"/>
  <c r="AC26" i="23"/>
  <c r="X30" i="23"/>
  <c r="AC6" i="23"/>
  <c r="AH13" i="23"/>
  <c r="X17" i="23"/>
  <c r="AH20" i="23"/>
  <c r="AC30" i="23"/>
  <c r="X34" i="23"/>
  <c r="AH41" i="23"/>
  <c r="AC45" i="23"/>
  <c r="AH52" i="23"/>
  <c r="AC58" i="23"/>
  <c r="AC34" i="23"/>
  <c r="AH45" i="23"/>
  <c r="AH58" i="23"/>
  <c r="AH8" i="23"/>
  <c r="AH21" i="23"/>
  <c r="AC25" i="23"/>
  <c r="X46" i="23"/>
  <c r="AC14" i="23"/>
  <c r="AH32" i="23"/>
  <c r="X18" i="23"/>
  <c r="AH25" i="23"/>
  <c r="AC29" i="23"/>
  <c r="AH36" i="23"/>
  <c r="AC46" i="23"/>
  <c r="X50" i="23"/>
  <c r="AC57" i="23"/>
  <c r="AC18" i="23"/>
  <c r="AH29" i="23"/>
  <c r="AC50" i="23"/>
  <c r="X54" i="23"/>
  <c r="AH57" i="23"/>
  <c r="AH61" i="23"/>
  <c r="AM11" i="23"/>
  <c r="AM15" i="23"/>
  <c r="AM35" i="23"/>
  <c r="AM8" i="23"/>
  <c r="X11" i="23"/>
  <c r="AM20" i="23"/>
  <c r="X23" i="23"/>
  <c r="AM24" i="23"/>
  <c r="AM28" i="23"/>
  <c r="X31" i="23"/>
  <c r="AM32" i="23"/>
  <c r="X35" i="23"/>
  <c r="X43" i="23"/>
  <c r="AM52" i="23"/>
  <c r="X55" i="23"/>
  <c r="AM56" i="23"/>
  <c r="AM60" i="23"/>
  <c r="AH6" i="23"/>
  <c r="AC7" i="23"/>
  <c r="X8" i="23"/>
  <c r="AH10" i="23"/>
  <c r="AC11" i="23"/>
  <c r="X12" i="23"/>
  <c r="AM13" i="23"/>
  <c r="AH14" i="23"/>
  <c r="AC15" i="23"/>
  <c r="X16" i="23"/>
  <c r="AH18" i="23"/>
  <c r="AC19" i="23"/>
  <c r="X20" i="23"/>
  <c r="AM21" i="23"/>
  <c r="AH22" i="23"/>
  <c r="AC23" i="23"/>
  <c r="X24" i="23"/>
  <c r="AM25" i="23"/>
  <c r="AH26" i="23"/>
  <c r="AC27" i="23"/>
  <c r="X28" i="23"/>
  <c r="AM29" i="23"/>
  <c r="AH30" i="23"/>
  <c r="AC31" i="23"/>
  <c r="X32" i="23"/>
  <c r="AM33" i="23"/>
  <c r="AH34" i="23"/>
  <c r="AC35" i="23"/>
  <c r="X36" i="23"/>
  <c r="AM37" i="23"/>
  <c r="AH38" i="23"/>
  <c r="AC39" i="23"/>
  <c r="X40" i="23"/>
  <c r="AM41" i="23"/>
  <c r="AH42" i="23"/>
  <c r="AC43" i="23"/>
  <c r="X44" i="23"/>
  <c r="AM45" i="23"/>
  <c r="AH46" i="23"/>
  <c r="AC47" i="23"/>
  <c r="X48" i="23"/>
  <c r="AM49" i="23"/>
  <c r="AH50" i="23"/>
  <c r="AC51" i="23"/>
  <c r="X52" i="23"/>
  <c r="AM53" i="23"/>
  <c r="AC55" i="23"/>
  <c r="X56" i="23"/>
  <c r="AM57" i="23"/>
  <c r="AC59" i="23"/>
  <c r="X60" i="23"/>
  <c r="AM61" i="23"/>
  <c r="AM7" i="23"/>
  <c r="X7" i="23"/>
  <c r="AM12" i="23"/>
  <c r="X15" i="23"/>
  <c r="AM16" i="23"/>
  <c r="X19" i="23"/>
  <c r="X27" i="23"/>
  <c r="AM36" i="23"/>
  <c r="X39" i="23"/>
  <c r="AM40" i="23"/>
  <c r="AM44" i="23"/>
  <c r="X47" i="23"/>
  <c r="AM48" i="23"/>
  <c r="X51" i="23"/>
  <c r="X59" i="23"/>
  <c r="AM6" i="23"/>
  <c r="AH19" i="23"/>
  <c r="AH23" i="23"/>
  <c r="AH27" i="23"/>
  <c r="AH31" i="23"/>
  <c r="AH39" i="23"/>
  <c r="AH43" i="23"/>
  <c r="AH47" i="23"/>
  <c r="AH51" i="23"/>
  <c r="AH55" i="23"/>
  <c r="AH59" i="23"/>
  <c r="AC60" i="23"/>
  <c r="X61" i="23"/>
  <c r="X69" i="23" l="1"/>
  <c r="AJ35" i="22"/>
  <c r="AH35" i="22"/>
  <c r="AF35" i="22"/>
  <c r="AD35" i="22"/>
  <c r="AJ34" i="22"/>
  <c r="AH34" i="22"/>
  <c r="AF34" i="22"/>
  <c r="AD34" i="22"/>
  <c r="AJ33" i="22"/>
  <c r="AH33" i="22"/>
  <c r="AF33" i="22"/>
  <c r="AD33" i="22"/>
  <c r="AJ32" i="22"/>
  <c r="AH32" i="22"/>
  <c r="AF32" i="22"/>
  <c r="AD32" i="22"/>
  <c r="AJ31" i="22"/>
  <c r="AH31" i="22"/>
  <c r="AF31" i="22"/>
  <c r="AD31" i="22"/>
  <c r="AJ30" i="22"/>
  <c r="AH30" i="22"/>
  <c r="AF30" i="22"/>
  <c r="AD30" i="22"/>
  <c r="AJ29" i="22"/>
  <c r="AH29" i="22"/>
  <c r="AF29" i="22"/>
  <c r="AD29" i="22"/>
  <c r="AJ28" i="22"/>
  <c r="AH28" i="22"/>
  <c r="AF28" i="22"/>
  <c r="AD28" i="22"/>
  <c r="AJ27" i="22"/>
  <c r="AH27" i="22"/>
  <c r="AF27" i="22"/>
  <c r="AD27" i="22"/>
  <c r="AJ26" i="22"/>
  <c r="AH26" i="22"/>
  <c r="AF26" i="22"/>
  <c r="AD26" i="22"/>
  <c r="AJ25" i="22"/>
  <c r="AH25" i="22"/>
  <c r="AF25" i="22"/>
  <c r="AD25" i="22"/>
  <c r="AJ24" i="22"/>
  <c r="AH24" i="22"/>
  <c r="AF24" i="22"/>
  <c r="AD24" i="22"/>
  <c r="AJ23" i="22"/>
  <c r="AH23" i="22"/>
  <c r="AF23" i="22"/>
  <c r="AD23" i="22"/>
  <c r="AJ22" i="22"/>
  <c r="AH22" i="22"/>
  <c r="AF22" i="22"/>
  <c r="AD22" i="22"/>
  <c r="AJ21" i="22"/>
  <c r="AH21" i="22"/>
  <c r="AF21" i="22"/>
  <c r="AD21" i="22"/>
  <c r="AJ20" i="22"/>
  <c r="AH20" i="22"/>
  <c r="AF20" i="22"/>
  <c r="AD20" i="22"/>
  <c r="AJ19" i="22"/>
  <c r="AH19" i="22"/>
  <c r="AF19" i="22"/>
  <c r="AD19" i="22"/>
  <c r="AJ18" i="22"/>
  <c r="AH18" i="22"/>
  <c r="AF18" i="22"/>
  <c r="AD18" i="22"/>
  <c r="AJ17" i="22"/>
  <c r="AH17" i="22"/>
  <c r="AF17" i="22"/>
  <c r="AD17" i="22"/>
  <c r="AJ16" i="22"/>
  <c r="AH16" i="22"/>
  <c r="AF16" i="22"/>
  <c r="AD16" i="22"/>
  <c r="AJ15" i="22"/>
  <c r="AH15" i="22"/>
  <c r="AF15" i="22"/>
  <c r="AD15" i="22"/>
  <c r="AJ14" i="22"/>
  <c r="AH14" i="22"/>
  <c r="AF14" i="22"/>
  <c r="AD14" i="22"/>
  <c r="AC14" i="22"/>
  <c r="AJ13" i="22"/>
  <c r="AH13" i="22"/>
  <c r="AF13" i="22"/>
  <c r="AC13" i="22"/>
  <c r="AD13" i="22" s="1"/>
  <c r="AJ12" i="22"/>
  <c r="AH12" i="22"/>
  <c r="AF12" i="22"/>
  <c r="AD12" i="22"/>
  <c r="AJ11" i="22"/>
  <c r="AH11" i="22"/>
  <c r="AF11" i="22"/>
  <c r="AD11" i="22"/>
  <c r="AJ10" i="22"/>
  <c r="AH10" i="22"/>
  <c r="AF10" i="22"/>
  <c r="AD10" i="22"/>
  <c r="AJ9" i="22"/>
  <c r="AH9" i="22"/>
  <c r="AF9" i="22"/>
  <c r="AD9" i="22"/>
  <c r="AJ8" i="22"/>
  <c r="AH8" i="22"/>
  <c r="AF8" i="22"/>
  <c r="AD8" i="22"/>
  <c r="AJ7" i="22"/>
  <c r="AH7" i="22"/>
  <c r="AF7" i="22"/>
  <c r="AD7" i="22"/>
  <c r="AJ6" i="22"/>
  <c r="AH6" i="22"/>
  <c r="AF6" i="22"/>
  <c r="AD6" i="22"/>
  <c r="AA12" i="21" l="1"/>
  <c r="AJ11" i="21"/>
  <c r="AH11" i="21"/>
  <c r="AF11" i="21"/>
  <c r="AC11" i="21"/>
  <c r="AD11" i="21" s="1"/>
  <c r="AJ10" i="21"/>
  <c r="AH10" i="21"/>
  <c r="AF10" i="21"/>
  <c r="AC10" i="21"/>
  <c r="AD10" i="21" s="1"/>
  <c r="AJ9" i="21"/>
  <c r="AH9" i="21"/>
  <c r="AF9" i="21"/>
  <c r="AC9" i="21"/>
  <c r="AD9" i="21" s="1"/>
  <c r="AJ8" i="21"/>
  <c r="AH8" i="21"/>
  <c r="AF8" i="21"/>
  <c r="AC8" i="21"/>
  <c r="AD8" i="21" s="1"/>
  <c r="AJ7" i="21"/>
  <c r="AH7" i="21"/>
  <c r="AF7" i="21"/>
  <c r="AC7" i="21"/>
  <c r="AD7" i="21" s="1"/>
  <c r="AJ6" i="21"/>
  <c r="AJ12" i="21" s="1"/>
  <c r="AH6" i="21"/>
  <c r="AH12" i="21" s="1"/>
  <c r="AF6" i="21"/>
  <c r="AC6" i="21"/>
  <c r="AD6" i="21" s="1"/>
  <c r="AF12" i="21" l="1"/>
  <c r="AJ12" i="20" l="1"/>
  <c r="AH12" i="20"/>
  <c r="AF12" i="20"/>
  <c r="AD12" i="20"/>
  <c r="AJ11" i="20"/>
  <c r="AH11" i="20"/>
  <c r="AF11" i="20"/>
  <c r="AD11" i="20"/>
  <c r="AJ10" i="20"/>
  <c r="AH10" i="20"/>
  <c r="AF10" i="20"/>
  <c r="AD10" i="20"/>
  <c r="AJ9" i="20"/>
  <c r="AH9" i="20"/>
  <c r="AF9" i="20"/>
  <c r="AD9" i="20"/>
  <c r="AJ8" i="20"/>
  <c r="AH8" i="20"/>
  <c r="AF8" i="20"/>
  <c r="AD8" i="20"/>
  <c r="AJ7" i="20"/>
  <c r="AH7" i="20"/>
  <c r="AF7" i="20"/>
  <c r="AD7" i="20"/>
  <c r="AJ6" i="20"/>
  <c r="AH6" i="20"/>
  <c r="AF6" i="20"/>
  <c r="AD6" i="20"/>
  <c r="AJ45" i="18" l="1"/>
  <c r="AH45" i="18"/>
  <c r="AF45" i="18"/>
  <c r="AD45" i="18"/>
  <c r="AJ44" i="18"/>
  <c r="AH44" i="18"/>
  <c r="AF44" i="18"/>
  <c r="AD44" i="18"/>
  <c r="AJ43" i="18"/>
  <c r="AH43" i="18"/>
  <c r="AF43" i="18"/>
  <c r="AD43" i="18"/>
  <c r="AJ42" i="18"/>
  <c r="AH42" i="18"/>
  <c r="AF42" i="18"/>
  <c r="AD42" i="18"/>
  <c r="AJ41" i="18"/>
  <c r="AH41" i="18"/>
  <c r="AF41" i="18"/>
  <c r="AD41" i="18"/>
  <c r="AJ40" i="18"/>
  <c r="AH40" i="18"/>
  <c r="AF40" i="18"/>
  <c r="AD40" i="18"/>
  <c r="AJ39" i="18"/>
  <c r="AH39" i="18"/>
  <c r="AF39" i="18"/>
  <c r="AD39" i="18"/>
  <c r="AJ38" i="18"/>
  <c r="AH38" i="18"/>
  <c r="AF38" i="18"/>
  <c r="AD38" i="18"/>
  <c r="AJ37" i="18"/>
  <c r="AH37" i="18"/>
  <c r="AF37" i="18"/>
  <c r="AD37" i="18"/>
  <c r="AJ36" i="18"/>
  <c r="AH36" i="18"/>
  <c r="AF36" i="18"/>
  <c r="AD36" i="18"/>
  <c r="AJ35" i="18"/>
  <c r="AH35" i="18"/>
  <c r="AF35" i="18"/>
  <c r="AD35" i="18"/>
  <c r="AJ34" i="18"/>
  <c r="AH34" i="18"/>
  <c r="AF34" i="18"/>
  <c r="AD34" i="18"/>
  <c r="AJ33" i="18"/>
  <c r="AH33" i="18"/>
  <c r="AF33" i="18"/>
  <c r="AD33" i="18"/>
  <c r="AJ32" i="18"/>
  <c r="AH32" i="18"/>
  <c r="AF32" i="18"/>
  <c r="AD32" i="18"/>
  <c r="AJ31" i="18"/>
  <c r="AH31" i="18"/>
  <c r="AF31" i="18"/>
  <c r="AD31" i="18"/>
  <c r="AJ30" i="18"/>
  <c r="AH30" i="18"/>
  <c r="AF30" i="18"/>
  <c r="AD30" i="18"/>
  <c r="AJ29" i="18"/>
  <c r="AH29" i="18"/>
  <c r="AF29" i="18"/>
  <c r="AD29" i="18"/>
  <c r="AJ28" i="18"/>
  <c r="AH28" i="18"/>
  <c r="AF28" i="18"/>
  <c r="AD28" i="18"/>
  <c r="AJ27" i="18"/>
  <c r="AH27" i="18"/>
  <c r="AF27" i="18"/>
  <c r="AD27" i="18"/>
  <c r="AJ26" i="18"/>
  <c r="AH26" i="18"/>
  <c r="AF26" i="18"/>
  <c r="AD26" i="18"/>
  <c r="AJ25" i="18"/>
  <c r="AH25" i="18"/>
  <c r="AF25" i="18"/>
  <c r="AD25" i="18"/>
  <c r="AJ24" i="18"/>
  <c r="AH24" i="18"/>
  <c r="AF24" i="18"/>
  <c r="AD24" i="18"/>
  <c r="AJ23" i="18"/>
  <c r="AH23" i="18"/>
  <c r="AF23" i="18"/>
  <c r="AD23" i="18"/>
  <c r="AJ22" i="18"/>
  <c r="AH22" i="18"/>
  <c r="AF22" i="18"/>
  <c r="AD22" i="18"/>
  <c r="AJ21" i="18"/>
  <c r="AH21" i="18"/>
  <c r="AF21" i="18"/>
  <c r="AD21" i="18"/>
  <c r="AJ20" i="18"/>
  <c r="AH20" i="18"/>
  <c r="AF20" i="18"/>
  <c r="AD20" i="18"/>
  <c r="AJ19" i="18"/>
  <c r="AH19" i="18"/>
  <c r="AF19" i="18"/>
  <c r="AD19" i="18"/>
  <c r="AJ18" i="18"/>
  <c r="AH18" i="18"/>
  <c r="AF18" i="18"/>
  <c r="AD18" i="18"/>
  <c r="AJ17" i="18"/>
  <c r="AH17" i="18"/>
  <c r="AF17" i="18"/>
  <c r="AD17" i="18"/>
  <c r="AJ16" i="18"/>
  <c r="AH16" i="18"/>
  <c r="AF16" i="18"/>
  <c r="AD16" i="18"/>
  <c r="AJ15" i="18"/>
  <c r="AH15" i="18"/>
  <c r="AF15" i="18"/>
  <c r="AD15" i="18"/>
  <c r="AJ14" i="18"/>
  <c r="AH14" i="18"/>
  <c r="AF14" i="18"/>
  <c r="AD14" i="18"/>
  <c r="AJ13" i="18"/>
  <c r="AH13" i="18"/>
  <c r="AF13" i="18"/>
  <c r="AD13" i="18"/>
  <c r="AJ12" i="18"/>
  <c r="AH12" i="18"/>
  <c r="AF12" i="18"/>
  <c r="AD12" i="18"/>
  <c r="AJ11" i="18"/>
  <c r="AH11" i="18"/>
  <c r="AF11" i="18"/>
  <c r="AD11" i="18"/>
  <c r="AJ10" i="18"/>
  <c r="AH10" i="18"/>
  <c r="AF10" i="18"/>
  <c r="AD10" i="18"/>
  <c r="AJ9" i="18"/>
  <c r="AH9" i="18"/>
  <c r="AF9" i="18"/>
  <c r="AD9" i="18"/>
  <c r="AJ8" i="18"/>
  <c r="AH8" i="18"/>
  <c r="AF8" i="18"/>
  <c r="AD8" i="18"/>
  <c r="AJ7" i="18"/>
  <c r="AH7" i="18"/>
  <c r="AF7" i="18"/>
  <c r="AD7" i="18"/>
  <c r="AJ6" i="18"/>
  <c r="AH6" i="18"/>
  <c r="AF6" i="18"/>
  <c r="AD6" i="18"/>
  <c r="AJ6" i="15" l="1"/>
  <c r="AH6" i="15"/>
  <c r="AF6" i="15"/>
  <c r="AF94" i="15" s="1"/>
  <c r="AD6" i="15"/>
  <c r="AJ280" i="3" l="1"/>
  <c r="AD7" i="3"/>
  <c r="AF7" i="3"/>
  <c r="AH7" i="3"/>
  <c r="AJ7" i="3"/>
  <c r="AD8" i="3"/>
  <c r="AF8" i="3"/>
  <c r="AH8" i="3"/>
  <c r="AJ8" i="3"/>
  <c r="AD9" i="3"/>
  <c r="AF9" i="3"/>
  <c r="AH9" i="3"/>
  <c r="AJ9" i="3"/>
  <c r="AD10" i="3"/>
  <c r="AF10" i="3"/>
  <c r="AH10" i="3"/>
  <c r="AJ10" i="3"/>
  <c r="AD11" i="3"/>
  <c r="AF11" i="3"/>
  <c r="AH11" i="3"/>
  <c r="AJ11" i="3"/>
  <c r="AD12" i="3"/>
  <c r="AF12" i="3"/>
  <c r="AH12" i="3"/>
  <c r="AJ12" i="3"/>
  <c r="AD13" i="3"/>
  <c r="AF13" i="3"/>
  <c r="AH13" i="3"/>
  <c r="AJ13" i="3"/>
  <c r="AD14" i="3"/>
  <c r="AF14" i="3"/>
  <c r="AH14" i="3"/>
  <c r="AJ14" i="3"/>
  <c r="AD15" i="3"/>
  <c r="AF15" i="3"/>
  <c r="AH15" i="3"/>
  <c r="AJ15" i="3"/>
  <c r="AD16" i="3"/>
  <c r="AF16" i="3"/>
  <c r="AH16" i="3"/>
  <c r="AJ16" i="3"/>
  <c r="AD17" i="3"/>
  <c r="AF17" i="3"/>
  <c r="AH17" i="3"/>
  <c r="AJ17" i="3"/>
  <c r="AD18" i="3"/>
  <c r="AF18" i="3"/>
  <c r="AH18" i="3"/>
  <c r="AJ18" i="3"/>
  <c r="AD19" i="3"/>
  <c r="AF19" i="3"/>
  <c r="AH19" i="3"/>
  <c r="AJ19" i="3"/>
  <c r="AD20" i="3"/>
  <c r="AF20" i="3"/>
  <c r="AH20" i="3"/>
  <c r="AJ20" i="3"/>
  <c r="AD21" i="3"/>
  <c r="AF21" i="3"/>
  <c r="AH21" i="3"/>
  <c r="AJ21" i="3"/>
  <c r="AD22" i="3"/>
  <c r="AF22" i="3"/>
  <c r="AH22" i="3"/>
  <c r="AJ22" i="3"/>
  <c r="AD23" i="3"/>
  <c r="AF23" i="3"/>
  <c r="AH23" i="3"/>
  <c r="AJ23" i="3"/>
  <c r="AD24" i="3"/>
  <c r="AF24" i="3"/>
  <c r="AH24" i="3"/>
  <c r="AJ24" i="3"/>
  <c r="AD25" i="3"/>
  <c r="AF25" i="3"/>
  <c r="AH25" i="3"/>
  <c r="AJ25" i="3"/>
  <c r="AD26" i="3"/>
  <c r="AF26" i="3"/>
  <c r="AH26" i="3"/>
  <c r="AJ26" i="3"/>
  <c r="AD27" i="3"/>
  <c r="AF27" i="3"/>
  <c r="AH27" i="3"/>
  <c r="AJ27" i="3"/>
  <c r="AD28" i="3"/>
  <c r="AF28" i="3"/>
  <c r="AH28" i="3"/>
  <c r="AJ28" i="3"/>
  <c r="AD29" i="3"/>
  <c r="AF29" i="3"/>
  <c r="AH29" i="3"/>
  <c r="AJ29" i="3"/>
  <c r="AD30" i="3"/>
  <c r="AF30" i="3"/>
  <c r="AH30" i="3"/>
  <c r="AJ30" i="3"/>
  <c r="AD31" i="3"/>
  <c r="AF31" i="3"/>
  <c r="AH31" i="3"/>
  <c r="AJ31" i="3"/>
  <c r="AD32" i="3"/>
  <c r="AF32" i="3"/>
  <c r="AH32" i="3"/>
  <c r="AJ32" i="3"/>
  <c r="AD33" i="3"/>
  <c r="AF33" i="3"/>
  <c r="AH33" i="3"/>
  <c r="AJ33" i="3"/>
  <c r="AD34" i="3"/>
  <c r="AF34" i="3"/>
  <c r="AH34" i="3"/>
  <c r="AJ34" i="3"/>
  <c r="AD35" i="3"/>
  <c r="AF35" i="3"/>
  <c r="AH35" i="3"/>
  <c r="AJ35" i="3"/>
  <c r="AD36" i="3"/>
  <c r="AF36" i="3"/>
  <c r="AH36" i="3"/>
  <c r="AJ36" i="3"/>
  <c r="AD37" i="3"/>
  <c r="AF37" i="3"/>
  <c r="AH37" i="3"/>
  <c r="AJ37" i="3"/>
  <c r="AD38" i="3"/>
  <c r="AF38" i="3"/>
  <c r="AH38" i="3"/>
  <c r="AJ38" i="3"/>
  <c r="AD39" i="3"/>
  <c r="AF39" i="3"/>
  <c r="AH39" i="3"/>
  <c r="AJ39" i="3"/>
  <c r="AD40" i="3"/>
  <c r="AF40" i="3"/>
  <c r="AH40" i="3"/>
  <c r="AJ40" i="3"/>
  <c r="AD41" i="3"/>
  <c r="AF41" i="3"/>
  <c r="AH41" i="3"/>
  <c r="AJ41" i="3"/>
  <c r="AD42" i="3"/>
  <c r="AF42" i="3"/>
  <c r="AH42" i="3"/>
  <c r="AJ42" i="3"/>
  <c r="AD43" i="3"/>
  <c r="AF43" i="3"/>
  <c r="AH43" i="3"/>
  <c r="AJ43" i="3"/>
  <c r="AD44" i="3"/>
  <c r="AF44" i="3"/>
  <c r="AH44" i="3"/>
  <c r="AJ44" i="3"/>
  <c r="AD45" i="3"/>
  <c r="AF45" i="3"/>
  <c r="AH45" i="3"/>
  <c r="AJ45" i="3"/>
  <c r="AD46" i="3"/>
  <c r="AF46" i="3"/>
  <c r="AH46" i="3"/>
  <c r="AJ46" i="3"/>
  <c r="AD47" i="3"/>
  <c r="AF47" i="3"/>
  <c r="AH47" i="3"/>
  <c r="AJ47" i="3"/>
  <c r="AD48" i="3"/>
  <c r="AF48" i="3"/>
  <c r="AH48" i="3"/>
  <c r="AJ48" i="3"/>
  <c r="AD49" i="3"/>
  <c r="AF49" i="3"/>
  <c r="AH49" i="3"/>
  <c r="AJ49" i="3"/>
  <c r="AD50" i="3"/>
  <c r="AF50" i="3"/>
  <c r="AH50" i="3"/>
  <c r="AJ50" i="3"/>
  <c r="AD51" i="3"/>
  <c r="AF51" i="3"/>
  <c r="AH51" i="3"/>
  <c r="AJ51" i="3"/>
  <c r="AD52" i="3"/>
  <c r="AF52" i="3"/>
  <c r="AH52" i="3"/>
  <c r="AJ52" i="3"/>
  <c r="AD53" i="3"/>
  <c r="AF53" i="3"/>
  <c r="AH53" i="3"/>
  <c r="AJ53" i="3"/>
  <c r="AD54" i="3"/>
  <c r="AF54" i="3"/>
  <c r="AH54" i="3"/>
  <c r="AJ54" i="3"/>
  <c r="AD55" i="3"/>
  <c r="AF55" i="3"/>
  <c r="AH55" i="3"/>
  <c r="AJ55" i="3"/>
  <c r="AD56" i="3"/>
  <c r="AF56" i="3"/>
  <c r="AH56" i="3"/>
  <c r="AJ56" i="3"/>
  <c r="AD57" i="3"/>
  <c r="AF57" i="3"/>
  <c r="AH57" i="3"/>
  <c r="AJ57" i="3"/>
  <c r="AD58" i="3"/>
  <c r="AF58" i="3"/>
  <c r="AH58" i="3"/>
  <c r="AJ58" i="3"/>
  <c r="AD59" i="3"/>
  <c r="AF59" i="3"/>
  <c r="AH59" i="3"/>
  <c r="AJ59" i="3"/>
  <c r="AD60" i="3"/>
  <c r="AF60" i="3"/>
  <c r="AH60" i="3"/>
  <c r="AJ60" i="3"/>
  <c r="AD61" i="3"/>
  <c r="AF61" i="3"/>
  <c r="AH61" i="3"/>
  <c r="AJ61" i="3"/>
  <c r="AD62" i="3"/>
  <c r="AF62" i="3"/>
  <c r="AH62" i="3"/>
  <c r="AJ62" i="3"/>
  <c r="AD63" i="3"/>
  <c r="AF63" i="3"/>
  <c r="AH63" i="3"/>
  <c r="AJ63" i="3"/>
  <c r="AD64" i="3"/>
  <c r="AF64" i="3"/>
  <c r="AH64" i="3"/>
  <c r="AJ64" i="3"/>
  <c r="AD65" i="3"/>
  <c r="AF65" i="3"/>
  <c r="AH65" i="3"/>
  <c r="AJ65" i="3"/>
  <c r="AD66" i="3"/>
  <c r="AF66" i="3"/>
  <c r="AH66" i="3"/>
  <c r="AJ66" i="3"/>
  <c r="AD67" i="3"/>
  <c r="AF67" i="3"/>
  <c r="AH67" i="3"/>
  <c r="AJ67" i="3"/>
  <c r="AD68" i="3"/>
  <c r="AF68" i="3"/>
  <c r="AH68" i="3"/>
  <c r="AJ68" i="3"/>
  <c r="AD69" i="3"/>
  <c r="AF69" i="3"/>
  <c r="AH69" i="3"/>
  <c r="AJ69" i="3"/>
  <c r="AD70" i="3"/>
  <c r="AF70" i="3"/>
  <c r="AH70" i="3"/>
  <c r="AJ70" i="3"/>
  <c r="AD71" i="3"/>
  <c r="AF71" i="3"/>
  <c r="AH71" i="3"/>
  <c r="AJ71" i="3"/>
  <c r="AD72" i="3"/>
  <c r="AF72" i="3"/>
  <c r="AH72" i="3"/>
  <c r="AJ72" i="3"/>
  <c r="AD73" i="3"/>
  <c r="AF73" i="3"/>
  <c r="AH73" i="3"/>
  <c r="AJ73" i="3"/>
  <c r="AD74" i="3"/>
  <c r="AF74" i="3"/>
  <c r="AH74" i="3"/>
  <c r="AJ74" i="3"/>
  <c r="AD75" i="3"/>
  <c r="AF75" i="3"/>
  <c r="AH75" i="3"/>
  <c r="AJ75" i="3"/>
  <c r="AD76" i="3"/>
  <c r="AF76" i="3"/>
  <c r="AH76" i="3"/>
  <c r="AJ76" i="3"/>
  <c r="AD77" i="3"/>
  <c r="AF77" i="3"/>
  <c r="AH77" i="3"/>
  <c r="AJ77" i="3"/>
  <c r="AD78" i="3"/>
  <c r="AF78" i="3"/>
  <c r="AH78" i="3"/>
  <c r="AJ78" i="3"/>
  <c r="AD79" i="3"/>
  <c r="AF79" i="3"/>
  <c r="AH79" i="3"/>
  <c r="AJ79" i="3"/>
  <c r="AD80" i="3"/>
  <c r="AF80" i="3"/>
  <c r="AH80" i="3"/>
  <c r="AJ80" i="3"/>
  <c r="AD81" i="3"/>
  <c r="AF81" i="3"/>
  <c r="AH81" i="3"/>
  <c r="AJ81" i="3"/>
  <c r="AD82" i="3"/>
  <c r="AF82" i="3"/>
  <c r="AH82" i="3"/>
  <c r="AJ82" i="3"/>
  <c r="AD83" i="3"/>
  <c r="AF83" i="3"/>
  <c r="AH83" i="3"/>
  <c r="AJ83" i="3"/>
  <c r="AD84" i="3"/>
  <c r="AF84" i="3"/>
  <c r="AH84" i="3"/>
  <c r="AJ84" i="3"/>
  <c r="AD85" i="3"/>
  <c r="AF85" i="3"/>
  <c r="AH85" i="3"/>
  <c r="AJ85" i="3"/>
  <c r="AD86" i="3"/>
  <c r="AF86" i="3"/>
  <c r="AH86" i="3"/>
  <c r="AJ86" i="3"/>
  <c r="AD87" i="3"/>
  <c r="AF87" i="3"/>
  <c r="AH87" i="3"/>
  <c r="AJ87" i="3"/>
  <c r="AD88" i="3"/>
  <c r="AF88" i="3"/>
  <c r="AH88" i="3"/>
  <c r="AJ88" i="3"/>
  <c r="AD89" i="3"/>
  <c r="AF89" i="3"/>
  <c r="AH89" i="3"/>
  <c r="AJ89" i="3"/>
  <c r="AD90" i="3"/>
  <c r="AF90" i="3"/>
  <c r="AH90" i="3"/>
  <c r="AJ90" i="3"/>
  <c r="AD91" i="3"/>
  <c r="AF91" i="3"/>
  <c r="AH91" i="3"/>
  <c r="AJ91" i="3"/>
  <c r="AD92" i="3"/>
  <c r="AF92" i="3"/>
  <c r="AH92" i="3"/>
  <c r="AJ92" i="3"/>
  <c r="AD93" i="3"/>
  <c r="AF93" i="3"/>
  <c r="AH93" i="3"/>
  <c r="AJ93" i="3"/>
  <c r="AD94" i="3"/>
  <c r="AF94" i="3"/>
  <c r="AH94" i="3"/>
  <c r="AJ94" i="3"/>
  <c r="AD95" i="3"/>
  <c r="AF95" i="3"/>
  <c r="AH95" i="3"/>
  <c r="AJ95" i="3"/>
  <c r="AD96" i="3"/>
  <c r="AF96" i="3"/>
  <c r="AH96" i="3"/>
  <c r="AJ96" i="3"/>
  <c r="AD97" i="3"/>
  <c r="AF97" i="3"/>
  <c r="AH97" i="3"/>
  <c r="AJ97" i="3"/>
  <c r="AD98" i="3"/>
  <c r="AF98" i="3"/>
  <c r="AH98" i="3"/>
  <c r="AJ98" i="3"/>
  <c r="AD99" i="3"/>
  <c r="AF99" i="3"/>
  <c r="AH99" i="3"/>
  <c r="AJ99" i="3"/>
  <c r="AD100" i="3"/>
  <c r="AF100" i="3"/>
  <c r="AH100" i="3"/>
  <c r="AJ100" i="3"/>
  <c r="AD101" i="3"/>
  <c r="AF101" i="3"/>
  <c r="AH101" i="3"/>
  <c r="AJ101" i="3"/>
  <c r="AD102" i="3"/>
  <c r="AF102" i="3"/>
  <c r="AH102" i="3"/>
  <c r="AJ102" i="3"/>
  <c r="AD103" i="3"/>
  <c r="AF103" i="3"/>
  <c r="AH103" i="3"/>
  <c r="AJ103" i="3"/>
  <c r="AD104" i="3"/>
  <c r="AF104" i="3"/>
  <c r="AH104" i="3"/>
  <c r="AJ104" i="3"/>
  <c r="AD105" i="3"/>
  <c r="AF105" i="3"/>
  <c r="AH105" i="3"/>
  <c r="AJ105" i="3"/>
  <c r="AD106" i="3"/>
  <c r="AF106" i="3"/>
  <c r="AH106" i="3"/>
  <c r="AJ106" i="3"/>
  <c r="AD107" i="3"/>
  <c r="AF107" i="3"/>
  <c r="AH107" i="3"/>
  <c r="AJ107" i="3"/>
  <c r="AD108" i="3"/>
  <c r="AF108" i="3"/>
  <c r="AH108" i="3"/>
  <c r="AJ108" i="3"/>
  <c r="AD109" i="3"/>
  <c r="AF109" i="3"/>
  <c r="AH109" i="3"/>
  <c r="AJ109" i="3"/>
  <c r="AD110" i="3"/>
  <c r="AF110" i="3"/>
  <c r="AH110" i="3"/>
  <c r="AJ110" i="3"/>
  <c r="AD111" i="3"/>
  <c r="AF111" i="3"/>
  <c r="AH111" i="3"/>
  <c r="AJ111" i="3"/>
  <c r="AD112" i="3"/>
  <c r="AF112" i="3"/>
  <c r="AH112" i="3"/>
  <c r="AJ112" i="3"/>
  <c r="AD113" i="3"/>
  <c r="AF113" i="3"/>
  <c r="AH113" i="3"/>
  <c r="AJ113" i="3"/>
  <c r="AD114" i="3"/>
  <c r="AF114" i="3"/>
  <c r="AH114" i="3"/>
  <c r="AJ114" i="3"/>
  <c r="AD115" i="3"/>
  <c r="AF115" i="3"/>
  <c r="AH115" i="3"/>
  <c r="AJ115" i="3"/>
  <c r="AD116" i="3"/>
  <c r="AF116" i="3"/>
  <c r="AH116" i="3"/>
  <c r="AJ116" i="3"/>
  <c r="AD117" i="3"/>
  <c r="AF117" i="3"/>
  <c r="AH117" i="3"/>
  <c r="AJ117" i="3"/>
  <c r="AD118" i="3"/>
  <c r="AF118" i="3"/>
  <c r="AH118" i="3"/>
  <c r="AJ118" i="3"/>
  <c r="AD119" i="3"/>
  <c r="AF119" i="3"/>
  <c r="AH119" i="3"/>
  <c r="AJ119" i="3"/>
  <c r="AD120" i="3"/>
  <c r="AF120" i="3"/>
  <c r="AH120" i="3"/>
  <c r="AJ120" i="3"/>
  <c r="AD121" i="3"/>
  <c r="AF121" i="3"/>
  <c r="AH121" i="3"/>
  <c r="AJ121" i="3"/>
  <c r="AD122" i="3"/>
  <c r="AF122" i="3"/>
  <c r="AH122" i="3"/>
  <c r="AJ122" i="3"/>
  <c r="AD123" i="3"/>
  <c r="AF123" i="3"/>
  <c r="AH123" i="3"/>
  <c r="AJ123" i="3"/>
  <c r="AD124" i="3"/>
  <c r="AF124" i="3"/>
  <c r="AH124" i="3"/>
  <c r="AJ124" i="3"/>
  <c r="AD125" i="3"/>
  <c r="AF125" i="3"/>
  <c r="AH125" i="3"/>
  <c r="AJ125" i="3"/>
  <c r="AD126" i="3"/>
  <c r="AF126" i="3"/>
  <c r="AH126" i="3"/>
  <c r="AJ126" i="3"/>
  <c r="AD127" i="3"/>
  <c r="AF127" i="3"/>
  <c r="AH127" i="3"/>
  <c r="AJ127" i="3"/>
  <c r="AD128" i="3"/>
  <c r="AF128" i="3"/>
  <c r="AH128" i="3"/>
  <c r="AJ128" i="3"/>
  <c r="AD129" i="3"/>
  <c r="AF129" i="3"/>
  <c r="AH129" i="3"/>
  <c r="AJ129" i="3"/>
  <c r="AD130" i="3"/>
  <c r="AF130" i="3"/>
  <c r="AH130" i="3"/>
  <c r="AJ130" i="3"/>
  <c r="AD131" i="3"/>
  <c r="AF131" i="3"/>
  <c r="AH131" i="3"/>
  <c r="AJ131" i="3"/>
  <c r="AD132" i="3"/>
  <c r="AF132" i="3"/>
  <c r="AH132" i="3"/>
  <c r="AJ132" i="3"/>
  <c r="AD133" i="3"/>
  <c r="AF133" i="3"/>
  <c r="AH133" i="3"/>
  <c r="AJ133" i="3"/>
  <c r="AD134" i="3"/>
  <c r="AF134" i="3"/>
  <c r="AH134" i="3"/>
  <c r="AJ134" i="3"/>
  <c r="AD135" i="3"/>
  <c r="AF135" i="3"/>
  <c r="AH135" i="3"/>
  <c r="AJ135" i="3"/>
  <c r="AD136" i="3"/>
  <c r="AF136" i="3"/>
  <c r="AH136" i="3"/>
  <c r="AJ136" i="3"/>
  <c r="AD137" i="3"/>
  <c r="AF137" i="3"/>
  <c r="AH137" i="3"/>
  <c r="AJ137" i="3"/>
  <c r="AD138" i="3"/>
  <c r="AF138" i="3"/>
  <c r="AH138" i="3"/>
  <c r="AJ138" i="3"/>
  <c r="AD139" i="3"/>
  <c r="AF139" i="3"/>
  <c r="AH139" i="3"/>
  <c r="AJ139" i="3"/>
  <c r="AD140" i="3"/>
  <c r="AF140" i="3"/>
  <c r="AH140" i="3"/>
  <c r="AJ140" i="3"/>
  <c r="AD141" i="3"/>
  <c r="AF141" i="3"/>
  <c r="AH141" i="3"/>
  <c r="AJ141" i="3"/>
  <c r="AD142" i="3"/>
  <c r="AF142" i="3"/>
  <c r="AH142" i="3"/>
  <c r="AJ142" i="3"/>
  <c r="AD143" i="3"/>
  <c r="AF143" i="3"/>
  <c r="AH143" i="3"/>
  <c r="AJ143" i="3"/>
  <c r="AD144" i="3"/>
  <c r="AF144" i="3"/>
  <c r="AH144" i="3"/>
  <c r="AJ144" i="3"/>
  <c r="AD145" i="3"/>
  <c r="AF145" i="3"/>
  <c r="AH145" i="3"/>
  <c r="AJ145" i="3"/>
  <c r="AD146" i="3"/>
  <c r="AF146" i="3"/>
  <c r="AH146" i="3"/>
  <c r="AJ146" i="3"/>
  <c r="AD147" i="3"/>
  <c r="AF147" i="3"/>
  <c r="AH147" i="3"/>
  <c r="AJ147" i="3"/>
  <c r="AD148" i="3"/>
  <c r="AF148" i="3"/>
  <c r="AH148" i="3"/>
  <c r="AJ148" i="3"/>
  <c r="AD149" i="3"/>
  <c r="AF149" i="3"/>
  <c r="AH149" i="3"/>
  <c r="AJ149" i="3"/>
  <c r="AD150" i="3"/>
  <c r="AF150" i="3"/>
  <c r="AH150" i="3"/>
  <c r="AJ150" i="3"/>
  <c r="AD151" i="3"/>
  <c r="AF151" i="3"/>
  <c r="AH151" i="3"/>
  <c r="AJ151" i="3"/>
  <c r="AD152" i="3"/>
  <c r="AF152" i="3"/>
  <c r="AH152" i="3"/>
  <c r="AJ152" i="3"/>
  <c r="AD153" i="3"/>
  <c r="AF153" i="3"/>
  <c r="AH153" i="3"/>
  <c r="AJ153" i="3"/>
  <c r="AD154" i="3"/>
  <c r="AF154" i="3"/>
  <c r="AH154" i="3"/>
  <c r="AJ154" i="3"/>
  <c r="AD155" i="3"/>
  <c r="AF155" i="3"/>
  <c r="AH155" i="3"/>
  <c r="AJ155" i="3"/>
  <c r="AD156" i="3"/>
  <c r="AF156" i="3"/>
  <c r="AH156" i="3"/>
  <c r="AJ156" i="3"/>
  <c r="AD157" i="3"/>
  <c r="AF157" i="3"/>
  <c r="AH157" i="3"/>
  <c r="AJ157" i="3"/>
  <c r="AD158" i="3"/>
  <c r="AF158" i="3"/>
  <c r="AH158" i="3"/>
  <c r="AJ158" i="3"/>
  <c r="AD159" i="3"/>
  <c r="AF159" i="3"/>
  <c r="AH159" i="3"/>
  <c r="AJ159" i="3"/>
  <c r="AD160" i="3"/>
  <c r="AF160" i="3"/>
  <c r="AH160" i="3"/>
  <c r="AJ160" i="3"/>
  <c r="AD161" i="3"/>
  <c r="AF161" i="3"/>
  <c r="AH161" i="3"/>
  <c r="AJ161" i="3"/>
  <c r="AD162" i="3"/>
  <c r="AF162" i="3"/>
  <c r="AH162" i="3"/>
  <c r="AJ162" i="3"/>
  <c r="AD163" i="3"/>
  <c r="AF163" i="3"/>
  <c r="AH163" i="3"/>
  <c r="AJ163" i="3"/>
  <c r="AD164" i="3"/>
  <c r="AF164" i="3"/>
  <c r="AH164" i="3"/>
  <c r="AJ164" i="3"/>
  <c r="AD165" i="3"/>
  <c r="AF165" i="3"/>
  <c r="AH165" i="3"/>
  <c r="AJ165" i="3"/>
  <c r="AD166" i="3"/>
  <c r="AF166" i="3"/>
  <c r="AH166" i="3"/>
  <c r="AJ166" i="3"/>
  <c r="AD167" i="3"/>
  <c r="AF167" i="3"/>
  <c r="AH167" i="3"/>
  <c r="AJ167" i="3"/>
  <c r="AD168" i="3"/>
  <c r="AF168" i="3"/>
  <c r="AH168" i="3"/>
  <c r="AJ168" i="3"/>
  <c r="AD169" i="3"/>
  <c r="AF169" i="3"/>
  <c r="AH169" i="3"/>
  <c r="AJ169" i="3"/>
  <c r="AD170" i="3"/>
  <c r="AF170" i="3"/>
  <c r="AH170" i="3"/>
  <c r="AJ170" i="3"/>
  <c r="AD171" i="3"/>
  <c r="AF171" i="3"/>
  <c r="AH171" i="3"/>
  <c r="AJ171" i="3"/>
  <c r="AD172" i="3"/>
  <c r="AF172" i="3"/>
  <c r="AH172" i="3"/>
  <c r="AJ172" i="3"/>
  <c r="AD173" i="3"/>
  <c r="AF173" i="3"/>
  <c r="AH173" i="3"/>
  <c r="AJ173" i="3"/>
  <c r="AD174" i="3"/>
  <c r="AF174" i="3"/>
  <c r="AH174" i="3"/>
  <c r="AJ174" i="3"/>
  <c r="AD175" i="3"/>
  <c r="AF175" i="3"/>
  <c r="AH175" i="3"/>
  <c r="AJ175" i="3"/>
  <c r="AD176" i="3"/>
  <c r="AF176" i="3"/>
  <c r="AH176" i="3"/>
  <c r="AJ176" i="3"/>
  <c r="AD177" i="3"/>
  <c r="AF177" i="3"/>
  <c r="AH177" i="3"/>
  <c r="AJ177" i="3"/>
  <c r="AD178" i="3"/>
  <c r="AF178" i="3"/>
  <c r="AH178" i="3"/>
  <c r="AJ178" i="3"/>
  <c r="AD179" i="3"/>
  <c r="AF179" i="3"/>
  <c r="AH179" i="3"/>
  <c r="AJ179" i="3"/>
  <c r="AD180" i="3"/>
  <c r="AF180" i="3"/>
  <c r="AH180" i="3"/>
  <c r="AJ180" i="3"/>
  <c r="AD181" i="3"/>
  <c r="AF181" i="3"/>
  <c r="AH181" i="3"/>
  <c r="AJ181" i="3"/>
  <c r="AD182" i="3"/>
  <c r="AF182" i="3"/>
  <c r="AH182" i="3"/>
  <c r="AJ182" i="3"/>
  <c r="AD183" i="3"/>
  <c r="AF183" i="3"/>
  <c r="AH183" i="3"/>
  <c r="AJ183" i="3"/>
  <c r="AD184" i="3"/>
  <c r="AF184" i="3"/>
  <c r="AH184" i="3"/>
  <c r="AJ184" i="3"/>
  <c r="AD185" i="3"/>
  <c r="AF185" i="3"/>
  <c r="AH185" i="3"/>
  <c r="AJ185" i="3"/>
  <c r="AD186" i="3"/>
  <c r="AF186" i="3"/>
  <c r="AH186" i="3"/>
  <c r="AJ186" i="3"/>
  <c r="AD187" i="3"/>
  <c r="AF187" i="3"/>
  <c r="AH187" i="3"/>
  <c r="AJ187" i="3"/>
  <c r="AD188" i="3"/>
  <c r="AF188" i="3"/>
  <c r="AH188" i="3"/>
  <c r="AJ188" i="3"/>
  <c r="AD189" i="3"/>
  <c r="AF189" i="3"/>
  <c r="AH189" i="3"/>
  <c r="AJ189" i="3"/>
  <c r="AD190" i="3"/>
  <c r="AF190" i="3"/>
  <c r="AH190" i="3"/>
  <c r="AJ190" i="3"/>
  <c r="AD191" i="3"/>
  <c r="AF191" i="3"/>
  <c r="AH191" i="3"/>
  <c r="AJ191" i="3"/>
  <c r="AD192" i="3"/>
  <c r="AF192" i="3"/>
  <c r="AH192" i="3"/>
  <c r="AJ192" i="3"/>
  <c r="AD193" i="3"/>
  <c r="AF193" i="3"/>
  <c r="AH193" i="3"/>
  <c r="AJ193" i="3"/>
  <c r="AD194" i="3"/>
  <c r="AF194" i="3"/>
  <c r="AH194" i="3"/>
  <c r="AJ194" i="3"/>
  <c r="AD195" i="3"/>
  <c r="AF195" i="3"/>
  <c r="AH195" i="3"/>
  <c r="AJ195" i="3"/>
  <c r="AD196" i="3"/>
  <c r="AF196" i="3"/>
  <c r="AH196" i="3"/>
  <c r="AJ196" i="3"/>
  <c r="AD197" i="3"/>
  <c r="AF197" i="3"/>
  <c r="AH197" i="3"/>
  <c r="AJ197" i="3"/>
  <c r="AD198" i="3"/>
  <c r="AF198" i="3"/>
  <c r="AH198" i="3"/>
  <c r="AJ198" i="3"/>
  <c r="AD199" i="3"/>
  <c r="AF199" i="3"/>
  <c r="AH199" i="3"/>
  <c r="AJ199" i="3"/>
  <c r="AD200" i="3"/>
  <c r="AF200" i="3"/>
  <c r="AH200" i="3"/>
  <c r="AJ200" i="3"/>
  <c r="AD201" i="3"/>
  <c r="AF201" i="3"/>
  <c r="AH201" i="3"/>
  <c r="AJ201" i="3"/>
  <c r="AD202" i="3"/>
  <c r="AF202" i="3"/>
  <c r="AH202" i="3"/>
  <c r="AJ202" i="3"/>
  <c r="AD203" i="3"/>
  <c r="AF203" i="3"/>
  <c r="AH203" i="3"/>
  <c r="AJ203" i="3"/>
  <c r="AD204" i="3"/>
  <c r="AF204" i="3"/>
  <c r="AH204" i="3"/>
  <c r="AJ204" i="3"/>
  <c r="AD205" i="3"/>
  <c r="AF205" i="3"/>
  <c r="AH205" i="3"/>
  <c r="AJ205" i="3"/>
  <c r="AD206" i="3"/>
  <c r="AF206" i="3"/>
  <c r="AH206" i="3"/>
  <c r="AJ206" i="3"/>
  <c r="AD207" i="3"/>
  <c r="AF207" i="3"/>
  <c r="AH207" i="3"/>
  <c r="AJ207" i="3"/>
  <c r="AD208" i="3"/>
  <c r="AF208" i="3"/>
  <c r="AH208" i="3"/>
  <c r="AJ208" i="3"/>
  <c r="AD209" i="3"/>
  <c r="AF209" i="3"/>
  <c r="AH209" i="3"/>
  <c r="AJ209" i="3"/>
  <c r="AD210" i="3"/>
  <c r="AF210" i="3"/>
  <c r="AH210" i="3"/>
  <c r="AJ210" i="3"/>
  <c r="AD211" i="3"/>
  <c r="AF211" i="3"/>
  <c r="AH211" i="3"/>
  <c r="AJ211" i="3"/>
  <c r="AD212" i="3"/>
  <c r="AF212" i="3"/>
  <c r="AH212" i="3"/>
  <c r="AJ212" i="3"/>
  <c r="AD213" i="3"/>
  <c r="AF213" i="3"/>
  <c r="AH213" i="3"/>
  <c r="AJ213" i="3"/>
  <c r="AD214" i="3"/>
  <c r="AF214" i="3"/>
  <c r="AH214" i="3"/>
  <c r="AJ214" i="3"/>
  <c r="AD215" i="3"/>
  <c r="AF215" i="3"/>
  <c r="AH215" i="3"/>
  <c r="AJ215" i="3"/>
  <c r="AD216" i="3"/>
  <c r="AF216" i="3"/>
  <c r="AH216" i="3"/>
  <c r="AJ216" i="3"/>
  <c r="AD217" i="3"/>
  <c r="AF217" i="3"/>
  <c r="AH217" i="3"/>
  <c r="AJ217" i="3"/>
  <c r="AD218" i="3"/>
  <c r="AF218" i="3"/>
  <c r="AH218" i="3"/>
  <c r="AJ218" i="3"/>
  <c r="AD219" i="3"/>
  <c r="AF219" i="3"/>
  <c r="AH219" i="3"/>
  <c r="AJ219" i="3"/>
  <c r="AD220" i="3"/>
  <c r="AF220" i="3"/>
  <c r="AH220" i="3"/>
  <c r="AJ220" i="3"/>
  <c r="AD221" i="3"/>
  <c r="AF221" i="3"/>
  <c r="AH221" i="3"/>
  <c r="AJ221" i="3"/>
  <c r="AD222" i="3"/>
  <c r="AF222" i="3"/>
  <c r="AH222" i="3"/>
  <c r="AJ222" i="3"/>
  <c r="AD223" i="3"/>
  <c r="AF223" i="3"/>
  <c r="AH223" i="3"/>
  <c r="AJ223" i="3"/>
  <c r="AD224" i="3"/>
  <c r="AF224" i="3"/>
  <c r="AH224" i="3"/>
  <c r="AJ224" i="3"/>
  <c r="AD225" i="3"/>
  <c r="AF225" i="3"/>
  <c r="AH225" i="3"/>
  <c r="AJ225" i="3"/>
  <c r="AD226" i="3"/>
  <c r="AF226" i="3"/>
  <c r="AH226" i="3"/>
  <c r="AJ226" i="3"/>
  <c r="AD227" i="3"/>
  <c r="AF227" i="3"/>
  <c r="AH227" i="3"/>
  <c r="AJ227" i="3"/>
  <c r="AD228" i="3"/>
  <c r="AF228" i="3"/>
  <c r="AH228" i="3"/>
  <c r="AJ228" i="3"/>
  <c r="AD229" i="3"/>
  <c r="AF229" i="3"/>
  <c r="AH229" i="3"/>
  <c r="AJ229" i="3"/>
  <c r="AD230" i="3"/>
  <c r="AF230" i="3"/>
  <c r="AH230" i="3"/>
  <c r="AJ230" i="3"/>
  <c r="AD231" i="3"/>
  <c r="AF231" i="3"/>
  <c r="AH231" i="3"/>
  <c r="AJ231" i="3"/>
  <c r="AD232" i="3"/>
  <c r="AF232" i="3"/>
  <c r="AH232" i="3"/>
  <c r="AJ232" i="3"/>
  <c r="AD233" i="3"/>
  <c r="AF233" i="3"/>
  <c r="AH233" i="3"/>
  <c r="AJ233" i="3"/>
  <c r="AD234" i="3"/>
  <c r="AF234" i="3"/>
  <c r="AH234" i="3"/>
  <c r="AJ234" i="3"/>
  <c r="AD235" i="3"/>
  <c r="AF235" i="3"/>
  <c r="AH235" i="3"/>
  <c r="AJ235" i="3"/>
  <c r="AD236" i="3"/>
  <c r="AF236" i="3"/>
  <c r="AH236" i="3"/>
  <c r="AJ236" i="3"/>
  <c r="AD237" i="3"/>
  <c r="AF237" i="3"/>
  <c r="AH237" i="3"/>
  <c r="AJ237" i="3"/>
  <c r="AD238" i="3"/>
  <c r="AF238" i="3"/>
  <c r="AH238" i="3"/>
  <c r="AJ238" i="3"/>
  <c r="AD239" i="3"/>
  <c r="AF239" i="3"/>
  <c r="AH239" i="3"/>
  <c r="AJ239" i="3"/>
  <c r="AD240" i="3"/>
  <c r="AF240" i="3"/>
  <c r="AH240" i="3"/>
  <c r="AJ240" i="3"/>
  <c r="AD241" i="3"/>
  <c r="AF241" i="3"/>
  <c r="AH241" i="3"/>
  <c r="AJ241" i="3"/>
  <c r="AD242" i="3"/>
  <c r="AF242" i="3"/>
  <c r="AH242" i="3"/>
  <c r="AJ242" i="3"/>
  <c r="AD243" i="3"/>
  <c r="AF243" i="3"/>
  <c r="AH243" i="3"/>
  <c r="AJ243" i="3"/>
  <c r="AD244" i="3"/>
  <c r="AF244" i="3"/>
  <c r="AH244" i="3"/>
  <c r="AJ244" i="3"/>
  <c r="AD245" i="3"/>
  <c r="AF245" i="3"/>
  <c r="AH245" i="3"/>
  <c r="AJ245" i="3"/>
  <c r="AD246" i="3"/>
  <c r="AF246" i="3"/>
  <c r="AH246" i="3"/>
  <c r="AJ246" i="3"/>
  <c r="AD247" i="3"/>
  <c r="AF247" i="3"/>
  <c r="AH247" i="3"/>
  <c r="AJ247" i="3"/>
  <c r="AD248" i="3"/>
  <c r="AF248" i="3"/>
  <c r="AH248" i="3"/>
  <c r="AJ248" i="3"/>
  <c r="AD249" i="3"/>
  <c r="AF249" i="3"/>
  <c r="AH249" i="3"/>
  <c r="AJ249" i="3"/>
  <c r="AD250" i="3"/>
  <c r="AF250" i="3"/>
  <c r="AH250" i="3"/>
  <c r="AJ250" i="3"/>
  <c r="AD251" i="3"/>
  <c r="AF251" i="3"/>
  <c r="AH251" i="3"/>
  <c r="AJ251" i="3"/>
  <c r="AD252" i="3"/>
  <c r="AF252" i="3"/>
  <c r="AH252" i="3"/>
  <c r="AJ252" i="3"/>
  <c r="AD253" i="3"/>
  <c r="AF253" i="3"/>
  <c r="AH253" i="3"/>
  <c r="AJ253" i="3"/>
  <c r="AD254" i="3"/>
  <c r="AF254" i="3"/>
  <c r="AH254" i="3"/>
  <c r="AJ254" i="3"/>
  <c r="AD255" i="3"/>
  <c r="AF255" i="3"/>
  <c r="AH255" i="3"/>
  <c r="AJ255" i="3"/>
  <c r="AD256" i="3"/>
  <c r="AF256" i="3"/>
  <c r="AH256" i="3"/>
  <c r="AJ256" i="3"/>
  <c r="AD257" i="3"/>
  <c r="AF257" i="3"/>
  <c r="AH257" i="3"/>
  <c r="AJ257" i="3"/>
  <c r="AD258" i="3"/>
  <c r="AF258" i="3"/>
  <c r="AH258" i="3"/>
  <c r="AJ258" i="3"/>
  <c r="AD259" i="3"/>
  <c r="AF259" i="3"/>
  <c r="AH259" i="3"/>
  <c r="AJ259" i="3"/>
  <c r="AD260" i="3"/>
  <c r="AF260" i="3"/>
  <c r="AH260" i="3"/>
  <c r="AJ260" i="3"/>
  <c r="AD261" i="3"/>
  <c r="AF261" i="3"/>
  <c r="AH261" i="3"/>
  <c r="AJ261" i="3"/>
  <c r="AD262" i="3"/>
  <c r="AF262" i="3"/>
  <c r="AH262" i="3"/>
  <c r="AJ262" i="3"/>
  <c r="AD263" i="3"/>
  <c r="AF263" i="3"/>
  <c r="AH263" i="3"/>
  <c r="AJ263" i="3"/>
  <c r="AD264" i="3"/>
  <c r="AF264" i="3"/>
  <c r="AH264" i="3"/>
  <c r="AJ264" i="3"/>
  <c r="AD265" i="3"/>
  <c r="AF265" i="3"/>
  <c r="AH265" i="3"/>
  <c r="AJ265" i="3"/>
  <c r="AD266" i="3"/>
  <c r="AF266" i="3"/>
  <c r="AH266" i="3"/>
  <c r="AJ266" i="3"/>
  <c r="AD267" i="3"/>
  <c r="AF267" i="3"/>
  <c r="AH267" i="3"/>
  <c r="AJ267" i="3"/>
  <c r="AD268" i="3"/>
  <c r="AF268" i="3"/>
  <c r="AH268" i="3"/>
  <c r="AJ268" i="3"/>
  <c r="AD269" i="3"/>
  <c r="AF269" i="3"/>
  <c r="AH269" i="3"/>
  <c r="AJ269" i="3"/>
  <c r="AD270" i="3"/>
  <c r="AF270" i="3"/>
  <c r="AH270" i="3"/>
  <c r="AJ270" i="3"/>
  <c r="AD271" i="3"/>
  <c r="AF271" i="3"/>
  <c r="AH271" i="3"/>
  <c r="AJ271" i="3"/>
  <c r="AD272" i="3"/>
  <c r="AF272" i="3"/>
  <c r="AH272" i="3"/>
  <c r="AJ272" i="3"/>
  <c r="AD273" i="3"/>
  <c r="AF273" i="3"/>
  <c r="AH273" i="3"/>
  <c r="AJ273" i="3"/>
  <c r="AD274" i="3"/>
  <c r="AF274" i="3"/>
  <c r="AH274" i="3"/>
  <c r="AJ274" i="3"/>
  <c r="AD275" i="3"/>
  <c r="AF275" i="3"/>
  <c r="AH275" i="3"/>
  <c r="AJ275" i="3"/>
  <c r="AD276" i="3"/>
  <c r="AF276" i="3"/>
  <c r="AH276" i="3"/>
  <c r="AJ276" i="3"/>
  <c r="AD277" i="3"/>
  <c r="AF277" i="3"/>
  <c r="AH277" i="3"/>
  <c r="AJ277" i="3"/>
  <c r="AD278" i="3"/>
  <c r="AF278" i="3"/>
  <c r="AH278" i="3"/>
  <c r="AJ278" i="3"/>
  <c r="AD279" i="3"/>
  <c r="AF279" i="3"/>
  <c r="AH279" i="3"/>
  <c r="AJ279" i="3"/>
  <c r="AD280" i="3"/>
  <c r="AF280" i="3"/>
  <c r="AH280" i="3"/>
  <c r="AJ6" i="3"/>
  <c r="AH6" i="3"/>
  <c r="AF6" i="3"/>
  <c r="AD6" i="3"/>
  <c r="U99" i="3" l="1"/>
</calcChain>
</file>

<file path=xl/comments1.xml><?xml version="1.0" encoding="utf-8"?>
<comments xmlns="http://schemas.openxmlformats.org/spreadsheetml/2006/main">
  <authors>
    <author>Yanet</author>
    <author>Laura Ramirez Arroyave</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N58"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59"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List>
</comments>
</file>

<file path=xl/comments10.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1.xml><?xml version="1.0" encoding="utf-8"?>
<comments xmlns="http://schemas.openxmlformats.org/spreadsheetml/2006/main">
  <authors>
    <author>Yanet</author>
    <author>Fabián Arroyave Sánchez</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infoprmación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Q6" authorId="1" shapeId="0">
      <text>
        <r>
          <rPr>
            <b/>
            <sz val="9"/>
            <color indexed="81"/>
            <rFont val="Tahoma"/>
            <family val="2"/>
          </rPr>
          <t>Fabián Arroyave Sánchez:</t>
        </r>
        <r>
          <rPr>
            <sz val="9"/>
            <color indexed="81"/>
            <rFont val="Tahoma"/>
            <family val="2"/>
          </rPr>
          <t xml:space="preserve">
Se solicita reprogramar la actividad para el 30/03/2023 por inconvenientes en la ejecución en el tiempo inicialmente programado.</t>
        </r>
      </text>
    </comment>
  </commentList>
</comments>
</file>

<file path=xl/comments12.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3.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4.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15.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2.xml><?xml version="1.0" encoding="utf-8"?>
<comments xmlns="http://schemas.openxmlformats.org/spreadsheetml/2006/main">
  <authors>
    <author>Yanet</author>
    <author>Claudia Jannet Salazar Arango</author>
    <author>Laura Ramirez Arroyave</author>
    <author>Fabián Arroyave Sánchez</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L26" authorId="1" shapeId="0">
      <text>
        <r>
          <rPr>
            <b/>
            <sz val="9"/>
            <color indexed="81"/>
            <rFont val="Tahoma"/>
            <family val="2"/>
          </rPr>
          <t>Claudia Jannet Salazar Arango:</t>
        </r>
        <r>
          <rPr>
            <sz val="9"/>
            <color indexed="81"/>
            <rFont val="Tahoma"/>
            <family val="2"/>
          </rPr>
          <t xml:space="preserve">
12 cierres anuales </t>
        </r>
      </text>
    </comment>
    <comment ref="N79" authorId="2"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80" authorId="2"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Q81" authorId="3" shapeId="0">
      <text>
        <r>
          <rPr>
            <b/>
            <sz val="9"/>
            <color indexed="81"/>
            <rFont val="Tahoma"/>
            <family val="2"/>
          </rPr>
          <t>Fabián Arroyave Sánchez:</t>
        </r>
        <r>
          <rPr>
            <sz val="9"/>
            <color indexed="81"/>
            <rFont val="Tahoma"/>
            <family val="2"/>
          </rPr>
          <t xml:space="preserve">
Se solicita reprogramar la actividad para el 30/03/2023 por inconvenientes en la ejecución en el tiempo inicialmente programado.</t>
        </r>
      </text>
    </comment>
  </commentList>
</comments>
</file>

<file path=xl/comments3.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4.xml><?xml version="1.0" encoding="utf-8"?>
<comments xmlns="http://schemas.openxmlformats.org/spreadsheetml/2006/main">
  <authors>
    <author>Yanet</author>
  </authors>
  <commentList>
    <comment ref="B5" authorId="0" shapeId="0">
      <text>
        <r>
          <rPr>
            <b/>
            <sz val="9"/>
            <color rgb="FF000000"/>
            <rFont val="Tahoma"/>
            <family val="2"/>
          </rPr>
          <t>Yanet:</t>
        </r>
        <r>
          <rPr>
            <sz val="9"/>
            <color rgb="FF000000"/>
            <rFont val="Tahoma"/>
            <family val="2"/>
          </rPr>
          <t xml:space="preserve">
</t>
        </r>
        <r>
          <rPr>
            <sz val="9"/>
            <color rgb="FF000000"/>
            <rFont val="Tahoma"/>
            <family val="2"/>
          </rPr>
          <t xml:space="preserve">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5.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6.xml><?xml version="1.0" encoding="utf-8"?>
<comments xmlns="http://schemas.openxmlformats.org/spreadsheetml/2006/main">
  <authors>
    <author>Yanet</author>
    <author>Claudia Jannet Salazar Arango</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L26" authorId="1" shapeId="0">
      <text>
        <r>
          <rPr>
            <b/>
            <sz val="9"/>
            <color indexed="81"/>
            <rFont val="Tahoma"/>
            <family val="2"/>
          </rPr>
          <t>Claudia Jannet Salazar Arango:</t>
        </r>
        <r>
          <rPr>
            <sz val="9"/>
            <color indexed="81"/>
            <rFont val="Tahoma"/>
            <family val="2"/>
          </rPr>
          <t xml:space="preserve">
12 cierres anuales </t>
        </r>
      </text>
    </comment>
  </commentList>
</comments>
</file>

<file path=xl/comments7.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comments8.xml><?xml version="1.0" encoding="utf-8"?>
<comments xmlns="http://schemas.openxmlformats.org/spreadsheetml/2006/main">
  <authors>
    <author>Yanet</author>
    <author>Laura Ramirez Arroyave</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N11"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 ref="N12" authorId="1" shapeId="0">
      <text>
        <r>
          <rPr>
            <b/>
            <sz val="9"/>
            <color indexed="81"/>
            <rFont val="Tahoma"/>
            <family val="2"/>
          </rPr>
          <t>Laura Ramirez Arroyave:</t>
        </r>
        <r>
          <rPr>
            <sz val="9"/>
            <color indexed="81"/>
            <rFont val="Tahoma"/>
            <family val="2"/>
          </rPr>
          <t xml:space="preserve">
En el desarrollo esta actividad se tendrán en cuenta las recomendaciones generadas en el autodianóstico de la Politica de Control Interno, y que están bajo la responsabilidad de la Oficina de Control Interno y del Comité Coordinador de Control Interno.</t>
        </r>
      </text>
    </comment>
  </commentList>
</comments>
</file>

<file path=xl/comments9.xml><?xml version="1.0" encoding="utf-8"?>
<comments xmlns="http://schemas.openxmlformats.org/spreadsheetml/2006/main">
  <authors>
    <author>Yanet</author>
  </authors>
  <commentList>
    <comment ref="B5" authorId="0" shapeId="0">
      <text>
        <r>
          <rPr>
            <b/>
            <sz val="9"/>
            <color indexed="81"/>
            <rFont val="Tahoma"/>
            <family val="2"/>
          </rPr>
          <t>Yanet:</t>
        </r>
        <r>
          <rPr>
            <sz val="9"/>
            <color indexed="81"/>
            <rFont val="Tahoma"/>
            <family val="2"/>
          </rPr>
          <t xml:space="preserve">
Relacionar si la actividad obedece al cumplimiento del plan de desarrollo, del Modelo MIPG, de una normatividad específica o una fuente adicional </t>
        </r>
      </text>
    </comment>
    <comment ref="D5" authorId="0" shapeId="0">
      <text>
        <r>
          <rPr>
            <b/>
            <sz val="9"/>
            <color indexed="81"/>
            <rFont val="Tahoma"/>
            <family val="2"/>
          </rPr>
          <t>Yanet:</t>
        </r>
        <r>
          <rPr>
            <sz val="9"/>
            <color indexed="81"/>
            <rFont val="Tahoma"/>
            <family val="2"/>
          </rPr>
          <t xml:space="preserve">
Relacionar a la dimensión que esta aplicando del modelo MIPG</t>
        </r>
      </text>
    </comment>
    <comment ref="E5" authorId="0" shapeId="0">
      <text>
        <r>
          <rPr>
            <b/>
            <sz val="9"/>
            <color indexed="81"/>
            <rFont val="Tahoma"/>
            <family val="2"/>
          </rPr>
          <t>Yanet:</t>
        </r>
        <r>
          <rPr>
            <sz val="9"/>
            <color indexed="81"/>
            <rFont val="Tahoma"/>
            <family val="2"/>
          </rPr>
          <t xml:space="preserve">
Relacionar  la política de gestión y desempeño a que le aplica </t>
        </r>
      </text>
    </comment>
    <comment ref="G5" authorId="0" shapeId="0">
      <text>
        <r>
          <rPr>
            <b/>
            <sz val="9"/>
            <color indexed="81"/>
            <rFont val="Tahoma"/>
            <family val="2"/>
          </rPr>
          <t>Yanet:</t>
        </r>
        <r>
          <rPr>
            <sz val="9"/>
            <color indexed="81"/>
            <rFont val="Tahoma"/>
            <family val="2"/>
          </rPr>
          <t xml:space="preserve">
(elacionar al plan estratégico conforme al Decreto 612 de 2018</t>
        </r>
      </text>
    </comment>
    <comment ref="J5" authorId="0" shapeId="0">
      <text>
        <r>
          <rPr>
            <b/>
            <sz val="9"/>
            <color indexed="81"/>
            <rFont val="Tahoma"/>
            <family val="2"/>
          </rPr>
          <t>Yanet:</t>
        </r>
        <r>
          <rPr>
            <sz val="9"/>
            <color indexed="81"/>
            <rFont val="Tahoma"/>
            <family val="2"/>
          </rPr>
          <t xml:space="preserve">
Establecer la forma de medición de la acción a través de un indicador (%) o entregable (#)</t>
        </r>
      </text>
    </comment>
    <comment ref="L5" authorId="0" shapeId="0">
      <text>
        <r>
          <rPr>
            <b/>
            <sz val="9"/>
            <color indexed="81"/>
            <rFont val="Tahoma"/>
            <family val="2"/>
          </rPr>
          <t>Yanet:</t>
        </r>
        <r>
          <rPr>
            <sz val="9"/>
            <color indexed="81"/>
            <rFont val="Tahoma"/>
            <family val="2"/>
          </rPr>
          <t xml:space="preserve">
Cuantificar lo esperado de la actividad a través de % o #</t>
        </r>
      </text>
    </comment>
    <comment ref="M5" authorId="0" shapeId="0">
      <text>
        <r>
          <rPr>
            <b/>
            <sz val="9"/>
            <color indexed="81"/>
            <rFont val="Tahoma"/>
            <family val="2"/>
          </rPr>
          <t>Yanet:</t>
        </r>
        <r>
          <rPr>
            <sz val="9"/>
            <color indexed="81"/>
            <rFont val="Tahoma"/>
            <family val="2"/>
          </rPr>
          <t xml:space="preserve">
Como se mide el indicador (ejemplo: unidad, %, M2, etc)</t>
        </r>
      </text>
    </comment>
    <comment ref="O5" authorId="0" shapeId="0">
      <text>
        <r>
          <rPr>
            <b/>
            <sz val="9"/>
            <color indexed="81"/>
            <rFont val="Tahoma"/>
            <family val="2"/>
          </rPr>
          <t>Yanet:</t>
        </r>
        <r>
          <rPr>
            <sz val="9"/>
            <color indexed="81"/>
            <rFont val="Tahoma"/>
            <family val="2"/>
          </rPr>
          <t xml:space="preserve">
Establecer la periodicidad de la medición de los datos recolectados</t>
        </r>
      </text>
    </comment>
    <comment ref="P5" authorId="0" shapeId="0">
      <text>
        <r>
          <rPr>
            <b/>
            <sz val="9"/>
            <color indexed="81"/>
            <rFont val="Tahoma"/>
            <family val="2"/>
          </rPr>
          <t>Yanet:</t>
        </r>
        <r>
          <rPr>
            <sz val="9"/>
            <color indexed="81"/>
            <rFont val="Tahoma"/>
            <family val="2"/>
          </rPr>
          <t xml:space="preserve">
Indicar día, mes y año en el cual inicia la ejecución de la actividad.</t>
        </r>
      </text>
    </comment>
    <comment ref="Q5" authorId="0" shapeId="0">
      <text>
        <r>
          <rPr>
            <b/>
            <sz val="9"/>
            <color indexed="81"/>
            <rFont val="Tahoma"/>
            <family val="2"/>
          </rPr>
          <t>Yanet:</t>
        </r>
        <r>
          <rPr>
            <sz val="9"/>
            <color indexed="81"/>
            <rFont val="Tahoma"/>
            <family val="2"/>
          </rPr>
          <t xml:space="preserve">
Indicar día, mes y año en el cual culmina la actividad.</t>
        </r>
      </text>
    </comment>
    <comment ref="S5" authorId="0" shapeId="0">
      <text>
        <r>
          <rPr>
            <b/>
            <sz val="9"/>
            <color indexed="81"/>
            <rFont val="Tahoma"/>
            <family val="2"/>
          </rPr>
          <t>Yanet:</t>
        </r>
        <r>
          <rPr>
            <sz val="9"/>
            <color indexed="81"/>
            <rFont val="Tahoma"/>
            <family val="2"/>
          </rPr>
          <t xml:space="preserve">
Indicar el responsable del suministro de la información</t>
        </r>
      </text>
    </comment>
    <comment ref="U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 ref="AA5" authorId="0" shapeId="0">
      <text>
        <r>
          <rPr>
            <b/>
            <sz val="9"/>
            <color indexed="81"/>
            <rFont val="Tahoma"/>
            <family val="2"/>
          </rPr>
          <t>Yanet:</t>
        </r>
        <r>
          <rPr>
            <sz val="9"/>
            <color indexed="81"/>
            <rFont val="Tahoma"/>
            <family val="2"/>
          </rPr>
          <t xml:space="preserve">
Establecer la ponderación de cada una de las actividad en el cumplimiento del 100% del plan de acción</t>
        </r>
      </text>
    </comment>
  </commentList>
</comments>
</file>

<file path=xl/sharedStrings.xml><?xml version="1.0" encoding="utf-8"?>
<sst xmlns="http://schemas.openxmlformats.org/spreadsheetml/2006/main" count="15769" uniqueCount="1435">
  <si>
    <t>Plan de Acción Anual - Operativo 2023</t>
  </si>
  <si>
    <t>F-PO-05</t>
  </si>
  <si>
    <t>Versión 05</t>
  </si>
  <si>
    <t>Aprobación</t>
  </si>
  <si>
    <t>Articulación</t>
  </si>
  <si>
    <t>Información entregables año 2023</t>
  </si>
  <si>
    <t xml:space="preserve">SEGUIMIENTO </t>
  </si>
  <si>
    <t xml:space="preserve">OBSERVACIONES </t>
  </si>
  <si>
    <t>#</t>
  </si>
  <si>
    <t>Fuentes de Compromisos</t>
  </si>
  <si>
    <t>Proyectos Plan de Desarrollo</t>
  </si>
  <si>
    <t>Dimensiones del MIPG</t>
  </si>
  <si>
    <t>Políticas de Gestión y Desempeño Institucional</t>
  </si>
  <si>
    <t xml:space="preserve">LINEA/ COMPONENTE/ETAPAS/
PASOS  Y /O EJES  DE LA POLÍTICA </t>
  </si>
  <si>
    <t xml:space="preserve">PLANES ESTRATÉGICO 
</t>
  </si>
  <si>
    <t>Objetivo Estratégico o de Calidad</t>
  </si>
  <si>
    <t>Dependencia</t>
  </si>
  <si>
    <t>MEDICIÓN INDICADOR / ENTREGABLE</t>
  </si>
  <si>
    <t>NOMBRE DE INDICADOR</t>
  </si>
  <si>
    <t>meta</t>
  </si>
  <si>
    <t>Unidad de medida</t>
  </si>
  <si>
    <t>actividad</t>
  </si>
  <si>
    <t>Periodicidad  de datos</t>
  </si>
  <si>
    <t>fecha inicio</t>
  </si>
  <si>
    <t>fecha de fin</t>
  </si>
  <si>
    <r>
      <t xml:space="preserve">Recursos </t>
    </r>
    <r>
      <rPr>
        <b/>
        <sz val="8"/>
        <color theme="1"/>
        <rFont val="Calibri"/>
        <family val="2"/>
        <scheme val="minor"/>
      </rPr>
      <t>(humano, financiero, tecnológico y físico)</t>
    </r>
  </si>
  <si>
    <t>Responsables</t>
  </si>
  <si>
    <t xml:space="preserve">Riesgo asociado con la actividad </t>
  </si>
  <si>
    <t>Ponderación</t>
  </si>
  <si>
    <t xml:space="preserve">  % de avance
Marzo </t>
  </si>
  <si>
    <t xml:space="preserve">% de avance
Junio </t>
  </si>
  <si>
    <t>% de avance
Septiembre</t>
  </si>
  <si>
    <t>% de avance
Diciembre</t>
  </si>
  <si>
    <t>Observación/estado</t>
  </si>
  <si>
    <t>% Avance Trimestre 1</t>
  </si>
  <si>
    <t>Resultado Trimestre 1</t>
  </si>
  <si>
    <t>% Avance Trimestre 2</t>
  </si>
  <si>
    <t>Resultado Trimestre 2</t>
  </si>
  <si>
    <t>% Avance Trimestre 3</t>
  </si>
  <si>
    <t>Resultado Trimestre 3</t>
  </si>
  <si>
    <t>% Avance Trimestre 4</t>
  </si>
  <si>
    <t>Resultado Trimestre 4</t>
  </si>
  <si>
    <t>MODELO MIPG</t>
  </si>
  <si>
    <t>No aplica</t>
  </si>
  <si>
    <t>3. Gestión con Valores para Resultados</t>
  </si>
  <si>
    <t xml:space="preserve">Seguimiento y evaluación del desempeño institucional </t>
  </si>
  <si>
    <t>No Aplica</t>
  </si>
  <si>
    <t>Apoyar el desarrollo eficiente de los procesos internos, mediante la administración de los bienes y prestación de los servicios internos requeridos.</t>
  </si>
  <si>
    <t>Subgerencia Administrativa y Financiera</t>
  </si>
  <si>
    <t>Número de bienes dados de baja/ Número de bienes declarados obsoletos.</t>
  </si>
  <si>
    <t>Bienes dados de baja</t>
  </si>
  <si>
    <t>Porcentaje</t>
  </si>
  <si>
    <t xml:space="preserve">1. Previo a concepto técnico o información del servidor que tiene el bien a su cargo, se elabora relación de bienes a dar de baja para ser sometida a aprobación del Comité de Bienes e Inmuebles </t>
  </si>
  <si>
    <t xml:space="preserve">Trimestral </t>
  </si>
  <si>
    <t>permanente</t>
  </si>
  <si>
    <t>Recursos (humano, financiero, tecnológico y físico)</t>
  </si>
  <si>
    <t>Auxiliar Administrativo de Almacén</t>
  </si>
  <si>
    <t xml:space="preserve">Posibilidad pérdidas económicas por  deficiencias en la administración del Almacén </t>
  </si>
  <si>
    <t xml:space="preserve">2. Una vez se expide la resolución, se procede a dar salida del sistema de información contable y financiera  (SICOF). </t>
  </si>
  <si>
    <t xml:space="preserve">Contador  </t>
  </si>
  <si>
    <t xml:space="preserve">3. El detalle del procedimiento se encuentra en el Sistema de Gestión de de Calidad. </t>
  </si>
  <si>
    <t>Profesional responsable de Almacén</t>
  </si>
  <si>
    <t>Número de requerimientos atendidos en mantenimiento/total de solicitudes</t>
  </si>
  <si>
    <t>Requerimientos de mantenimientos preventivos y correctivos</t>
  </si>
  <si>
    <t>1. Elaborar Plan Anual de Mantenimiento y cierre financiero</t>
  </si>
  <si>
    <t>Enero - Diciembre</t>
  </si>
  <si>
    <t>Permanente</t>
  </si>
  <si>
    <t>Profesional Especializado Administrativo</t>
  </si>
  <si>
    <t xml:space="preserve">Posibilidad de pérdidas económicas y reputacional por demandas o producto de accidentes en ocasión del deterioro de los bienes muebles e inmuebles del Instituto. </t>
  </si>
  <si>
    <t>2. Verificar si el requerimiento se encuentra incluido en el Plan de Mantenimiento Anual de la Entidad.</t>
  </si>
  <si>
    <t>3. Si la necesidad se encuentra incluida en el Plan de Mantenimiento, se atiende de acuerdo al cronograma establecido; de no estar incluida, y se requiere como un imprevisto, urgencia por la afectación del servicio, y demás condiciones de caja menor se realiza por este medio, y se atiende con personal interno,  si no cumple las dos condiciones anteriores, se verificar la posibilidad de incluir en el Plan Anual de Adquisiciones de acuerdo con la disponibilidad financiera.</t>
  </si>
  <si>
    <t>Profesional Especializado Administrativo
Subgerente Administrativo y Financiero</t>
  </si>
  <si>
    <t>2. Direccionamiento Estratégico y Planeación</t>
  </si>
  <si>
    <t xml:space="preserve">Compras y Contratación Pública </t>
  </si>
  <si>
    <t>Gestión de compras y contratación</t>
  </si>
  <si>
    <t>Número de procesos contractuales del mes  publicados en el Secop / número de procesos planeados Subgerencia Administrativa y Financiera</t>
  </si>
  <si>
    <t>Avance en la contratación</t>
  </si>
  <si>
    <t>1. Consolidar el Plan Anual de Adquisiciones de la Subgerencia Administrativa y Financiera</t>
  </si>
  <si>
    <t>Mensual</t>
  </si>
  <si>
    <t>Recursos (humano, tecnológico y físico)</t>
  </si>
  <si>
    <t>Profesional Universitario Logístico</t>
  </si>
  <si>
    <t>Posibilidad de afectación económica por no rendir la información de ley de manera oportuna.</t>
  </si>
  <si>
    <t>2. Asignar los Comités Asesores y Evaluadores de la Subgerencia Administratva y Financiera</t>
  </si>
  <si>
    <t>Subgerente Administrativo y Financiero</t>
  </si>
  <si>
    <t>Posibilidad de afectación reputacional por no rendir la información de ley de manera oportuna.</t>
  </si>
  <si>
    <t>3. Hacer seguimiento al estado de la contratación de la Subgencia Admiistrativa y Financiera</t>
  </si>
  <si>
    <t>Número de carteras inventariadas/ total de carteras</t>
  </si>
  <si>
    <t>Inventario carteras</t>
  </si>
  <si>
    <t xml:space="preserve">1. Se elabora y aprueba cronograma anual de la gestión del almacén. </t>
  </si>
  <si>
    <t xml:space="preserve">Semestral </t>
  </si>
  <si>
    <t>Posibilidad de pérdidas económicas por no actualización de las carteras</t>
  </si>
  <si>
    <t xml:space="preserve">2. Se genera informe de cartera individual a través del sistema de información contable y financiera (SICOF) </t>
  </si>
  <si>
    <t xml:space="preserve">3. Se coteja listado, con bienes físicos, se verifica su estado,  se toma nota de las novedades y se procede a actualizar en el sistema la cartera del servidor público. Se imprime para la firma del servidor público y se le envía copia. </t>
  </si>
  <si>
    <t>Modelo MIPG</t>
  </si>
  <si>
    <t>5. Información Y Comunicación</t>
  </si>
  <si>
    <t>Archivos y Gestión Documental</t>
  </si>
  <si>
    <t>Eje 1. La gestión documental como elemento estratégico en Indeportes Antioquia
Linea: Construcción del Diagnóstico integral del sistema de archivos de la entidad a fin de determinar la ruta de acción para la modernización de la gestión documental en el Instituto.</t>
  </si>
  <si>
    <t>1.   Plan Institucional de Archivos de la Entidad PINAR</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</si>
  <si>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</si>
  <si>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Subgerencia Administrativa y Financiera Equipo CADA</t>
  </si>
  <si>
    <t>Diagnóstico integral de archivos</t>
  </si>
  <si>
    <t>Unidad</t>
  </si>
  <si>
    <t>Proyectar un diagnóstico integral de los documentos que produce la entidad, complementado de esta manera el diagnóstico de la función archivística en la entidad</t>
  </si>
  <si>
    <t>Anual</t>
  </si>
  <si>
    <t>Subgerencia Administrativa y Financiera - Equipo CADA</t>
  </si>
  <si>
    <t>Posibilidad de afectación reputacional y/o económica por pérdida de los documentos que conforman la memoria institucional.</t>
  </si>
  <si>
    <t xml:space="preserve">Eje 1. La gestión documental como elemento estratégico en Indeportes Antioquia
Linea: Revisión y actualización del Programa de Gestión Documental, instrumento archivístico base para la planeación técnica de la gestión archivística.
</t>
  </si>
  <si>
    <t>Programa de Gestión Documental</t>
  </si>
  <si>
    <t>Actualización del Programa de Gestión Documental D-GD-05</t>
  </si>
  <si>
    <t>Única vez</t>
  </si>
  <si>
    <t>Programas específicos del PGD</t>
  </si>
  <si>
    <t>Diseñar los programas específicos asociados al Programa de Gestión Documental
1.Programa de normalización de formas y formularios electrónicos
2. Programa de Documentos Vitales o esenciales
3. Programa de gestión de documentos electrónicos
4. Programa de archivos descentralizados
5. Programa de Reprografía
6. Programa de documentos especiales
7. Plan Institucional de Capacitación
8. Programa de Auditoría y Control</t>
  </si>
  <si>
    <t>Eje 1. La gestión documental como elemento estratégico en Indeportes Antioquia
Linea: 	Revisión y actualización del Plan Institucional de Archivos de la entidad, instrumento que permite la planeación articulada de la función archivística en el corto y mediano plazo.
Articulación de la función archivística con el Plan Estratégico de Indeportes Antioquia.
Articulación de la gestión documental con el Modelo Integrado de Planeación y Gestión.</t>
  </si>
  <si>
    <t>Plan Institucional de Archivos PINAR</t>
  </si>
  <si>
    <t>Revisar y actualizar del Plan Institucional de Archivos de la entidad y sus proyectos</t>
  </si>
  <si>
    <t>Eje 1. La gestión documental como elemento estratégico en Indeportes Antioquia
Linea: Gestión de la elaboración del Sistema Integrado de Conservación que permita determinar las estrategias para la preservación del legado institucional.</t>
  </si>
  <si>
    <t>Sistema Integrado de Conservación</t>
  </si>
  <si>
    <t>Gestión de la contratación para la elaboración del Sistema Integrado de Conservación</t>
  </si>
  <si>
    <t>Recursos (humano, financiero, tecnológico y físico)
El costo de las SIC  se estima en $50.000.000</t>
  </si>
  <si>
    <t>Eje 1. La gestión documental como elemento estratégico en Indeportes Antioquia
Linea: Revisión y ajuste la documentación asociada al proceso y los procedimientos propios de la gestión documental en los archivos de gestión y central del Instituto.</t>
  </si>
  <si>
    <t>Documentos en Sistema de Gestión de Calidad SGC</t>
  </si>
  <si>
    <t>Revisión y ajuste la documentación asociada al proceso y los procedimientos propios de la gestión documental en los archivos de gestión y central del Instituto.</t>
  </si>
  <si>
    <t>Eje 3. Diseño e implementación de procesos de la gestión documental
Linea: Desarrollo del conjunto de instrumentos archivísticos que permiten la planeación técnica, regulación y conformación del acervo institucional a lo largo del ciclo vital del documento.</t>
  </si>
  <si>
    <t>Cuadro de Clasificación Documental</t>
  </si>
  <si>
    <t>Elaborar, publicar e implementar el Cuadro de Clasificación CCD para la documentación producida en Indeportes Antioquia, asegurando que refleje la estructura organizacional vigente de la entidad.</t>
  </si>
  <si>
    <t>Tablas de Retención Documental</t>
  </si>
  <si>
    <t xml:space="preserve">Gestionar la elaboración, aprobación y convalidación de las TRD para Indeportes Antoquia </t>
  </si>
  <si>
    <t>Recursos (humano, financiero, tecnológico y físico)
El costo de las TRD se estima en $150.000.000</t>
  </si>
  <si>
    <t>Tablas de Valoración Documental</t>
  </si>
  <si>
    <t xml:space="preserve">Gestionar la elaboración, aprobación y convalidación de las TVD para Indeportes Antoquia </t>
  </si>
  <si>
    <t>Recursos (humano, financiero, tecnológico y físico)
El costo de las TRD se estima en $500.000.000</t>
  </si>
  <si>
    <t>Inventario Documental por Subgerencias y Oficinas Asesoras</t>
  </si>
  <si>
    <t>Implementar la elaboración de Inventarios Documentales para la documentación en etapa de gestión en las diferentes dependencias de la entidad, así como el normal ciclo de transferencias primarias desde cada Oficina y Subgerencia</t>
  </si>
  <si>
    <t>Posibilidad de afectación reputacional debido a dificultades en el acceso a la información institucional</t>
  </si>
  <si>
    <t>Banco terminológico</t>
  </si>
  <si>
    <t>Elaborar bancos terminologicos de tipos, series y subseries documentales</t>
  </si>
  <si>
    <t>Tablas de Control de Acceso</t>
  </si>
  <si>
    <t>Elaborar las Tablas de Control de Acceso</t>
  </si>
  <si>
    <t>Eje 3. Diseño e implementación de procesos de la gestión documental
Linea: Fortalecimiento de los procesos propios de la gestión documental: Producción</t>
  </si>
  <si>
    <t>Manual de producción de documentos</t>
  </si>
  <si>
    <t>Actualizar el Manual de Producción de documentos donde se incluya en tratamientopara documentos especiales y vaya acorde a los instrumentos de valoración</t>
  </si>
  <si>
    <t>Eje 3. Diseño e implementación de procesos de la gestión documental
Linea: Fortalecimiento de los procesos propios de la gestión documental: Transferencia</t>
  </si>
  <si>
    <t>Inventario de todas las unidades documentales asociadas al fondo acumulado</t>
  </si>
  <si>
    <t>Elaborar Inventarios Documentales para el 100% de las unidades de conservación del Fondo Acumulado</t>
  </si>
  <si>
    <t>Eje 3. Diseño e implementación de procesos de la gestión documental
Linea: Fortalecimiento de los procesos propios de la gestión documental: preservación a largo plazo</t>
  </si>
  <si>
    <t>Reporte de condiciones ambientales en el CADA</t>
  </si>
  <si>
    <t>Realizar el monitoreo y control (con equipos de medición) de las condiciones ambientales, donde se conservan los soportes físicos de la entidad.</t>
  </si>
  <si>
    <t>Quincenal</t>
  </si>
  <si>
    <t>Gestión Presupuestal y Eficiencia del Gasto Público</t>
  </si>
  <si>
    <t xml:space="preserve">Línea 1. Programar el Presupuesto </t>
  </si>
  <si>
    <t>Realizar la planificación financiera, aplicación y custodia de los recursos financieros de la entidad y gestionar la transferencia de los mismos.</t>
  </si>
  <si>
    <t xml:space="preserve">Subgerencia Administrativa y Financiera y Planeación </t>
  </si>
  <si>
    <t xml:space="preserve">Fomato de Anteproyecto de presupuesto </t>
  </si>
  <si>
    <t xml:space="preserve">1. Identificar necesidades de las diferentes dependencias para la estructuración del anteproyecto de presupuesto de la siguiente vigencia en el agregado de: 
Inversión
Funcionamiento
Deuda es caso que aplique </t>
  </si>
  <si>
    <t>Subgerentes y oficinas de área
Profesional Universitario  de Presupuesto  
Profesional Universitario de Planeación</t>
  </si>
  <si>
    <t>Posibilidad de afectación económica producto de una inadecuada planificación de las partidas presupuestales.</t>
  </si>
  <si>
    <t xml:space="preserve">Subgerencia Administrativa y Financiera </t>
  </si>
  <si>
    <t>Documento de Presupuesto de ingresos</t>
  </si>
  <si>
    <t xml:space="preserve">2. Proyección de las fuentes de financiación de la Entidad en coordinación con la Secretaría de Hacienda Departamental </t>
  </si>
  <si>
    <t xml:space="preserve">Tesorero General </t>
  </si>
  <si>
    <t xml:space="preserve">POAI
Proyección Marco Fiscal Mediano Plazo 
Proyecto de Presupuesto </t>
  </si>
  <si>
    <t xml:space="preserve">3. Ajustar las necesidades a los techos asignados desde la Secretaría de Hacienda y realizar codificación de presupuestos y gastos, de acuerdo  a la normatividad vigente. </t>
  </si>
  <si>
    <t>Profesional Universitario  de Presupuesto  
Profesional Universitario de Planeación
Profesional Especializado de Planeación</t>
  </si>
  <si>
    <t>Subgerencia Administrativa y Financiera -Tesorería</t>
  </si>
  <si>
    <t>Programa Anual Mensualizado de Caja -PAC</t>
  </si>
  <si>
    <t>4. Formular el Programa Anual Mensualizado de Caja -PAC</t>
  </si>
  <si>
    <t xml:space="preserve">
Línea 2.  Alineación de la Planeación y el Presupuesto </t>
  </si>
  <si>
    <t xml:space="preserve">ERP Financiera </t>
  </si>
  <si>
    <t>1. Verificar la estructura del presupuesto: rubro, saldo, fuente de financiación y destinación.</t>
  </si>
  <si>
    <t>Subgerente Administrativo y Financiero
Profesional Universitario de presupuesto
Ordenadores del gasto</t>
  </si>
  <si>
    <t xml:space="preserve">Posibilidad de afectación reputacional y económica, producto de la inadaptabilidad del aplicativo financiero ERP en cuanto a la normatividad vigente,  expedición de reportes sin los parámetros establecidos e ineficiencias administrativas y financieras en el Instituto.  </t>
  </si>
  <si>
    <t>CDP
RCP</t>
  </si>
  <si>
    <t>2. Aprobar disponibilidades y compromisos presupuestales acorde a la normatividad vigente.</t>
  </si>
  <si>
    <t xml:space="preserve">
Profesional Universitario de Presupuesto
Subgerente Administrativo y Financiero</t>
  </si>
  <si>
    <t xml:space="preserve">Posibilidad de afectación económica y reputacional por presentación de informes que no reflejan la realidad financiera de la Entidad. </t>
  </si>
  <si>
    <t xml:space="preserve">Ejecución de Ingresos
Ejecución de Gastos 
</t>
  </si>
  <si>
    <t xml:space="preserve">Situación presupuestal </t>
  </si>
  <si>
    <t>3. Controlar y hacer seguimiento a los saldos de disponibilidades y compromisos presupuestales.</t>
  </si>
  <si>
    <t xml:space="preserve">
Profesional Universitario de Presupuesto</t>
  </si>
  <si>
    <t xml:space="preserve">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</si>
  <si>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 xml:space="preserve">Rendiciones presentadas oportunamente entes de vigilancia y control / total rendiciones programadas
Estados Financieros  </t>
  </si>
  <si>
    <t>Rendiciones presentadas oportunamente entes de vigilancia y control (183)</t>
  </si>
  <si>
    <t xml:space="preserve">Diligenciar los formatos establecidos para la rendición de cuentas y transmitirlos a través de las plataformas establecidas. </t>
  </si>
  <si>
    <t>31/21/2023</t>
  </si>
  <si>
    <t xml:space="preserve">Profesional Universitario de Contabilidad </t>
  </si>
  <si>
    <t xml:space="preserve">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</si>
  <si>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Acta conciliación entre las áreas de presupuesto, contabilidad y tesorería</t>
  </si>
  <si>
    <t>6. Verificación de conciliación entre contabilidad, presupuesto y tesorería, respecto a bancos e ingresos presupuestales.</t>
  </si>
  <si>
    <t xml:space="preserve">Tesorero General 
Profesional Universitario de Presupuesto 
Profesional Universitario de Contabilidad </t>
  </si>
  <si>
    <t>Boletín de bancos y caja diario</t>
  </si>
  <si>
    <t xml:space="preserve">Situación de Terosería 
</t>
  </si>
  <si>
    <t>0.10
70</t>
  </si>
  <si>
    <t>7. Realizar seguimiento del Plan Anual de Caja Pac</t>
  </si>
  <si>
    <t>Ejecución de Ingresos
Ejecución de Gastos 
Caja diario</t>
  </si>
  <si>
    <t xml:space="preserve">
1. Situación de Terosería 
2. Ejeución de Ingresos
3. Ejecución de Gastos
 </t>
  </si>
  <si>
    <t>8. Realizar cierre financiero mensual: presuesto y bancos.</t>
  </si>
  <si>
    <t xml:space="preserve">Posibilidad de afectación económica producto de una inadecuada planificación de las partidas presupuestales.
Posibilidad de afectación económica y reputacional por presentación de informes que no reflejan la realidad financiera de la Entidad. 
Posibilidad de afectación reputacional y económica, producto de la inadaptabilidad del aplicativo financiero ERP en cuanto a la normatividad vigente,  expedición de reportes sin los parámetros establecidos e ineficiencias administrativas y financieras en el Instituto.  </t>
  </si>
  <si>
    <t xml:space="preserve">Circular Cierre de Vigencia </t>
  </si>
  <si>
    <t xml:space="preserve">1. Estructurar la circular de cierre de la vigencia </t>
  </si>
  <si>
    <t>Resolución de Reservas presupuestales</t>
  </si>
  <si>
    <t>2. Consolidar y presentar ante la Junta Directiva  las  justificaciones de reservas presupuestal para  expedir resolución de constitución.</t>
  </si>
  <si>
    <t>Subgerente Administrativo y Financiero
Profesional Universitario de presupuesto
Supervisores contractuales
Ordenadores del gasto</t>
  </si>
  <si>
    <t>Resolución de cuentas por pagar</t>
  </si>
  <si>
    <t>3. Constitución de cuentas por pagar, atendiendo lo establecido en la normatividad vigente.</t>
  </si>
  <si>
    <t>Tesorero General</t>
  </si>
  <si>
    <t>Documento de incorporación ERP Financiero</t>
  </si>
  <si>
    <t>4. Incorporar en el sistema las reservas presupuestales y cuenta por pagar.</t>
  </si>
  <si>
    <t xml:space="preserve">Tesorero General
Profesional Universitario de presupuesto
</t>
  </si>
  <si>
    <t>Estados Financieros 
Ejecución de Ingresos
Ejecución de Gastos 
Caja diario</t>
  </si>
  <si>
    <t>1.  10
2. 100
3. 90</t>
  </si>
  <si>
    <t>5. Controlar y hacer seguimiento al comportamiento de pagos de los saldos decretados.</t>
  </si>
  <si>
    <t>1.. Ejeución de Ingresos
2. Ejecución de Gastos
3. Situación Presupuestal
4. Situación Tesorería 
5. Rendiciones presentadas oportunamente entes de vigilancia y control</t>
  </si>
  <si>
    <t>1.. 100
2. 90
3. 65
4. 10
5. 100</t>
  </si>
  <si>
    <t xml:space="preserve">6. Realizar cierre mensual y analizar el comportamiento Financiero </t>
  </si>
  <si>
    <t>Recuperación de cartera / Cartera total  
Informe mensual de cartera</t>
  </si>
  <si>
    <t xml:space="preserve"> Inventario carteras (180</t>
  </si>
  <si>
    <t>7. controlar y hacer seguimiento a las cuentas por cobrar y gestión de cobro persuasivo</t>
  </si>
  <si>
    <t>Rendiciones presentadas oportunamente entes de vigilancia y control / total rendiciones programas</t>
  </si>
  <si>
    <t>Declaraciones tributarias presentadas oportunamente
Rendiciones presentadas oportunamente entes de vigilancia y control / total rendiciones programas</t>
  </si>
  <si>
    <t>8. Elaborar  y presentar informes financieros  solicitados por las entidades externas y entes de control atendiendo la normatividad vigente aplicable para la Entidad.</t>
  </si>
  <si>
    <t>Profesional universitario con funciones de contador
Profesional universitario de presupuesto
Tesorero General
Subgerente Administrativo y Financiero</t>
  </si>
  <si>
    <t xml:space="preserve">Posibilidad de afectación económica producto de una inadecuada planificación de las partidas presupuestales.
Posibilidad de afectación económica y reputacional por presentación de informes que no reflejan la realidad financiera de la Entidad. </t>
  </si>
  <si>
    <t>Declaraciones presentadas oportunamente en el periodo / total declaraciones requeridas a presentar en el periodo</t>
  </si>
  <si>
    <t>Declaraciones tributarias presentadas oportunamente</t>
  </si>
  <si>
    <t>9. Realizar la presentacion  y pago oportuno de las diferentes declaraciones tributarias de las cuales es Responsable Indeportes Antioquia, teniendo en cuenta los calendarios tributarios establecidos por las Entidades sujetos activos de los impuestos, tasas y contribuciones</t>
  </si>
  <si>
    <t>Profesional Universitario con funciones de contador
Subgerente Administrativo y Financiero</t>
  </si>
  <si>
    <t>Normatividad</t>
  </si>
  <si>
    <t>7. Control Interno</t>
  </si>
  <si>
    <t>Control Interno</t>
  </si>
  <si>
    <t xml:space="preserve">No Aplica </t>
  </si>
  <si>
    <t>9.   Plan Anticorrupción y de Atención al Ciudadano </t>
  </si>
  <si>
    <t>Asegurar un ambiente de control que le permita a la entidad disponer de las condiciones mínimas para el ejercicio del control interno fundamentada en la información, el control y la evaluación, para la toma de decisiones y la mejora continua.</t>
  </si>
  <si>
    <t>Oficina de control Interno</t>
  </si>
  <si>
    <t>Indicador</t>
  </si>
  <si>
    <t xml:space="preserve">Cumplimiento del plan de trabajo (152). </t>
  </si>
  <si>
    <t>Seguimientos Cumplimientos de Ley</t>
  </si>
  <si>
    <t>Trimestral</t>
  </si>
  <si>
    <t>Jefe Oficina Control Interno</t>
  </si>
  <si>
    <r>
      <t xml:space="preserve">Posibilidad de incumplimiento de plan  de trabajo por ausencia de respaldo de la alta dirección, debido a diferencias por intereses estratégicos </t>
    </r>
    <r>
      <rPr>
        <b/>
        <sz val="10"/>
        <color theme="1"/>
        <rFont val="Calibri"/>
        <family val="2"/>
        <scheme val="minor"/>
      </rPr>
      <t>(Riesgo del proceso de Evaluación y Control)</t>
    </r>
  </si>
  <si>
    <t>MIPG</t>
  </si>
  <si>
    <t>Oficina de Control Interno</t>
  </si>
  <si>
    <t>Auditorías con enfoque a riesgos</t>
  </si>
  <si>
    <t>Actividades realizadas</t>
  </si>
  <si>
    <t>Cultura hacia la prevención (Autocontrol)</t>
  </si>
  <si>
    <t>Semestral</t>
  </si>
  <si>
    <t>Posibilidad de incumplimiento de las actividades definidas para la promoción de la cultura del autocontrol, por falta de articulación con las dependencias involucradas.</t>
  </si>
  <si>
    <t>Reuniones realizadas</t>
  </si>
  <si>
    <t>Relación con entes externos</t>
  </si>
  <si>
    <t>Posibilidad de incumplimiento en la entrega de los requerimientos realizados por entes externos, debido a falta de articulación y fallas en la coumunicación entre dependencias.</t>
  </si>
  <si>
    <t>Número de procesos asesorados durante la vigencia</t>
  </si>
  <si>
    <t>Asesoría y/o acompañamiento a procesos</t>
  </si>
  <si>
    <t>Posiblidad de que se brinde  un inadecuado acompañamiento a los procesos, debido al desconocimiento de los temas a tratar o procedimientos por parte de la Oficina de Control Interno</t>
  </si>
  <si>
    <t>Reuniones de Comité de Gerencia, Coordinador de Control Interno,  contratación, conciliación,  Bienes, Sostenibilidad Contable, sistema de gestión de calidad, entre otros.</t>
  </si>
  <si>
    <t>Posibilidad de Inasistencia a los diferentes Comité en los que participe la Oficina de Control Interno, por incumplimiento de los horarios acordados.</t>
  </si>
  <si>
    <t>SGC</t>
  </si>
  <si>
    <t>Actas de reuniòn</t>
  </si>
  <si>
    <t>Mejora del proceso, manual, metodologías,  procedimientos, instrumentos.</t>
  </si>
  <si>
    <t>Posibilidad de desactualización del proceso en lo concerniente a formatos, manual, metodologías,  procedimientos, instrumentos, debido a la falta de seguimiento y control a las actividades que allí se desarrollan.</t>
  </si>
  <si>
    <t xml:space="preserve">Modelo Integrado de Planeación y Gestión </t>
  </si>
  <si>
    <t>Mejoramiento del sistema de información Indeportes Antioquia</t>
  </si>
  <si>
    <t xml:space="preserve">3. Gestión con valores para los resultados </t>
  </si>
  <si>
    <t xml:space="preserve">Gobierno Digital </t>
  </si>
  <si>
    <t xml:space="preserve">3. Ejecutar </t>
  </si>
  <si>
    <t xml:space="preserve">PETI </t>
  </si>
  <si>
    <t>Asegurar que la Plataforma TIC esté disponible, funcional, optimizada y actualizada para que satisfaga las necesidades de los procesos de la entidad.</t>
  </si>
  <si>
    <t xml:space="preserve">Oficina de Sistemas </t>
  </si>
  <si>
    <t>Sistema de Información Misional</t>
  </si>
  <si>
    <t xml:space="preserve">Sistema de Información Misional  Implementado </t>
  </si>
  <si>
    <t xml:space="preserve">Porcentaje </t>
  </si>
  <si>
    <t xml:space="preserve"> Sistemas de Inrformación misional DEPORTESANT</t>
  </si>
  <si>
    <t xml:space="preserve">Permanente </t>
  </si>
  <si>
    <t xml:space="preserve">Humanos
Tecnológicos 
Financieros </t>
  </si>
  <si>
    <t>Jefe Oficina de Sistemas 
Equipo de apoyo</t>
  </si>
  <si>
    <t>Posibilidad de Afectación en la disponibilidad de los servicios de T.I</t>
  </si>
  <si>
    <t>3. Ejecutar 
3.3 Lineamientos habilitadores</t>
  </si>
  <si>
    <t xml:space="preserve">Página WEB Institucional </t>
  </si>
  <si>
    <t xml:space="preserve">página web renovada y cumplimiento de Gobierno Digiyal </t>
  </si>
  <si>
    <t>Adaptar la página web con los requerimiento de la normativa, dando cumplimiento de Gobierno Digital  y teniendo en cuenta los criterios de accesibilidad y usabilidad.</t>
  </si>
  <si>
    <t xml:space="preserve">Humanos
Tecnológicos </t>
  </si>
  <si>
    <t xml:space="preserve">Jefe Oficina de Sistemas 
Comunicaciones 
Oficina Asesora de Planeación 
Profesional Contratista
Profesional Servicio al Ciudadano </t>
  </si>
  <si>
    <t>APP  Indeportes Antioqui</t>
  </si>
  <si>
    <t>APP Implementada</t>
  </si>
  <si>
    <t>Lanzar  APP de Indeportes Antioquia y mantenerla actualizada</t>
  </si>
  <si>
    <t xml:space="preserve">Jefe Oficina de Sistemas 
Comunicaciones 
Áreas Misionales </t>
  </si>
  <si>
    <t xml:space="preserve">Aplicativo de Investigación </t>
  </si>
  <si>
    <t xml:space="preserve">Aplicativo implementado </t>
  </si>
  <si>
    <t>Implementar aplicativo para sistematizar las investigaciones de INDEPORTES ANTIOQUIA</t>
  </si>
  <si>
    <t xml:space="preserve">Jefe Oficina de Sistemas 
Profesional Contratista
Personal Medicina Deportiva- Equipo de Investigación 
</t>
  </si>
  <si>
    <t xml:space="preserve">No aplica </t>
  </si>
  <si>
    <t xml:space="preserve">Aula Virtual Funcional </t>
  </si>
  <si>
    <t xml:space="preserve">Mantener Aula Virtual Funcional </t>
  </si>
  <si>
    <t>Jefe Oficina de Sistemas 
Profesional Contratista</t>
  </si>
  <si>
    <t>Sistema de Gestión Documental</t>
  </si>
  <si>
    <t>Procesos realizados y expedientes creados por medio del Gestor Documental</t>
  </si>
  <si>
    <t>Implementar procesos en el Sistema de Gestión Documental   nuevas rutas y expedientes electrónico</t>
  </si>
  <si>
    <t>Jefe Oficina de Sistemas
Profesional Especializado Oficina de Sistemas 
Profesional Contratista</t>
  </si>
  <si>
    <t xml:space="preserve">Seguridad Digital </t>
  </si>
  <si>
    <t>Fase #2. ejecución del modelo de gestión de riesgos de seguridad digital (mgrsd)</t>
  </si>
  <si>
    <t xml:space="preserve">Documento de la Política </t>
  </si>
  <si>
    <t xml:space="preserve">Política DRP elaborada </t>
  </si>
  <si>
    <t>Elaborar política de recuperación de desastres</t>
  </si>
  <si>
    <t xml:space="preserve">única vez </t>
  </si>
  <si>
    <t>sistema de gestion de seguridad implementado</t>
  </si>
  <si>
    <t>Implementación de Sistema de Gestión de Seguridad de la Información</t>
  </si>
  <si>
    <t>Sistema actualizado</t>
  </si>
  <si>
    <t>Camaras nuevas instaladas</t>
  </si>
  <si>
    <t>Realizar mantenimiento, repotenciación, ampliación y potencialización del sistema de CCTV de INDEPORTES ANTIOQUIA en las difrentes sedes</t>
  </si>
  <si>
    <t>Jefe Oficina de sistemas 
Profesional especializado subgerencia administrativa y financiera</t>
  </si>
  <si>
    <t xml:space="preserve">Plataforma de servidores operativa </t>
  </si>
  <si>
    <t xml:space="preserve">Plataforma en funcionamiento </t>
  </si>
  <si>
    <t>Mantener la plataforma de servidores operativa y bajo la modalidad de Infraestructura como Servicio</t>
  </si>
  <si>
    <t>Jefe Oficina de Sistemas</t>
  </si>
  <si>
    <t xml:space="preserve">Equipos de computo </t>
  </si>
  <si>
    <t xml:space="preserve"># de equipos renovados </t>
  </si>
  <si>
    <t xml:space="preserve">Número </t>
  </si>
  <si>
    <t xml:space="preserve">Renovar equipos de computo </t>
  </si>
  <si>
    <t>centros de cableado organizados</t>
  </si>
  <si>
    <t>Centros de cableado organizados</t>
  </si>
  <si>
    <t xml:space="preserve">Realizar mantenimiento a la Red LAN </t>
  </si>
  <si>
    <t>Unica vez</t>
  </si>
  <si>
    <t xml:space="preserve">Contrato de mantenimiento </t>
  </si>
  <si>
    <t xml:space="preserve">Impresoras con mantenimiento realizado </t>
  </si>
  <si>
    <t>Renovar y realizar mantenimiento de impresoras</t>
  </si>
  <si>
    <t>Plan de migración</t>
  </si>
  <si>
    <t xml:space="preserve"> Plan de migracion a IPV6 implementado</t>
  </si>
  <si>
    <t>Definir la hoja de ruta para la impementación de IPV6</t>
  </si>
  <si>
    <t xml:space="preserve">Jefe Oficina de Sistemas
Profesional Especializado Oficina de Sistemas </t>
  </si>
  <si>
    <t>Licencias</t>
  </si>
  <si>
    <t xml:space="preserve">Licencias renovadas </t>
  </si>
  <si>
    <t>Adquinir renovación de licencias (arcgis, opus, adobe)</t>
  </si>
  <si>
    <t xml:space="preserve">Anual </t>
  </si>
  <si>
    <t xml:space="preserve"> plataformas colaborativas</t>
  </si>
  <si>
    <t xml:space="preserve">Plataformas en operación </t>
  </si>
  <si>
    <t>Mantener la plataformas colaborativas (office 365 y webex)</t>
  </si>
  <si>
    <t>Software SYSAID</t>
  </si>
  <si>
    <t xml:space="preserve">software de mesa de ayuda  funcional </t>
  </si>
  <si>
    <t>Mantener el software de mesa de ayuda</t>
  </si>
  <si>
    <t xml:space="preserve">4. Medir </t>
  </si>
  <si>
    <t>Aplicativo Sistema de Indicadores</t>
  </si>
  <si>
    <t>Aplicativo funcional</t>
  </si>
  <si>
    <t xml:space="preserve">mejorar y optimizar el  aplicativo para el sistema de indicadores institucional </t>
  </si>
  <si>
    <t xml:space="preserve">Jefe Oficina de Sistemas
Jefe Oficina Asesora de Planeación </t>
  </si>
  <si>
    <t>Aplicativo Sistema de bienestar</t>
  </si>
  <si>
    <t xml:space="preserve">mejorar y optimizar el  aplicativo para el sistema de bienestar </t>
  </si>
  <si>
    <t>Jefe Oficina de Sistemas
Jefe Oficina de Talento Humano</t>
  </si>
  <si>
    <t>Fase#3. monitoreo, revisión y reporte del mgrsd</t>
  </si>
  <si>
    <t>Matriz de Riesgos</t>
  </si>
  <si>
    <t xml:space="preserve">Seguimiento oportuno a riesgos </t>
  </si>
  <si>
    <t xml:space="preserve">Identificación, análisis, seguimiento y evaluación a controles de riesgos del área. </t>
  </si>
  <si>
    <t xml:space="preserve">Cuatrimestral </t>
  </si>
  <si>
    <t xml:space="preserve">Humanos
Tecnológicos 
</t>
  </si>
  <si>
    <t xml:space="preserve">Profesional Especializado Oficina de Sistemas 
Acompañamiento Oficina Asesora de Planeación </t>
  </si>
  <si>
    <t>Antivirus</t>
  </si>
  <si>
    <t>Antivirus licenciado</t>
  </si>
  <si>
    <t>Mantener el antivirus licenciado y actualizado</t>
  </si>
  <si>
    <t>Jefe Oficina de Sistemas 
Tecnico Administraitvo Sistemas 
Profesional Contratista</t>
  </si>
  <si>
    <t>Proyecto de  Big Data Implementado</t>
  </si>
  <si>
    <t>Proyecto Big Data</t>
  </si>
  <si>
    <t>Realizar procesos de big Data o solución de análitica de datos en un Data Marts para INDEPORTES ANTIOQUIA</t>
  </si>
  <si>
    <t>Jefe Oficina de Sistemas 
Tecnico Administraitvo Sistemas 
Profesional Contratista
Jefe Oficina Asesora de Planeación
Profesional Especializado Oficina de Planeación
Profesional Especializado Oficina de sistemas</t>
  </si>
  <si>
    <t>Power Platafform utilizado</t>
  </si>
  <si>
    <t>Proyecto Power Plattform</t>
  </si>
  <si>
    <t>desarrollar  soluciones  en las plataformas de power platTfform</t>
  </si>
  <si>
    <t>Modelo Integrado de Planeación y Gestión -MIPG</t>
  </si>
  <si>
    <t xml:space="preserve">Planeación Institucional </t>
  </si>
  <si>
    <t xml:space="preserve">Etapa 2. Diagnóstico de capacidades y entornos </t>
  </si>
  <si>
    <t xml:space="preserve">Plan Estratégico Institucional -PEI </t>
  </si>
  <si>
    <t xml:space="preserve">Establecer el direccionamiento estratégico de la entidad,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</si>
  <si>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Oficina Asesora de Planeación</t>
  </si>
  <si>
    <t xml:space="preserve">Documentos contexto estratégico actualizado </t>
  </si>
  <si>
    <t xml:space="preserve">contexto estratégico actualizado </t>
  </si>
  <si>
    <t xml:space="preserve">Revisar y actualizar  la matriz DOFA y Análisis Pestal de acuerdo a los lineamientos de la Alta Dirección </t>
  </si>
  <si>
    <t xml:space="preserve">Humano 
Tecnológico </t>
  </si>
  <si>
    <t>Profesional Universitario Oficina Asesora de Planeación</t>
  </si>
  <si>
    <t>Posibilidad de afectación reputacional por contar con información estratégica desactualizada.</t>
  </si>
  <si>
    <t>2. Direccionamiento Estratégico y Planeación
5. Información Y Comunicación</t>
  </si>
  <si>
    <t>Planeación Institucional 
Transparencia, acceso a la información pública y lucha contra la corrupción</t>
  </si>
  <si>
    <t>Etapa 3. Formulación de planes estratégicos</t>
  </si>
  <si>
    <t xml:space="preserve">Formato de Seguimiento </t>
  </si>
  <si>
    <t xml:space="preserve">Plan Anticorrupcción y de Atención al Ciudadano -PAAC. 
Implementado </t>
  </si>
  <si>
    <t>Aportar en la construcción y consolidación del Plan Anticorrupcción y de Atención al Ciudadano -PAAC. 
Implementar las actividades establecidas en el documento del Plan Anticorrupcción y de Atención al Ciudadano -PAAC. 
Consolidar y presentar a Control Interno el Seguimiento a la  al avance de cada uno de los componentes del Plan Anticorrupción y Atención al Ciudadano</t>
  </si>
  <si>
    <t xml:space="preserve">Única vez 
Cuatrimestral </t>
  </si>
  <si>
    <t>Posibilidad de afectación reputacional por no reportar la información de manera oportuna.</t>
  </si>
  <si>
    <t xml:space="preserve">Etapa 4. Formulación Plan de Acción </t>
  </si>
  <si>
    <t xml:space="preserve">Plan de Acción Institucional </t>
  </si>
  <si>
    <t>Plan de Acción Institucional Publicado</t>
  </si>
  <si>
    <t xml:space="preserve">Consolidación y publicación  Plan de Acción Institucional. 
Consolidación del Seguimiento al  avance del plan de acción institucional </t>
  </si>
  <si>
    <t>Única vez 
Trimestral</t>
  </si>
  <si>
    <t>Fortalecimiento observatorio del deporte de Antioquia</t>
  </si>
  <si>
    <t xml:space="preserve">2. Direccionamiento Estratégico y Planeación
4. Evaluación de Resultados </t>
  </si>
  <si>
    <t xml:space="preserve">Planeación Institucional 
Seguimiento y evaluación del desempeño institucional </t>
  </si>
  <si>
    <t xml:space="preserve">Etapa 5. Formulación indicadores </t>
  </si>
  <si>
    <t>Identificar y desarrollar las potencialidades de mejora en los procesos institucionales a partir del seguimiento y evaluación de la gestión.</t>
  </si>
  <si>
    <t xml:space="preserve">Aplicativo indicadores 
Informes presentados a planeación departamental </t>
  </si>
  <si>
    <t>Indicadores con seguimiento 
Informes presentados oportunamente</t>
  </si>
  <si>
    <t>100
4</t>
  </si>
  <si>
    <t>Porcentaje 
Unidad</t>
  </si>
  <si>
    <t xml:space="preserve">Acompañar a las áreas en la formulación, reporte y seguimiento a los  indicadores de productos, resultado y  gestión durante la vigencia y presentar mensualmente los informes a la alta dirección. 
Elaborar los informes del  avance Físico y Financiero del Plan de Desarrollo de la vigencia 2023 para presentar a la Oficina de Planeación Departamental. </t>
  </si>
  <si>
    <t xml:space="preserve">Mensual 
Trimestral </t>
  </si>
  <si>
    <t xml:space="preserve">Profesional Especializado de la Oficina Asesora de Planeación </t>
  </si>
  <si>
    <t>Planeación Institucional 
Política Administración del riesgo</t>
  </si>
  <si>
    <t xml:space="preserve">Etapa 6. Formulación lineameintos para la gestión de riesgos </t>
  </si>
  <si>
    <t>Plan Estratégico Institucional -PEI 
Plan Anticorrupción y de Atención al Ciudadano -PAAC</t>
  </si>
  <si>
    <t xml:space="preserve">Matriz de riesgos institucional </t>
  </si>
  <si>
    <t xml:space="preserve">Matriz consolidada de Riesgos de gestión y corrupción con seguimiento </t>
  </si>
  <si>
    <t xml:space="preserve">Identificar, Análizar, Diseñar Controles y realizar seguimiento a los riesgos de gestión y corrupción de la oficina Asesora de Planeación. 
Consolidar el Mapa de Riesgos y realizar seguimiento a la materialización de riesgos, presentar informe alta dirección y publicar  en el apartado de transparencia de la página web oficial de la entidad. 
</t>
  </si>
  <si>
    <t xml:space="preserve">cuatrimestral </t>
  </si>
  <si>
    <t xml:space="preserve">Profesional Universitario Oficina Asesora de Planeación </t>
  </si>
  <si>
    <t>Posibilidad de afectación reputacional por no actualizar la información de manera oportuna.</t>
  </si>
  <si>
    <t>Plan de Desarrollo Departamental</t>
  </si>
  <si>
    <t xml:space="preserve">Todos los proyectos del plan de desarrollo departamental </t>
  </si>
  <si>
    <t xml:space="preserve">Oficina Asesora de Planeación </t>
  </si>
  <si>
    <t xml:space="preserve">Ficha Proyectos de inversión </t>
  </si>
  <si>
    <t xml:space="preserve">Proyectos de inversión  actualizados y con seguimiento </t>
  </si>
  <si>
    <t xml:space="preserve">Actualización y seguimiento físico y financierso a los proyectos de inversión en la plataformas Nacional y Departamental. 
Actualización de proyectos en el aplicativo de Banco de Proyectos de la Gobernación de Antioquia
</t>
  </si>
  <si>
    <t>Norma ISO9001:2015</t>
  </si>
  <si>
    <t>Fortalecimiento Organizacional y simplificación de procesos</t>
  </si>
  <si>
    <t xml:space="preserve">Componente 3. Trabajar por procesos </t>
  </si>
  <si>
    <t xml:space="preserve">Información documentada 
Sistema de Gestión de Calidad
Plan de Mejoramiento Institucional </t>
  </si>
  <si>
    <t>Sistema de Gestión de Calidad Implementado
% de acciones de mejora trámitadas oportunamente</t>
  </si>
  <si>
    <t xml:space="preserve">100
90
</t>
  </si>
  <si>
    <t xml:space="preserve">Acompañar a los procesos en la actualización, ajustes y/o creación de procedimientos e  información documentada del Sistema de Gestión de Calidad. Así mismo generar los respectivos informes. </t>
  </si>
  <si>
    <t>A demanda</t>
  </si>
  <si>
    <t xml:space="preserve">Humano 
Tecnológico 
Financiero </t>
  </si>
  <si>
    <t xml:space="preserve">Profesional Unviersitario Oficina Asesora de Planeación </t>
  </si>
  <si>
    <t>Ley 1562 de 2012
Decreto 1072 de 2015
Resolución 0312 de 2019</t>
  </si>
  <si>
    <t>Información documentada del SG-SST</t>
  </si>
  <si>
    <t>Información SG-SST publicada</t>
  </si>
  <si>
    <t>Acompañar a la Oficina de Talento Humano en la revisión de la información documentada del  Sistema de Seguridad y Salud en el Trabajo - SG-SST. 
Publicar la información documentada  del  Sistema de Seguridad y Salud en el Trabajo en la herramienta Sharepoint</t>
  </si>
  <si>
    <t>a demanda</t>
  </si>
  <si>
    <t xml:space="preserve">Profesional Especializado de la Oficina Asesora de Planeación
Profesional Unviersitario Oficina Asesora de Planeación </t>
  </si>
  <si>
    <t xml:space="preserve">Informe de avance implementación del Observatorio Departamental del Deporte
Información Documentada del Proceso Observatorio del Deporte </t>
  </si>
  <si>
    <t xml:space="preserve">Observatorio Implementado 
</t>
  </si>
  <si>
    <t>Realizar gestión y analítica de datos e información estadística de acuerdo con los datos del Sistema de Información del Deporte.
Estructurar el Proceso Observatorio de Deporte en el Sistema de Gestión de Calidad</t>
  </si>
  <si>
    <t xml:space="preserve">Profesional especializado Oficina Asesora de Planeación
Equipo de apoyo
</t>
  </si>
  <si>
    <t xml:space="preserve">Módelo Integrado de Planeación y Gestión </t>
  </si>
  <si>
    <t>Todas las Dimensiones</t>
  </si>
  <si>
    <t xml:space="preserve">Políticas evaluadas por la función publica </t>
  </si>
  <si>
    <t xml:space="preserve">Plan de Acción Políticas de Gestión y Desempeño Institucional. </t>
  </si>
  <si>
    <t>Acciones Implementadas</t>
  </si>
  <si>
    <t xml:space="preserve">Implementar el Modelo Integrado de Planeación y Gestión Institucional, comprende: Seguimiento a los planes de acción de las políticas de Gestión y Desempeño, elaboración de autodiagnósticos,  reporte del FURAG, planeación para la vigencia 2024. </t>
  </si>
  <si>
    <t xml:space="preserve">Profesional Universitario de la Oficina Asesora de Planeación  
Áreas Responsables de implementar las políticas </t>
  </si>
  <si>
    <t>Sistemas de Gestión de Calidad</t>
  </si>
  <si>
    <t xml:space="preserve">Identificar y desarrollar las potencialidades de mejora en los procesos institucionales a partir del seguimiento y evaluación de la gestión. </t>
  </si>
  <si>
    <t>Plan de Auditoría
Programa de Auditoría
Listas de Chequeo 
Informes de Auditoría</t>
  </si>
  <si>
    <t>Auditoría realizadas</t>
  </si>
  <si>
    <t xml:space="preserve">Realizar auditorías internas al Sistema de Gestión de Calidad </t>
  </si>
  <si>
    <t>Equipo Auditor</t>
  </si>
  <si>
    <t>Documento con Metodología</t>
  </si>
  <si>
    <t xml:space="preserve">Definir metodología para la evaluación de Satisfacción del Cliente interno y externo. </t>
  </si>
  <si>
    <t>Profesional Universitario Oficina Asesora de Planeación 
Equipo de apoyo
Profesional apoyo Servicio al Ciudadano o personal designado por la Subgerente Administrativo y Financiero.</t>
  </si>
  <si>
    <t>Etapa 1. Estructurar adecuadamente el Plan Anual de Adquisiciones</t>
  </si>
  <si>
    <t>Realizar la verificación de los ajustes y el seguimiento al Plan Anual de Adquisiciones.</t>
  </si>
  <si>
    <t>Profesional Universitario Oficina Asesora de Planeación 
Equipo de apoyo</t>
  </si>
  <si>
    <t>Gobernación de Antioquia.</t>
  </si>
  <si>
    <t>Proyección MFMP.</t>
  </si>
  <si>
    <t xml:space="preserve">Proyección de ingresos y gastos de INDEPORTES ANTIOQUIA, insumo para el marco fiscal de mediano plazo del Departamento. </t>
  </si>
  <si>
    <t xml:space="preserve">Todas las políticas </t>
  </si>
  <si>
    <t>olicitudes de Traslado e Incorporaciones verificadas</t>
  </si>
  <si>
    <t xml:space="preserve">Verificación de solicitudes de Traslado e Incorporaciones para modificación al Presupuesto </t>
  </si>
  <si>
    <t>Número de informes realizados /Número de informes proyectados</t>
  </si>
  <si>
    <t>Proyectar respuesta a las peticiones, solicitudes e informes de los grupos de valor, tales como: PAT- Víctimas, Sistema de Responsabilidad Penal para Adolescentes, Jornadas de Acuerdo Municipales, Cambio Climático, Dane, DAP, Centro de Información de Antioquia, Observatorio de Políticas Públicas de Antioquia (OPPA), Entes de Control, entre otros.</t>
  </si>
  <si>
    <t xml:space="preserve">Profesional especializado Oficina Asesora de Planeación
Equipo de apoyo Observatorio
</t>
  </si>
  <si>
    <t>Modelo Integrado de Planeación y Gestión - MIPG</t>
  </si>
  <si>
    <t>Gestión de la información estadística</t>
  </si>
  <si>
    <t>1. PLANIFICACIÓN ESTADÍSTICA</t>
  </si>
  <si>
    <t>Matrices, formatos y/o documentos</t>
  </si>
  <si>
    <t>Respuestas /requerimientos</t>
  </si>
  <si>
    <t>Diligenciar instrumentos solicitados por la Mesa Estadística de la Gobernación de Antioquía</t>
  </si>
  <si>
    <t>Cada que se realice la solicitud</t>
  </si>
  <si>
    <t>Constante</t>
  </si>
  <si>
    <t xml:space="preserve">Humanos y Tecnológicos </t>
  </si>
  <si>
    <t>Estefania Alvarez Piedrahita</t>
  </si>
  <si>
    <t>Posibilidad de afectación reputacional debido al reporte de información de baja calidad por parte de la oficina asesora de planeación.</t>
  </si>
  <si>
    <t>Matrices de inventario por tema</t>
  </si>
  <si>
    <t>Matrices diligenciadas</t>
  </si>
  <si>
    <t>Realizar inventario de información estadística:
- Operaciones estadísticas
- Registros administrativos
- Indicadores con su línea base</t>
  </si>
  <si>
    <t>Cada dos años</t>
  </si>
  <si>
    <t>Humanos, Físicos y Técnológicos</t>
  </si>
  <si>
    <t>2. FORTALECIMIENTO DE REGISTROS ADMINISTRATIVOS</t>
  </si>
  <si>
    <t>Identificar el estado, las fortalezas y debilidades de los registros administrativos a través del instrumento diseñado por la entidad para el análisis del contexto estratégico, permitiendo definir las estrategias para el fortalecimiento de registros administrativos</t>
  </si>
  <si>
    <t>Carpeta</t>
  </si>
  <si>
    <t>Disponer de depositorio para el cargue de evidencias de indicadores para validar y realizar la recolección de los datos de sus registros administrativos misionales</t>
  </si>
  <si>
    <t>Cada mes</t>
  </si>
  <si>
    <t xml:space="preserve">Servicio al ciudadano </t>
  </si>
  <si>
    <t>Liderar el ámbito deportivo competitivo nacional mediante el apoyo y la integración de los organismos del sector y el mejoramiento de la calidad de vida de los deportistas.</t>
  </si>
  <si>
    <t xml:space="preserve">Plan de acción Política de Servicio al Ciudadano </t>
  </si>
  <si>
    <t>Implementar las  actividades consideradas en el Componente 4. Plan Anticorrupción y de Atención al Ciudadano.</t>
  </si>
  <si>
    <t xml:space="preserve">Humano 
Tecnológico
Financieros </t>
  </si>
  <si>
    <t xml:space="preserve">Profesional Servicio al Ciudadano </t>
  </si>
  <si>
    <t>Posibilidad de afectación reputacional por  falta disciplinaria debido al incumplimiento en las acciones contempladas en  en el Plan Anticorrupción y Atención al Ciudadano-PAAC</t>
  </si>
  <si>
    <t xml:space="preserve">Racionalización de trámites </t>
  </si>
  <si>
    <t xml:space="preserve">1. Preparación 
2. Recopilación de la información
3. Análisis y Diagnóstico
4. Formulación de Acciones y rediseño del trámite
5. Implementación y Monitoreo  
6. Evaluación y ciclo continuo de racionalización </t>
  </si>
  <si>
    <t xml:space="preserve">Atender a la ciudadanía de INDEPORTES ANTIOQUIA, mediante la implementación de políticas de servicio y protocolos de atención a través de los diferentes canales, para satisfacer las necesidades y expectativas de los grupos de valor, con calidad, equidad y oportunidad. </t>
  </si>
  <si>
    <t xml:space="preserve">Plan de acción Política Racionalización de Trámites </t>
  </si>
  <si>
    <t xml:space="preserve">Estrategia diseñada e implementada </t>
  </si>
  <si>
    <t>Diseñar estrategia de racionalización de trámites e implementar las actividades consideradas en el Componente 2. Plan Anticorrupción y de Atención al Ciudadano.</t>
  </si>
  <si>
    <t>Humano 
Tecnológico</t>
  </si>
  <si>
    <t>Profesional Servicio al Ciudadano 
Profesional Apoyo Oficina Asesora de Planeación
Líderes y Gestores de los procesos</t>
  </si>
  <si>
    <t xml:space="preserve">Gestión del Conocimiento </t>
  </si>
  <si>
    <t xml:space="preserve">Gestión del conocimiento y la innovación </t>
  </si>
  <si>
    <t xml:space="preserve">Plan de acción de la Política </t>
  </si>
  <si>
    <t xml:space="preserve">Implementación de las actividades </t>
  </si>
  <si>
    <t xml:space="preserve">Desarrollar las actividades propuestas en el plan de acción de la política de Gestión de Conocimiento </t>
  </si>
  <si>
    <t>Oscar Flórez</t>
  </si>
  <si>
    <t>Plan de Desarrollo Unidos 2020-2023</t>
  </si>
  <si>
    <t>Apoyo técnico y psicosocial a atletas y para atletas Antioquia</t>
  </si>
  <si>
    <t>Plan Estratégico Institucional -PEI</t>
  </si>
  <si>
    <t>subgerencia Altos Logros y Deporte Asociado</t>
  </si>
  <si>
    <t>Anualizado</t>
  </si>
  <si>
    <t>Atletas convencionales de mejor rendimiento deportivo con apoyo técnico</t>
  </si>
  <si>
    <t xml:space="preserve">Numero de atletas </t>
  </si>
  <si>
    <t>Consolidación de listado de Atletas que se postulan para pertenecer a las Selecciones Antioquia</t>
  </si>
  <si>
    <t>Area Metodológica</t>
  </si>
  <si>
    <t>Entrega de información erronea en los los listados de atletas que se postulan para ser parte de las selecciones antioquia</t>
  </si>
  <si>
    <t>Comité evaluador para el analisis de los casos</t>
  </si>
  <si>
    <t>Area Metodológica, Are Social, Area Médica y Area Administrativa Subgerencia</t>
  </si>
  <si>
    <t>Construcción de base de datos, se redacta el acta, se proyecta la resolución</t>
  </si>
  <si>
    <t xml:space="preserve">Auxiliar Administrativo </t>
  </si>
  <si>
    <t>Seguimiento, control y acompañamiento a los atletas que hacen parte del proceso deportivo de Selecciones Antioquia</t>
  </si>
  <si>
    <t>Metodólogos</t>
  </si>
  <si>
    <t>Atletas convencionales de mejor rendimiento deportivo con apoyo económico</t>
  </si>
  <si>
    <t xml:space="preserve">Entrega de información erronea en los los listados de ateltas que se postulan para acceder al apoyo económico.
Destinación inadecuada o diferente del recurso destinado para el apoyo económico entregado a los para atletas.
</t>
  </si>
  <si>
    <t>Area Metodológica, Area Social, Area Médica y Area Administrativa Subgerencia</t>
  </si>
  <si>
    <t>Inicia proceso de pagos y desembolso de recursos a los atletas según categoria</t>
  </si>
  <si>
    <t>Auxiliar Administrativo - Metodólogos</t>
  </si>
  <si>
    <t>Atletas convencionales de mejor rendimiento deportivo con apoyo educativo</t>
  </si>
  <si>
    <t>Entrega de información erronea en  los listados de atletas que se postulan para acceder al apoyo educativo.
Destinación inadecuada o diferente del recurso destinado para el apoyo económico entregado a los para atletas.</t>
  </si>
  <si>
    <t>Atletas convencionales de mejor rendimiento deportivo con apoyo en alimentación</t>
  </si>
  <si>
    <t>Entrega de información erronea en  los listados de atletas que se postulan para acceder al apoyo alimenticio.
Destinación inadecuada o diferente del recurso destinado para el apoyo alimenticio entregado a los para atletas.</t>
  </si>
  <si>
    <t>Para-Para atletas de mejor rendimiento deportivo con apoyo técnico</t>
  </si>
  <si>
    <t xml:space="preserve">Numero de Para-Para atletas con apoyo tecnico </t>
  </si>
  <si>
    <t>Entrega de información erronea en los los listados de para atletas que se postulan para ser parte de las selecciones antioquia</t>
  </si>
  <si>
    <t>Para-atletas de mejor rendimiento deportivo con apoyo económico</t>
  </si>
  <si>
    <t xml:space="preserve">Numero de Para-atletas con apoyo económico </t>
  </si>
  <si>
    <t>Entrega de información erronea en los los listados de para ateltas que se postulan para ser parte de las selecciones antioquia</t>
  </si>
  <si>
    <t>Destinación inadecuada o diferente del recurso destinado para el apoyo económico entregado a los para atletas.</t>
  </si>
  <si>
    <t>Para-Para atletas de mejor rendimiento deportivo con apoyo educativo</t>
  </si>
  <si>
    <t xml:space="preserve">Numero de Para-Para atletas con apoyo educativo </t>
  </si>
  <si>
    <t>Destinación inadecuada o diferente del recurso destinado para el apoyo educativo entregado a los para atletas.</t>
  </si>
  <si>
    <t>Para-atletas de mejor rendimiento deportivo con apoyo en alimentación</t>
  </si>
  <si>
    <t xml:space="preserve">Numero de Para-atletas con apoyo alimenticio </t>
  </si>
  <si>
    <t>Desviación de los recursos económicos a fines diferentes  para los cuales se celebro el convenio entre indeportes y  las ligas deportivas
Destinación inadecuada o diferente del recurso destinado para el apoyo alimenticio entregado a los para atletas.</t>
  </si>
  <si>
    <t xml:space="preserve">Fortalecimiento de altos logros y liderazgo deportivo en el departamento de Antioquia </t>
  </si>
  <si>
    <t>Para acumular</t>
  </si>
  <si>
    <t>Eventos nacionales e internacionales con participación de Federaciones, clubes, ligas y deportistas</t>
  </si>
  <si>
    <t>Numero de eventos</t>
  </si>
  <si>
    <t>Proyección de cronograma eventos deportivos año 2022</t>
  </si>
  <si>
    <t>Area Administrativa - Metodólogos</t>
  </si>
  <si>
    <t>Destinación inadecuada del recurso económico para la participación de atletas antioqueños en eventos nacionales e internacionales.
Inadecuada consolidación de información de participación de atletas antioqueños en eventos deportivos nacionales e internacionales.</t>
  </si>
  <si>
    <t>Consolidación base de datos de eventos deportivos a realizar por semestre</t>
  </si>
  <si>
    <t>Documento con relación de eventos y resultados deportivos obtenidos</t>
  </si>
  <si>
    <t>Diligenciar formato de indicadores con información consolidada</t>
  </si>
  <si>
    <t xml:space="preserve">Desarrollo del potencial deportivo en el Departamento de Antioquia </t>
  </si>
  <si>
    <t>Acumulado</t>
  </si>
  <si>
    <t>Centros de Desarrollo deportivo en las Subregiones del Departamento de Antioquia operando</t>
  </si>
  <si>
    <t>Numero de Centros de Desarrollo deportivo en las Subregiones del Departamento de Antioquia operando</t>
  </si>
  <si>
    <t>Proyección de recurso económico para funcionamiento de Centros de Desarrollo Deportivo</t>
  </si>
  <si>
    <t>Area Adminsitrativa y Metodólogos</t>
  </si>
  <si>
    <t>Posibilidad de afectación económica  por destinación inadecuada del recurso económico para la participación y preparación de los atletas de los CEDEP en eventos a traves de convenios con las Ligas deportivas devido a la Desviación de los recursos económicos a fines diferentes  para los cuales se celebro el convenio entre indeportes y  las ligas deportivas</t>
  </si>
  <si>
    <t>Proceso de contratación para funcionamiento de Centros de Desarrollo Deportivo</t>
  </si>
  <si>
    <t>Inicio de actividades de centros de desarrollo deportivo</t>
  </si>
  <si>
    <t>Metodólogos, Entrenadores</t>
  </si>
  <si>
    <t>Seguimiento, control y acompañamiento a los atletas y entrenadores que hacen parte del proceso deportivo de los centros de Desarrollo Deportiva</t>
  </si>
  <si>
    <t>Apoyo Científico al rendimiento deportivo y la actividad física en el departamento de Antioquia</t>
  </si>
  <si>
    <t xml:space="preserve">Oficina de Medicina Deportiva </t>
  </si>
  <si>
    <t>Atletas convencionales de mejor rendimiento deportivo con apoyo cientifico</t>
  </si>
  <si>
    <t>Consulta diferentes profesionales del área</t>
  </si>
  <si>
    <t>Area Medicina deportiva</t>
  </si>
  <si>
    <t>Que no se mantenga la salud del deportista y el rendimiento deportivo.</t>
  </si>
  <si>
    <t>Atletas no convencionales de mejor rendimiento deportivo con apoyo cientifico</t>
  </si>
  <si>
    <t>Semestralizado</t>
  </si>
  <si>
    <t>Efectividad en publicaciones de investigación</t>
  </si>
  <si>
    <t xml:space="preserve">Numero </t>
  </si>
  <si>
    <t>Investigaciones poster, cartillas, manuales, libros.</t>
  </si>
  <si>
    <t>Riesgos inherentes a los procesos de investigación "Ver riesgos proceso"</t>
  </si>
  <si>
    <t>Eficiencia en proyectos de investigación</t>
  </si>
  <si>
    <t>Relación entre proyectos formulados y los terminados.</t>
  </si>
  <si>
    <t>Fortalecimiento del programa por su salud muévase pues en los municipios del departamento de Antioquia</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</si>
  <si>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</si>
  <si>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Subgerencia de Fomento y Desarrollo Deportivo</t>
  </si>
  <si>
    <t>Programas "Por su salud, muévaes pues" en los municipios.</t>
  </si>
  <si>
    <t>Número</t>
  </si>
  <si>
    <t>Efectuar la contratación de promotores subregionales, promotor en actividades especialziadas,  profesional  GESI y nutricionsita que sean requeridos para la asesoría a las 9 subregiones de Antioquia.</t>
  </si>
  <si>
    <t>Líder proyecto, equipo de apoyo administrativo y jurídico</t>
  </si>
  <si>
    <t>Posibilidad de afectación reputacional por cambios en la modalidad de contratación que genera retrasos en la misma debido a decisiones de la alta Gerencia.</t>
  </si>
  <si>
    <t>Plan de Desarrollo Unidos 2020-2024</t>
  </si>
  <si>
    <t>Construir plan de asesorías para la vigencia</t>
  </si>
  <si>
    <t>Líder proyecto, técnicos, equipo de promotores</t>
  </si>
  <si>
    <t>Posibilidad de afectación reputacional para el alcance parcial en la ejecución del plan anual de trabajo por incumplimientos en las asesorias en territorio</t>
  </si>
  <si>
    <t>Plan de Desarrollo Unidos 2020-2025</t>
  </si>
  <si>
    <t>Presentar plan de asesorías a los entes deportivos municipales.</t>
  </si>
  <si>
    <t>Plan de Desarrollo Unidos 2020-2026</t>
  </si>
  <si>
    <t>Realizar asesorías virtuales y/o presenciales en las 9 subregiones de Antioquia</t>
  </si>
  <si>
    <t>Técnicos, equipo de promotores</t>
  </si>
  <si>
    <t>Plan de Desarrollo Unidos 2020-2027</t>
  </si>
  <si>
    <t>Acompañar el proceso de registro de grupos de actividad física en la plataforma institucional.</t>
  </si>
  <si>
    <t>Plan de Desarrollo Unidos 2020-2028</t>
  </si>
  <si>
    <t>Aplicar diagnóstico (semáforo) para determinar el estado y avance en la estructuración de cada programa municipal de actividad física.</t>
  </si>
  <si>
    <t>Plan de Desarrollo Unidos 2020-2029</t>
  </si>
  <si>
    <t>Realizar devolución del proceso a cada ente deportivo municipal asesorado.</t>
  </si>
  <si>
    <t>Plan de Desarrollo Unidos 2020-2030</t>
  </si>
  <si>
    <t>Dotación e implementación de entornos saludables (Centros de promoción de la salud y parques activos saludables)</t>
  </si>
  <si>
    <t>Definir la cantidad de entornos saludables según su tipo, Centros de Promoción de la Salud (CPS) o Parques Activos Saludables (PAS) a entregar en la vigencia.</t>
  </si>
  <si>
    <t xml:space="preserve">Posibilidad de afectación económica por incumplimiento de los logro del programa debido al recorte del presupuesto para la vigencia </t>
  </si>
  <si>
    <t>Plan de Desarrollo Unidos 2020-2031</t>
  </si>
  <si>
    <t>Establecer criterios habilitantes y de selección para ofertar el componente de dotación de entornos saludables en la convocatoria para la política de cofinanciación del proyecto.</t>
  </si>
  <si>
    <t>Plan de Desarrollo Unidos 2020-2032</t>
  </si>
  <si>
    <t>Publicar componente para la dotación de entornos saludables a en la circular de la política de cofinanciación del proyecto.</t>
  </si>
  <si>
    <t>Plan de Desarrollo Unidos 2020-2033</t>
  </si>
  <si>
    <t>Seleccionar municipios a beneficiar con la dotación de entornos saludables según las postulaciones en el marco de la convocatoria de la política de cofinanciación.</t>
  </si>
  <si>
    <t>Plan de Desarrollo Unidos 2020-2034</t>
  </si>
  <si>
    <t>Efectuar la contratación para la adquisición de los entornos saludables.</t>
  </si>
  <si>
    <t xml:space="preserve">Líder proyecto, técnicos </t>
  </si>
  <si>
    <t>Plan de Desarrollo Unidos 2020-2035</t>
  </si>
  <si>
    <t>Realizar entrega de las dotaciones de entornos saludables a los municipios seleccionados</t>
  </si>
  <si>
    <t>Plan de Desarrollo Unidos 2020-2036</t>
  </si>
  <si>
    <t>Realizar seguimiento al uso de los entornos saludables en cada municipio beneficiado.</t>
  </si>
  <si>
    <t>Plan de Desarrollo Unidos 2020-2037</t>
  </si>
  <si>
    <t xml:space="preserve">Mega eventos de actividad física realizados </t>
  </si>
  <si>
    <t>Definir los objetivos, estructura metodológica y logística de los eventos definidos para la vigencia.</t>
  </si>
  <si>
    <t>Plan de Desarrollo Unidos 2020-2038</t>
  </si>
  <si>
    <t>Establecer criterios habilitantes y de selección para ofertar las sedes de los eventos, en los que aplique, para la convocatoria para la política de cofinanciación del proyecto.</t>
  </si>
  <si>
    <t>Plan de Desarrollo Unidos 2020-2039</t>
  </si>
  <si>
    <t>Publicar componente para las sedes de los eventos de "Por su salud, muévase pues" en la circular de la política de cofinanciación del proyecto.</t>
  </si>
  <si>
    <t>Plan de Desarrollo Unidos 2020-2040</t>
  </si>
  <si>
    <t>Seleccionar sedes de los eventos según las postulaciones en el marco de la convocatoria de la politica de cofinanciación.</t>
  </si>
  <si>
    <t>Plan de Desarrollo Unidos 2020-2041</t>
  </si>
  <si>
    <t>Efectuar la contratación o incluir esta necesidad en la contratación general por operador que realice la dependencia.</t>
  </si>
  <si>
    <t>Plan de Desarrollo Unidos 2020-2042</t>
  </si>
  <si>
    <t>Orientar y garantizar el registro de participantes de cada municipio para los eventos de "Por Su salud,múevase pues"</t>
  </si>
  <si>
    <t>Plan de Desarrollo Unidos 2020-2043</t>
  </si>
  <si>
    <t>Realizar  los eventos de "Por su salud muévase pues"  en los municipios seleccionados</t>
  </si>
  <si>
    <t>Fortalecimiento de las escuelas deportivas en los municipios del departamento de Antioquia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</si>
  <si>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</si>
  <si>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Municipios y/o distrito acompañados y asesorados  en programas de deporte formativo </t>
  </si>
  <si>
    <t>Efectuar la contratación de promotores subregionales que sean requeridos para la asesoría a las 9 subregiones de Antioquia.</t>
  </si>
  <si>
    <t>La posibilidad de afectación reputacional al estructurar de manera incorrecta los criterios de selección habilitantes y no habilitantes para la participación de los municipios en la política de cofinanciación, por falta de instrumentos e insumos difgitales  perjudicando así el servicio que indeportes Antioquia les brinda a los municipios tanto de participacion como de asesoría, debido al mal analisis de los resultados evidenciados durante el proceso de clasificacion.</t>
  </si>
  <si>
    <t>Acompañar el proceso de registro de participantes de los Escuelas de Deporte Formativo en la plataforma institucional.</t>
  </si>
  <si>
    <t>La posibilidad de afectación reputacional por problemas de infraestructura en las vias hacia los municipios y/o problemas de orden publico, los cuales inpidan la ejecucion de las asesorias presenciales y practicas pedagógicas programadas en las mismas</t>
  </si>
  <si>
    <t>Aplicar diagnóstico para determinar el estado y avance en la estructuración de cada Escuela de Deporte Formativo Municipal.</t>
  </si>
  <si>
    <t xml:space="preserve">Implementación en deporte formativo entregada   </t>
  </si>
  <si>
    <t>Definir la composición, el tipo  y las disciplinas deportivas de las dotaciones de implementación deportiva a entregar en la vigencia.</t>
  </si>
  <si>
    <t>Establecer criterios habilitantes y de selección para ofertar el componente de dotaicón de implementación deportiva en la convocatoria para la política de cofinanciación del proyecto.</t>
  </si>
  <si>
    <t>Publicar componente para la dotación de implementación deportiva en la circular de la política de cofinanciación del proyecto.</t>
  </si>
  <si>
    <t>Seleccionar municipios a beneficiar con la dotación de implementaicón deportiva según las postulaciones en el marco de la convocatoria de la política de cofinanciación.</t>
  </si>
  <si>
    <t>Efectuar la contratación o incluir esta necesidad en la contratación general por operador que realiza la dependencia.</t>
  </si>
  <si>
    <t>Realizar entrega de las dotaciones de implementación deportiva a los municipios seleccionados</t>
  </si>
  <si>
    <t>Realizar seguimiento al uso de la implementación deportiva entregada en las Escuelas de Deporte Formativo de cada municipio beneficiado.</t>
  </si>
  <si>
    <t xml:space="preserve">Eventos realizados en deporte formativo en los municipios </t>
  </si>
  <si>
    <t>Establecer criterios habilitantes y de selección para ofertar el componente de  eventos en deporte formativo en la convocatoria para la política de cofinanciación del proyecto.</t>
  </si>
  <si>
    <t>Publicar componente para los eventos de deporte formativo en la circular de la política de cofinanciación del proyecto.</t>
  </si>
  <si>
    <t>Seleccionar municipios a beneficiar con la realización de los eventos en deporte formativo según las postulaciones en el marco de la convocatoria de la politica de cofinanciación.</t>
  </si>
  <si>
    <t xml:space="preserve">Orientar y garantizar el registro de participantes de cada municipio para los eventos  de deporte formativo. </t>
  </si>
  <si>
    <t>Realizar evento de deporte formativo en los municipios seleccionados</t>
  </si>
  <si>
    <t>Monitores de deporte formativo en los municipios</t>
  </si>
  <si>
    <t>Establecer criterios habilitantes y de selección para ofertar el componente de  monitores en deporte formativo en la convocatoria para la política de cofinanciación del proyecto.</t>
  </si>
  <si>
    <t>Publicar componente para los  monitores de deporte formativo en la circular de la política de cofinanciación del proyecto.</t>
  </si>
  <si>
    <t>Seleccionar municipios a beneficiar con los minitores de deporte formativo según las postulaciones en el marco de la convocatoria de la politica de cofinanciación.</t>
  </si>
  <si>
    <t>Realizar seguimiento a los monitores de las Escuelas de Deporte Formativo de cada municipio beneficiado.</t>
  </si>
  <si>
    <t>Fortalecimiento de los juegos del sector social comunitario en los municipios del departamento de Antioquia</t>
  </si>
  <si>
    <t>Fomentar la práctica del deporte, la educación física y la recreación en el departamento de Antioquia a través del diseño y acompañamiento de programas y proyectos orientados a la población en general y grupos especiales.</t>
  </si>
  <si>
    <t>Participantes en Juegos de deporte social comunitario</t>
  </si>
  <si>
    <t xml:space="preserve">Efectuar la contratación de promotores subregionales, apoyos operativos, profesionales de plataforma y demás profesionales  para la operación de los Juegos en la vigencia.  </t>
  </si>
  <si>
    <t>Líder proyecto, técnicos y auxiliares administrativos, equipo de promotores</t>
  </si>
  <si>
    <t xml:space="preserve">Posibilidad  de afectación reputacional por   incumplimiento de la programación de los juegos  debido a retraso en la configuración  de los parametros de inscripción para los  diferentes eventos deportivos por fallas externas del sistema </t>
  </si>
  <si>
    <t>Revisar y actualizar las cartas fundamentales y los reglamentos por deporte  para el desarrollo de los Juegos Campesinos y los Juegos Departamentales.</t>
  </si>
  <si>
    <t>Ofertar las sedes de las fases subregionales y las finales Departamentales de los Juegos Campesinos y los Juegos Departamentales a través de la convocatoria a los 125 municipios de Antioquia.</t>
  </si>
  <si>
    <t>Realizar la visita técnica de verificación  en los municipios postulados a las sedes de los Juegos.</t>
  </si>
  <si>
    <t xml:space="preserve">Posibilidad de afectación reputacional por  demoras en la gestión de los procesos administrativos y finacieros para la ejecución de los eventos deportivos debido a nadecuada articulación entre las necesidades técnicas, jurídicas, adminstrativas y financieras al interor de la entidad, para la realización de contratos </t>
  </si>
  <si>
    <t>Seleccionar  las sedes de los Juegos de acuerdo con los criterios definidos para su selección.</t>
  </si>
  <si>
    <t>Parametrizar la plataforma institucional para los procesos de inscripción, cargue documental, acreditación, programación de competencias y cargue de resultados.</t>
  </si>
  <si>
    <t>Efectuar la contratación que realiza la dependencia para suplir cada una de las necesidades de alimentación, transporte, hospedaje, juzgamiento , medallería, trofeos y demás requerimientos logísticos según el certamen y la fase a realizarse.</t>
  </si>
  <si>
    <t>Realizar las Fases subregionales y las Finales Departamentales  de los Juegos Campesinos y los Juegos Departamentales.</t>
  </si>
  <si>
    <t>Fortalecimiento de los juegos del sector educativo en Antioquia</t>
  </si>
  <si>
    <t>Establecimientos educativos participantes en los Juegos del Sector Educativo</t>
  </si>
  <si>
    <t>Revisar y actualizar las cartas fundamentales y los reglamentos por deporte  para el desarrollo de los Juegos Escolares y los Juegos Intercolegiados</t>
  </si>
  <si>
    <t>Ofertar las sedes de las fases subregionales y las finales Departamentales de los Juegos Escolares y los Juegos Intercolegiados a través de la convocatoria a los 125 municipios de Antioquia.</t>
  </si>
  <si>
    <t>Participar y articular los procesos direccionados desde el Ministerio del Deporte para la ejecución de los Juegos Intercolegiados.</t>
  </si>
  <si>
    <t>Realizar las Fases subregionales y las Finales Departamentales  de los Juegos Escolares y los Juegos Intercolegiados</t>
  </si>
  <si>
    <t>Fortalecimiento de los programas recreativos en los municipios del departamento de Antioquia</t>
  </si>
  <si>
    <t>Implementar y ejecutar en los 125 municipios del Departamento de Antioquia las políticas institucionales para el fomento de la Recreación a través de: asesorías y acompañamiento en programas recreativos para los diferentes grupos poblacionales; dotación e implementación de material recreativo y la realización y/o participación de eventos recreativos.​​​​​​​</t>
  </si>
  <si>
    <t>Municipios y/o distrito acompañados y asesorados en programas recreativos para los diferentes grupos poblacionales</t>
  </si>
  <si>
    <t>Efectuar la contratación de promotores subregionales y apoyos que sean requeridos para la asesoría a las 9 subregiones de Antioquia.</t>
  </si>
  <si>
    <t xml:space="preserve">
La posibilidad de afectación ecónomica y reputacional por retrasos en los procesos contractuales debido a cambios en la modalidad de contratación.
</t>
  </si>
  <si>
    <t xml:space="preserve">Líder proyecto, técnico, equipo de promotores </t>
  </si>
  <si>
    <t xml:space="preserve">
La posibilidad de afectación por oferta de otros programas al mismo tiempo en territorio, lo que evidencia reproceso de actividades.</t>
  </si>
  <si>
    <t>Líder proyecto, técnico, equipo de promotores</t>
  </si>
  <si>
    <t>Técnico, equipo de promotores</t>
  </si>
  <si>
    <t>Aplicar diagnóstico para determinar el estado y avance  del programa municipal de Recreación.</t>
  </si>
  <si>
    <t>Realizar devolución del proceso a cada ente deporitvo municipal asesorado.</t>
  </si>
  <si>
    <t>Apoyo en la dotación e implementación de material recreativo</t>
  </si>
  <si>
    <t>Definir la composición y el tipo de las dotaciones de implementación recreativa a entregar en la vigencia.</t>
  </si>
  <si>
    <t>Establecer criterios habilitantes y de selección para ofertar el componente de dotación de implementación deportiva en la convocatoria para la política de cofinanciación del proyecto o establecer oferta y alcance en el marco de las Jornas de Acuerdos Participativas y Comunitarias de las Gobernación de Antioquia.</t>
  </si>
  <si>
    <t>Publicar componente para la dotación de implementación deportiva en la circular de la política de cofinanciación del proyecto o acompañar los comités de concertación de las Jornadas de Acuerdos Participativas y Comunitarias de la Gobernación de Antioquia para la priorización de un acuerdo de dotación de implementación recreativa según el municipio seleccionado.</t>
  </si>
  <si>
    <t>Seleccionar municipios a beneficiar con la dotación de implementación recreativa o atender el tipo y alcance del acuerdo municipal firmado para este fin.</t>
  </si>
  <si>
    <t>Líder proyecto, técnico</t>
  </si>
  <si>
    <t>Realizar entrega de las dotaciones de implementación recreativa a los municipios seleccionados o aquellos que tengan formado un acuerdo municipal.</t>
  </si>
  <si>
    <t>Realizar seguimiento al uso de la implementación recreativa entregada a los entes deportivos municipales.</t>
  </si>
  <si>
    <t xml:space="preserve">Eventos recreativos en los municipios apoyados </t>
  </si>
  <si>
    <t>Seleccionar  municipios sedes  de los eventos recreativos de la vigencia.</t>
  </si>
  <si>
    <t xml:space="preserve">Orientar y garantizar el registro de participantes de cada municipio para los eventos recreativos </t>
  </si>
  <si>
    <t>Realizar evento de recreativo en los municipios seleccionados</t>
  </si>
  <si>
    <t>Capacitación para el sector del deporte, la actividad física, la recreación y la educación física de Antioquia</t>
  </si>
  <si>
    <t>Formar, complementar y actualizar las competencias de los actores que intervienen en la prestación de los servicios del sector de la educación física, la actividad física, la recreación y el deporte, mediante programas de educación informal.</t>
  </si>
  <si>
    <t>Capacitaciones dirigidas a técnicos, jueces, dirigentes del deporte y líderes del sector en las subregiones del departamento</t>
  </si>
  <si>
    <t>Efectuar la contratación de los profesional y técnicos de apoyo para el desarrollo de las capacitaciones en la vigencia</t>
  </si>
  <si>
    <t xml:space="preserve">Posibilidad de afectación reputacional y económica para la institución por el incumplimiento parcial o total en el desarrollo de la agenda académica de capacitación </t>
  </si>
  <si>
    <t>Identificación y diagnóstico  de necesidades de capacitación en las organizaciones del sector del deporte, la recreación y la actividad física en en Departamento de Antioquia.</t>
  </si>
  <si>
    <t>Líder proyecto, profesionales y técnicos de apoyo.</t>
  </si>
  <si>
    <t>Formulación y validación del  Plan de Capacitación para la vigencia</t>
  </si>
  <si>
    <t>Selección y contratación de proveedores de servicios de capacitación certificada</t>
  </si>
  <si>
    <t>Líder proyecto, profesionales y técnicos de apoyo, proveedor.</t>
  </si>
  <si>
    <t>Ejecución y Seguimiento del  Plan de  Capacitación (Cumplimiento ciclo de capacitación)</t>
  </si>
  <si>
    <t>Certificación de participantes en las capacitaciones desarrolladas en la vigencia.</t>
  </si>
  <si>
    <t>Infraestructura</t>
  </si>
  <si>
    <t>Generar un adecuado desarrollo de la infraestructura deportiva en el departamento y garantizar el cumplimiento de las especificaciones técnicas requeridas a través de la asesoría y el acompañamiento para la construcción, adecuación y mantenimiento de los escenarios deportivos</t>
  </si>
  <si>
    <t>Escenarios Deportivos y Equipamientos</t>
  </si>
  <si>
    <t>Infraestructura deportiva nueva, existente, para remodelar, adecuar o dotar.</t>
  </si>
  <si>
    <t>metros cuadrados</t>
  </si>
  <si>
    <t>Efectuar la contratación de ingenieros civiles, arquitectos, ingenieros ambientales,  profesionales sociales, profesional SST, abogado predial entre otros profesionales para garantizar la asesoría y revisión de proyectos  de infraestructura.</t>
  </si>
  <si>
    <t>Líder proyecto,  equipo de apoyo administrativo y jurídico</t>
  </si>
  <si>
    <t>Posibilidad de afectación reputacional debido a la demora en la revisión de proyectos y estructuración de proyectos especiales para el desarrollo del Plan de acción debido a la falta de personal de planta.</t>
  </si>
  <si>
    <t>Definir los componentes a ofertar para la  concertación de acuerdos municipales y proyectos a ejecutar  para  la construcción, adecuación y mantenimientos de infraestructura deportiva en el marco de las Jornadas de Acuerdos Municipales, los Proyecto en Estado de Interés (PEI) y demás compromisos  gestionados por la Gobernación de Antioquia.</t>
  </si>
  <si>
    <t>Líder proyecto</t>
  </si>
  <si>
    <t>Probabilidad de afectación reputacional, por la apropiación tardía de recursos, para suscribir convenios de cofinanciación, debido a que Indeportres no reciube recursos de Hacienda Departamental en el tiempo previsto.</t>
  </si>
  <si>
    <t>Realizar asesoría técnica para dar cumplimiento a los requisitos en la obtención de la viabilidad técnica de los proyectos de infraestructura deportiva municipal.</t>
  </si>
  <si>
    <t>Equipo técnico</t>
  </si>
  <si>
    <t>Revisar las proyectos presentados por los municipios y requerir las subsanaciones pertinentes para el cumplimiento de los componentes en la obtención de viabilidad.</t>
  </si>
  <si>
    <t>Celebrar los convenios interadministrativos con los municipios para otorgar el recurso de cofinanciación que permita la ejecución del proyecto.</t>
  </si>
  <si>
    <t>Líder proyecto, equipo técnico,</t>
  </si>
  <si>
    <t>Realizar la supervisión respectiva asegurar el cumplimiento del objeto, alcance y la correcta ejecución del recurso entregado a los municipios.</t>
  </si>
  <si>
    <t>Líder proyecto, equipo técnico, equipo de apoyo administrativo y jurídico</t>
  </si>
  <si>
    <t>Verificar la finalización de la intervención y la puesta en funcionamiento de la infraestructura deportiva.</t>
  </si>
  <si>
    <t>Posibilidad de afectación económica por  multiplicidad de tareas y concentración de funciones en el supervisor, puede afectar la posibilidad de realizar visitas técnicas y de seguimiento para determinar el avance de las obras y el complimiento de las especificaciones técnicas, debido a las pocas visitas técnicas desde la supervisión, y/o Interventoría para verificación del avance en la ejecución de los convenios con el fin de detectar errores constructivos e incumplimiento de normas.</t>
  </si>
  <si>
    <t xml:space="preserve">Plan Estratégico de Comunicaciones </t>
  </si>
  <si>
    <t xml:space="preserve">1. Talento Humano </t>
  </si>
  <si>
    <t>Gestión del Talento Humano 
Integridad 
Planeación Institucional 
Servicio al ciudadano 
Participación ciudadana en la gestión pública 
Racionalización de trámites 
Control Interno
Transparencia, acceso a la información pública y lucha contra la corrupción</t>
  </si>
  <si>
    <t>Fortalecer la imagen institucional de Indeportes Antioquia, como referente social del deporte en el departamento.</t>
  </si>
  <si>
    <t>Oficina Asesora de Comunicaciones</t>
  </si>
  <si>
    <t># de campañas internas</t>
  </si>
  <si>
    <t># de campañas internas realizadas</t>
  </si>
  <si>
    <t xml:space="preserve">Fortalecer la identidad institucional a través de estrategias de comunicación interna que le aporten al fortalecimiento de la imagen, el sentido de pertenencia y la cultura organizacional. </t>
  </si>
  <si>
    <t>Riesgo de no ejecución</t>
  </si>
  <si>
    <t xml:space="preserve">Fortalecimiento organizacional y simplificación de procesos </t>
  </si>
  <si>
    <t>#Contenidos y publicaciones en los medios de comunicación institucional.</t>
  </si>
  <si>
    <t>Contenidos y publicaciones en los medios de comunicación institucional.</t>
  </si>
  <si>
    <t>Promover el reconocimiento de los procesos que hacen parte del quehacer misional, y de sus aportes cotidianos a Indeportes Antioquia.</t>
  </si>
  <si>
    <t>Posibilidad de afectación reputacional por quejas masivas relacionadas con la circulación de información falsa o inoportuna en los medios de comunicación institucional.</t>
  </si>
  <si>
    <t xml:space="preserve">5. Información Y Comunicación
6. Gestión del Conocimiento </t>
  </si>
  <si>
    <t xml:space="preserve">Servicio al ciudadano 
Participación ciudadana en la gestión pública 
Transparencia, acceso a la información pública y lucha contra la corrupción
Gestión del conocimiento y la innovación </t>
  </si>
  <si>
    <t>#Piezas diseñadas</t>
  </si>
  <si>
    <t>Diseño de piezas</t>
  </si>
  <si>
    <t>Fortalecer las herramientas mediáticas y estrategias de comunicación interna.</t>
  </si>
  <si>
    <t>Posibilidad de afectación reputacional por quejas masivas relacionadas con la circulación de información falsa o inoportuna en los medios de comuniación institucional.</t>
  </si>
  <si>
    <t>Contenidos publicados en los medios de comunicación institucional.</t>
  </si>
  <si>
    <t>Promover la gestión de la calidad: en el proceso de comunicaciones y en la Entidad</t>
  </si>
  <si>
    <t>Transversal</t>
  </si>
  <si>
    <t xml:space="preserve">
# de eventos institucionales</t>
  </si>
  <si>
    <t xml:space="preserve">
# de eventos institucionales</t>
  </si>
  <si>
    <t>Acompañar la planeación, producción, desarrollo y evaluación de las campañas y eventos institucionales internos que aportan al bienestar y el fomento de la cultura organizacional.</t>
  </si>
  <si>
    <t>Posibilidad de favorecer a un proveedor de servicios de comunicación que no cumple con los requisitos técnicos para la suscripción y ejecución de contratos</t>
  </si>
  <si>
    <t>Transparencia, acceso a la información pública y lucha contra la corrupción</t>
  </si>
  <si>
    <t>#Eventos deportivos, de recreación y actividad física apoyados en el departamento para el fortalecimiento de la imagen institucional.
#Campañas comunicacionales realizadas para la promoción de la imagen institucional.
#Contenidos por medios masivos (notas elaboradas para programas de radio y el programa audiovisual Primer Plano
#Boletines y notas realizadas</t>
  </si>
  <si>
    <t>Eventos deportivos, de recreación y actividad física apoyados en el departamento para el fortalecimiento de la imagen institucional.
Campañas comunicacionales realizadas para la promoción de la imagen institucional.
Contenidos por medios masivos (notas elaboradas para programas de radio y el programa audiovisual Primer Plano
Boletines y notas realizadas</t>
  </si>
  <si>
    <t xml:space="preserve">Eventos deportivos, de recreación y actividad física apoyados en el departamento para el fortalecimiento de la imagen institucional. 60.  Campañas comunicacionales realizadas para la promoción de la imagen institucional. 14 Contenidos por medios masivos: 714
Boletines y notas realizadas: 881 </t>
  </si>
  <si>
    <t xml:space="preserve">Apoyar a las subgerencias y oficinas de la entidad con la planeación, diseño e implementación de estrategias de comunicación enfocadas en la promoción de sus ofertas y actividades institucionales. </t>
  </si>
  <si>
    <t>#Alcance  en redes sociales.
#Visitas al Website de Indeportes Antioquia</t>
  </si>
  <si>
    <t>Crecimiento en el alcance en redes sociales.
Tráfico en el Website de Indeportes Antioquia</t>
  </si>
  <si>
    <t>Crecimiento en el alcance en redes sociales: 8 millones
Tráfico en el Website de Indeportes Antioquia: 350 mil</t>
  </si>
  <si>
    <t xml:space="preserve">Implementar estrategias informativas, pedagógicas y participativas, a través de las diferentes redes sociales de Indeportes Antioquia, que visibilicen la gestión realizada en la Entidad, e incrementen el alcance de las redes sociales institucionales. </t>
  </si>
  <si>
    <t xml:space="preserve">Gestión del  Talento Humano </t>
  </si>
  <si>
    <t xml:space="preserve">Etapa 1. Disponer de Información </t>
  </si>
  <si>
    <t xml:space="preserve">Plan Estratégico de Talento Humano </t>
  </si>
  <si>
    <t>Establecer el direccionamiento estratégico de la entidad, los planes, programas y proyectos para lograr los objetivos. Hacer seguimiento, control y evaluación para el desarrollo institucional y del sector.</t>
  </si>
  <si>
    <t>Oficina de Talento Humano</t>
  </si>
  <si>
    <t>Información Laboral actualizada en los componentes SIGEP, caracterización de empelo, retiros, vacantes</t>
  </si>
  <si>
    <t xml:space="preserve">Información laboral actualizada </t>
  </si>
  <si>
    <t xml:space="preserve">Revisar y actualizar la información del talento humano del Instituto en los componentes de: ingreso (trazabilidad de la historia laboral, registro de vacantes, declaración de  bienes y rentas y formatos únicos de hoja de vida durante los tiempos de ley); en el desarrollo (movimientos planta empleo) y retiro (informe de retiros) de los servidores públicos. </t>
  </si>
  <si>
    <t>Humanos 
Tecnológicos
Financieros</t>
  </si>
  <si>
    <t>Jefe Oficina Talento Humano 
Profesional Especializado T.H
Profesional Universitario de Talento Humano</t>
  </si>
  <si>
    <t>Posibilidad de afectación reputacional por vinculación irregular del personal debido al incumplimiento en la verificación de los requisitos legales para el nombramiento o posesión en el empleo.</t>
  </si>
  <si>
    <t>Etapa 3. Diseñar acciones para la GETH</t>
  </si>
  <si>
    <t>Planes Estratégicos de Gestión de Talento Humano publicados: Anual de Vacantes y Previsión de Recursos Humanos; Plan Institucional de Capacitación; Plan de Bienestar Social e Incentivos Institucionales y Plan de Seguridad y Salud en el trabajo -SST</t>
  </si>
  <si>
    <t xml:space="preserve">Planes Publicados </t>
  </si>
  <si>
    <t xml:space="preserve">Revisar y actualizar  planes estratégicos Vigencia 2023 para su publicación </t>
  </si>
  <si>
    <t>Humanos 
Tecnológicos</t>
  </si>
  <si>
    <t>Posibilidad de afectación reputacional ante el incumplimiento de los procedimientos y trámites de la Entidad debido a la pérdida del conocimiento en los eventos de cambio de personal.</t>
  </si>
  <si>
    <t>Etapa 4. Implementar acciones para la GETH y Gestión del Conocimiento</t>
  </si>
  <si>
    <t>Porcentaje de avance implementación acciones para la GETH y gestión del conocimiento</t>
  </si>
  <si>
    <t>% implementación GETH</t>
  </si>
  <si>
    <t>Desarrollar las actividades de los planes de acción de los planes estratégicos que integran la GETH
Incluir y realizar actividades de gestión  del Conocimiento en el Plan  Anual de Capacitación</t>
  </si>
  <si>
    <t>Gestión del  Talento Humano - 
Integridad</t>
  </si>
  <si>
    <t>Etapa 4. Implementar acciones para la GETH e Integridad</t>
  </si>
  <si>
    <t>Plan Estratégico de Talento Humano - Política de Integridad</t>
  </si>
  <si>
    <t xml:space="preserve">Número de servidores certificados con el curso virtual de Integridad, Transparencia y lucha contra la corrupción/Total de Servidores </t>
  </si>
  <si>
    <t>% certificación  en curso virtual de Integridad, Transparencia y lucha contra la corrupción</t>
  </si>
  <si>
    <t>Promocionar entre los servidores de Indeportes el Curso virtual de Integridad, Transparencia y Lucha contra la Corrupción disponible a través de la plataforma EVA del Departamento Administrativo de la Función Pública (https://www.funcionpublica.gov.co/web</t>
  </si>
  <si>
    <t>Etapa 4. Implementar acciones para la GETH</t>
  </si>
  <si>
    <t>Plan Estratégico de Talento Humano- Plan de Bienestar</t>
  </si>
  <si>
    <t>Acciones de inclusión implementadas/total de acción de inclusión planificadas</t>
  </si>
  <si>
    <t xml:space="preserve">Nivel de actividades de inclusión institucional </t>
  </si>
  <si>
    <t>Actualizar el procedimiento institucional de vinculación para implementar actividades de inclusión (discapacidad, empleo joven, grupos étnicos, género) (Procedimientos, criterios de desempate, Manual de Funciones y Requisitos)</t>
  </si>
  <si>
    <t>Plan de Previsión de Recursos Humanos</t>
  </si>
  <si>
    <t>Actividades implementadas de desvinculación asistida</t>
  </si>
  <si>
    <t>Tasa de desvinculación asistida</t>
  </si>
  <si>
    <t>Implementación de actividades de desvinculación asistida por otras causales</t>
  </si>
  <si>
    <t>N° de vacantes reportadas dentro de los términos a la CNSC (OPEC) / Total de Vacantes reportadas</t>
  </si>
  <si>
    <t>Nivel de vacantes reportadas  (OPEC) oportunamente</t>
  </si>
  <si>
    <t>Realizar el reporte oportuno de las vacantes a proveer según los lineamientos aplicables de la CNSC</t>
  </si>
  <si>
    <t xml:space="preserve">Jefe Oficina Talento Humano 
Profesional Especializado T.H
</t>
  </si>
  <si>
    <t>N° de gerentes públicos y funcionarios de libre nombramiento y remoción vinculados con aplicación de pruebas de selección/ Total de Cargos de gerencia pública y de libre nombramiento y remoción provistos</t>
  </si>
  <si>
    <t>Tasa de procesos de selección para provisión de cargos de gerencia pública y de libre nombramiento y remoción</t>
  </si>
  <si>
    <t>Aplicación de pruebas de selección para la provisión de cargos de gerencia pública y de libre nombramiento y remoción</t>
  </si>
  <si>
    <t>Jefe Oficina Talento Humano 
Profesional Especializado T.H</t>
  </si>
  <si>
    <t>Plan Estratégico de Talento Humano- 
Plan de Bienestar</t>
  </si>
  <si>
    <t xml:space="preserve">N° de servidores con calificación de desempeño / Total de Servidores  en propiedad
</t>
  </si>
  <si>
    <t xml:space="preserve">Tasa de evaluación al desempeño de servidores en propiedad
</t>
  </si>
  <si>
    <t>Verificar y controlar la realización y entrega de las evaluaciones de desempeño y acuerdos de gestión por los servidores a la Oficina de Talento Humano</t>
  </si>
  <si>
    <t>Gerente
Jefe Oficina Asesora de Planeación
Jefe Oficina Talento Humano 
Profesional Especializado T.H</t>
  </si>
  <si>
    <t>Posibilidad de afectación reputacional por incumplimiento de los objetivos y metas institucionales debido a la inadecuada realización de evaluación del desempeño laboral y de los acuerdos de gestión.</t>
  </si>
  <si>
    <t>Resultados de evaluación al desempeño y acuerdos de gestión analizados / Evaluaciones de desempeño y acuerdos de gestión realizadas</t>
  </si>
  <si>
    <t>Informe de Evaluación de Desempeño</t>
  </si>
  <si>
    <t>Elaborar informe de resultados de la evaluación de desempeño y acuerdos de gestión de los servidores</t>
  </si>
  <si>
    <t>Plan Estratégico de Talento Humano - 
Plan Institucional de Capacitación</t>
  </si>
  <si>
    <t xml:space="preserve">N° de servidores asistentes a capacitación sobre Política de servicio ciudadano / Total de Servidores  
</t>
  </si>
  <si>
    <t>Tasa de capacitación en servicio al ciudadano</t>
  </si>
  <si>
    <t>Incluir el tema de servicio al ciudadano en el Plan de Capacitación y desarrollar la actividad de capacitación por lo menos dos vez al año a todo el personal de la entidad.</t>
  </si>
  <si>
    <t>Plan Institucional de Capacitación</t>
  </si>
  <si>
    <t xml:space="preserve">N° de servidores asistentes a las actividades de capacitación  / Total de Servidores 
</t>
  </si>
  <si>
    <t xml:space="preserve">N° de servidores capacitados sobre acoso laboral sexual / Total de Servidores  </t>
  </si>
  <si>
    <t>Nivel de capacitación acoso laboral sexual</t>
  </si>
  <si>
    <t>Formalizar y publicar Protocolo de acoso laboral sexual</t>
  </si>
  <si>
    <t>Capacitar a los servidores por lo menos una vez al año sobre acoso laboral sexual</t>
  </si>
  <si>
    <t>Informe de test sobre la percepción de los servidores frente a la comunicación interna</t>
  </si>
  <si>
    <t>Nivel de percepción de los servidores frente a la comunicación interna</t>
  </si>
  <si>
    <t>Realizar informe y análisis de los resultados del test  de percepción de la comunicación interna</t>
  </si>
  <si>
    <t xml:space="preserve">Matriz Rutas de Valor </t>
  </si>
  <si>
    <t>Informe implementación de Rutas de Valor</t>
  </si>
  <si>
    <t xml:space="preserve">Revisar y evaluar las acciones implementadas respecto a  las rutas de valor </t>
  </si>
  <si>
    <t xml:space="preserve">
Profesional Especializado T.H
Profesional Universitario de Talento Human</t>
  </si>
  <si>
    <t>Etapa 5. Evaluar la GETH</t>
  </si>
  <si>
    <t>Todos los planes estratégicos</t>
  </si>
  <si>
    <t xml:space="preserve">Informe consolidado encuestas de satisfación </t>
  </si>
  <si>
    <t>Nivel de satisfacción de los servidores con las acciones desarrolladas</t>
  </si>
  <si>
    <t>porcentaje</t>
  </si>
  <si>
    <t xml:space="preserve">Aplicar encuesta de satisfacción a servicios de la dependencia
Analizar el resultado de las  encuestas de satisfacción aplicadas a servicios que  brinda el área. </t>
  </si>
  <si>
    <t xml:space="preserve">Humanos 
Tecnológicos
</t>
  </si>
  <si>
    <t>Reporte indicadores de gestión en la plataforma institucional</t>
  </si>
  <si>
    <t>Indicadores reportados</t>
  </si>
  <si>
    <t xml:space="preserve">Reportar el logro de los indicadores de gestión </t>
  </si>
  <si>
    <t xml:space="preserve">Según la frecuencia de cada indicador </t>
  </si>
  <si>
    <t xml:space="preserve">Integridad </t>
  </si>
  <si>
    <t xml:space="preserve">Etapa 2. Implementación </t>
  </si>
  <si>
    <t>Plan Estratégico de Talento Humano - 
Integridad</t>
  </si>
  <si>
    <t>N° de servidores sensibilizados sobre integridad / Total de Servidores  
Informe sobre Implementación y Apropiaciónde Integridad</t>
  </si>
  <si>
    <t>Tasa de sensibilización del Código de Integridad y los valores Institucionales</t>
  </si>
  <si>
    <t xml:space="preserve">100%
1
</t>
  </si>
  <si>
    <t>Porcentaje/
Unidad</t>
  </si>
  <si>
    <t>Elaborar análisis a los resultados del test aplicado al final de la vigencia 2022 sobre percepción de integridad (Informe de Resultados iniciales de Percepción) para identificar la brecha de conocimiento sobre integridad
Realizar socialización y sensibilización dentro del plan de capacitación y el procedimiento de Inducción y Reinducción sobre Integridad  en los servidores de Indeportes Antioquia.
Incluir en el espacio en Talento Humano Habla Contigo una (1) vez en el semestre para hablar sobre Integridad y conflicto de interés en Indeportes.</t>
  </si>
  <si>
    <t>Humano, financiero y tecnológico</t>
  </si>
  <si>
    <t>Plan Estratégico de Talento Humano</t>
  </si>
  <si>
    <t>Conformación y operatividad del Comité de Integridad</t>
  </si>
  <si>
    <t>Comité de Integridad</t>
  </si>
  <si>
    <t xml:space="preserve">
1
</t>
  </si>
  <si>
    <t xml:space="preserve">
Unidad</t>
  </si>
  <si>
    <t>Conformación e implementación del Comité de Integridad (Funciones, calendario de reuniones)</t>
  </si>
  <si>
    <t>Humano y Tecnológico</t>
  </si>
  <si>
    <t>Plan Estratégico de Talento Humanor</t>
  </si>
  <si>
    <t>N° de servidores capacitados sobre gestión de conflicto de intereses / Total de Servidores  
Informe de registro de Gestión de Conflicto de Intereses</t>
  </si>
  <si>
    <t>Tasa de capacitación de la gestión de conflicto de intereses
Informe Elaborado de registro de Gestión de Conflicto de Intereses</t>
  </si>
  <si>
    <t xml:space="preserve">100%
1
</t>
  </si>
  <si>
    <t>Porcentaje/
Unidad</t>
  </si>
  <si>
    <t xml:space="preserve">Realizar socialización y sensibilización sobre la Guia de Gestión de Conflicto de Intereses (Talento Humano Habla Contigo u Otros Medios)
Realizar informe sobre identificación de posibles situaciones de conflictos de interés con base en la revisión de las declaraciones de bienes y rentas de los servidores públicos </t>
  </si>
  <si>
    <t>Viabilidad de implementación Teletrabajo, Trabajo Virtual y Virtual Presencial en estudio técnico de modernización administrativa</t>
  </si>
  <si>
    <t>Viabilidad de implementación Teletrabajo</t>
  </si>
  <si>
    <t xml:space="preserve">Elaborar informe de viabilidad de implementación del Teletrabajo u otra modalidad similar y/o documentar los casos presentados con el fin de implementar procedimientos. </t>
  </si>
  <si>
    <t>No. de actividades implementadas por los controles propuestos en la  matriz de riesgos / No. total de actividades propuestas para los controles de la matriz de riesgos del proceso de Gestión de Talento Humano</t>
  </si>
  <si>
    <t>Nivel de ejecución de actividades de gestión del riesgo de Talento Humano</t>
  </si>
  <si>
    <t>Implementar las acciones establecidas para los controles formulados en la matriz de Gestión de Riesgo del proceso de Gestión de Talento Humano</t>
  </si>
  <si>
    <t>N/A</t>
  </si>
  <si>
    <t xml:space="preserve">Mejora normativa </t>
  </si>
  <si>
    <t>Fase 1. Agenda Regulatoria</t>
  </si>
  <si>
    <t>INSTITUCIONAL</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</si>
  <si>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</si>
  <si>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Oficina Asesora jurídica</t>
  </si>
  <si>
    <t xml:space="preserve">Informe mensual </t>
  </si>
  <si>
    <t>Actualizar  normograma Institucional de acuerdo a la remisión efectuada por las distintas áres de Indeportes Antioquia</t>
  </si>
  <si>
    <t xml:space="preserve">Humano y tecnologico </t>
  </si>
  <si>
    <t>Gloria Bonilla Morales</t>
  </si>
  <si>
    <t>Posibilidad de afectación economicas y reputacional por no actualizar el normograma de acuerdo a la legislación aplicable a cada caso</t>
  </si>
  <si>
    <t>Fase 2. Diseño de la Regulación</t>
  </si>
  <si>
    <t>Actos Administrativos</t>
  </si>
  <si>
    <t>Elaboración, apoyo y revisión de  proyectos de actos administrativos necesarios para la gestión del Instituto.</t>
  </si>
  <si>
    <t>Gloria Bonilla Morales, Diana Dulcey, Maria Teresa Guadalupe, Jaine Esther Tovar Amador, Mario Restrepo y Beatriz Elena Colorado</t>
  </si>
  <si>
    <t>Posibilidad de expedir actos administrativos sin el cumplimiento de los requisitos legales o documentos exigidos por la ley.</t>
  </si>
  <si>
    <t xml:space="preserve">Defensa Jurídica </t>
  </si>
  <si>
    <t>Etapa 1. Defensa abstracta del ordenamiento jurídico</t>
  </si>
  <si>
    <t>Actualizaciones Normativas</t>
  </si>
  <si>
    <t>Atender  la defensa judicial  y extrajudicial de INDEPORTES ANTIOQUIA.</t>
  </si>
  <si>
    <t>A necesidad</t>
  </si>
  <si>
    <t>Oficina Jurídica</t>
  </si>
  <si>
    <t>Posibilidad de no atender opotunamente las distintas actuaciones que deben surtirse en los procesos judiciales, extrajudiciales en los asuntos a cargo</t>
  </si>
  <si>
    <t>Etapa 2. Prevención del daño antijurídico
Etapa 9. Adopción e implementación de la política de defensa jurídica y prevención del daño antijurídico.</t>
  </si>
  <si>
    <t>Política de Prevención del Daño Antijurídico actualizado</t>
  </si>
  <si>
    <t xml:space="preserve">Verificar los requisitos exigidos por la ley y los avalados por el Miisterior del Deporte para el otorgamiento de personerias jurídicas, de inscripcion de dignatarios y de reforma estatutaria </t>
  </si>
  <si>
    <t xml:space="preserve">Gloria Bonilla Morales Poresional Universitario </t>
  </si>
  <si>
    <t>Etapa 3. Prejudicial</t>
  </si>
  <si>
    <t>Comité de Conciliación</t>
  </si>
  <si>
    <t>Convocar y realizar  el Comité de Conciliación del Instituto Departamental de Deportes de Antioquia</t>
  </si>
  <si>
    <t>dos veces al mes</t>
  </si>
  <si>
    <t>Mario Restrepo Mantilla Porfesional Especializado y secretaro tecnico</t>
  </si>
  <si>
    <t>Posibilidad de que no se emita la certificación del comité de conciliación a efectos de adjuntanralas a las audiencias Posibilidad que el responsable no lleve al comité los asuntos que sean puestos en su conoicimiento.</t>
  </si>
  <si>
    <t xml:space="preserve">Etapa 4.  Defensa Judicial
</t>
  </si>
  <si>
    <t xml:space="preserve">Daño antijuridico </t>
  </si>
  <si>
    <t xml:space="preserve">Elaborar indicadores de acuerdo a información suministrada por empresa contratista. que permitan establecer la prevención del daño antijuridico de Indeportes Antioqua </t>
  </si>
  <si>
    <t>PERMANENTE</t>
  </si>
  <si>
    <t>Beatriz Elena Colorado Jefe Juridica</t>
  </si>
  <si>
    <t>Posibilidad de que no se rinda el informe de indicadores en caso de que no se haga la contratación con la persona juridicai</t>
  </si>
  <si>
    <t xml:space="preserve"> cobro coactivo</t>
  </si>
  <si>
    <t>Ejercer la facultad de cobro coactivo o instarurar la demanda ejecutiva conforme a las directirces del comité de conciliaicón  frente a las tasas, contribuciones, multas y demas obligaciones a favor del Instituto, que sean remitidos por las diferentes depencias del Instituto</t>
  </si>
  <si>
    <t>A NECESIDAD</t>
  </si>
  <si>
    <t xml:space="preserve">Oficina Jurídica-Abogado contratista que lleva la reprsentación. </t>
  </si>
  <si>
    <t>Posibilidad de no hacer el cobro a traves de la demanda ejecutiva (abogado contratista que lleva la representacion) o cobro coactivo  de las acrreencias que sean remitidas a ela oficina juridica</t>
  </si>
  <si>
    <t>Versión 06</t>
  </si>
  <si>
    <t>Actividad a realizar en el segundo semestre</t>
  </si>
  <si>
    <t>Se encuentra en trámite para el segundo trimestre</t>
  </si>
  <si>
    <t>4. Elaborar Plan Anual de Mantenimiento y cierre financiero</t>
  </si>
  <si>
    <t>5. Verificar si el requerimiento se encuentra incluido en el Plan de Mantenimiento Anual de la Entidad.</t>
  </si>
  <si>
    <t>6. Si la necesidad se encuentra incluida en el Plan de Mantenimiento, se atiende de acuerdo al cronograma establecido; de no estar incluida, y se requiere como un imprevisto, urgencia por la afectación del servicio, y demás condiciones de caja menor se realiza por este medio, y se atiende con personal interno,  si no cumple las dos condiciones anteriores, se verificar la posibilidad de incluir en el Plan Anual de Adquisiciones de acuerdo con la disponibilidad financiera.</t>
  </si>
  <si>
    <t>Cantidad de modificaciones del PAA realizadas / Modificaciones del PAA  solicitadas </t>
  </si>
  <si>
    <t>Modificaciones del PAA </t>
  </si>
  <si>
    <t>7. Consolidar el Plan Anual de Adquisiciones de la Subgerencia Administrativa y Financiera</t>
  </si>
  <si>
    <t>Número de procesos contractuales adjudicados/ número de procesos publicados</t>
  </si>
  <si>
    <t>Efectividad en adjudicación de procesos</t>
  </si>
  <si>
    <t xml:space="preserve">8. adjudicación de procesos de contratación </t>
  </si>
  <si>
    <t>Número de procesos contractuales del mes  publicados en el Secop / número de procesos planeados para el mes Subgerencia Administrativa y Financiera</t>
  </si>
  <si>
    <t>9. Hacer seguimiento al estado de la contratación de la Subgencia Admiistrativa y Financiera</t>
  </si>
  <si>
    <t xml:space="preserve">10. Se elabora y aprueba cronograma anual de la gestión del almacén. </t>
  </si>
  <si>
    <t xml:space="preserve">11. Se genera informe de cartera individual a través del sistema de información contable y financiera (SICOF) </t>
  </si>
  <si>
    <t xml:space="preserve">12. Se coteja listado, con bienes físicos, se verifica su estado,  se toma nota de las novedades y se procede a actualizar en el sistema la cartera del servidor público. Se imprime para la firma del servidor público y se le envía copia. </t>
  </si>
  <si>
    <t xml:space="preserve">13. Identificar necesidades de las diferentes dependencias para la estructuración del anteproyecto de presupuesto de la siguiente vigencia en el agregado de: 
Inversión
Funcionamiento
Deuda es caso que aplique </t>
  </si>
  <si>
    <t xml:space="preserve">14. Proyección de las fuentes de financiación de la Entidad en coordinación con la Secretaría de Hacienda Departamental </t>
  </si>
  <si>
    <t xml:space="preserve">15. Ajustar las necesidades a los techos asignados desde la Secretaría de Hacienda y realizar codificación de presupuestos y gastos, de acuerdo  a la normatividad vigente. </t>
  </si>
  <si>
    <t>16. Verificar la estructura del presupuesto: rubro, saldo, fuente de financiación y destinación.</t>
  </si>
  <si>
    <t>17. Aprobar disponibilidades y compromisos presupuestales acorde a la normatividad vigente.</t>
  </si>
  <si>
    <t>18. Controlar y hacer seguimiento a los saldos de disponibilidades y compromisos presupuestales.</t>
  </si>
  <si>
    <t xml:space="preserve">Rendiciones presentadas oportunamente entes de vigilancia y control / total rendiciones programadas
</t>
  </si>
  <si>
    <t xml:space="preserve">19. Diligenciar los formatos establecidos para la rendición de cuentas y transmitirlos a través de las plataformas establecidas. </t>
  </si>
  <si>
    <t>20. Verificación de conciliación entre contabilidad, presupuesto y tesorería, respecto a bancos e ingresos presupuestales.</t>
  </si>
  <si>
    <t xml:space="preserve">Se tienen las actas de conciliación de enero y febrero de 2023, a la fecha de presentación de este informe no se ha cerrado marzo dado la semana de receso, por lo tanto el acta está pendiente. </t>
  </si>
  <si>
    <t xml:space="preserve">Unidad </t>
  </si>
  <si>
    <t>21. Realizar cierre financiero mensual: presuesto y bancos.</t>
  </si>
  <si>
    <t>Son 12 cierres anuales, uno mensual.  En el triemestre se realizaron 3 cierres.</t>
  </si>
  <si>
    <t xml:space="preserve">22. Estructurar la circular de cierre de la vigencia </t>
  </si>
  <si>
    <t>23. Consolidar y presentar ante la Junta Directiva  las  justificaciones de reservas presupuestal para  expedir resolución de constitución.</t>
  </si>
  <si>
    <t>24. Constitución de cuentas por pagar, atendiendo lo establecido en la normatividad vigente.</t>
  </si>
  <si>
    <t>La meta se cumple en un 100% toda vez que es una única actividad  en la vigencia anual.</t>
  </si>
  <si>
    <t>25. Incorporar en el sistema las reservas presupuestales y cuenta por pagar.</t>
  </si>
  <si>
    <t>Estados Financieros 
Ejecución de Ingresos
Ejecución de Gastos 
Caja diario
Boletín de bancos y caja diario</t>
  </si>
  <si>
    <t xml:space="preserve">
2. Ejeución de Ingresos
y Gastos
 Situación de Terosería </t>
  </si>
  <si>
    <t>100
10</t>
  </si>
  <si>
    <t>26. Controlar y hacer seguimiento al PAC  de ingresos y gastos</t>
  </si>
  <si>
    <t xml:space="preserve">La meta del trimeste  es de 3 seguimientos al PAC, teniendo en cuenta que se realiza uno cada mes, de acuerdo con el cierre mensual y de tesorería.
Evidencia: Informe mensual de situación presupuestal y de tesorería. Se envía por mercurio cada mes a la gerencia. </t>
  </si>
  <si>
    <t>Recuperación de cartera</t>
  </si>
  <si>
    <t>27. controlar y hacer seguimiento a las cuentas por cobrar y gestión de cobro persuasivo</t>
  </si>
  <si>
    <t>Se tiene en cobro persuasivo el Politecnico Jaime Isaza Cadavid y Consorcio Indeportes 2019 por recursos no ejecutado del contrato 473 de 2019 y por recursos no ejecutado del contrato 442 de 2019 respectivamente.</t>
  </si>
  <si>
    <t>28. Elaborar  y presentar informes financieros  solicitados por las entidades externas y entes de control atendiendo la normatividad vigente aplicable para la Entidad.</t>
  </si>
  <si>
    <t>29. Realizar la presentacion  y pago oportuno de las diferentes declaraciones tributarias de las cuales es Responsable Indeportes Antioquia, teniendo en cuenta los calendarios tributarios establecidos por las Entidades sujetos activos de los impuestos, tasas y contribuciones</t>
  </si>
  <si>
    <t>30. Implementar las  actividades consideradas en el Componente 4. Plan Anticorrupción y de Atención al Ciudadano.</t>
  </si>
  <si>
    <t>Se tiene un avance del 30%, lo cual, da un cumplimiento del trimestre del 100%</t>
  </si>
  <si>
    <t>Seguimientos</t>
  </si>
  <si>
    <t>4. Hacer Seguimiento y control del Programa Anual Mensualizado de Caja -PAC-</t>
  </si>
  <si>
    <t xml:space="preserve">Tesorera General </t>
  </si>
  <si>
    <t xml:space="preserve">El PAC lo remite Hacienda Departamental a Indeportes de manera anual y tesorería se encarga de realizar el seguimiento y control a los ingresos y gastos de las fuentes de financiación y de manera mensual se genera un reporte. Es decir 12 reportes en el año. </t>
  </si>
  <si>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no se logra alzanzar en el primer trimestre, y se da una calificación del 0%, pero, se tiene plazo para su cumplimiento hasta el 31 de diciembre de 2023.
12/04/2023: A la fecha no se tiene avances.</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</si>
  <si>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 xml:space="preserve">Por lo anterior la meta del trimestre es del 25%, la cual se logra alzanzar en el primer trimestre, y se da una calificación del 100%.
30/01/2023: Se remitieron los planes estratégicos a la Oficina Asesora de Planeación.
03/03/2023: Se envió a la Oficina Asesora de Planeación la actualización del Plan Institucional de Capacitación (resolución S2023000145 del 20/02/2023).
</t>
    </r>
  </si>
  <si>
    <r>
      <t xml:space="preserve">La meta anual es del 100%, para el cálculo de la meta trimestral se realiza la siguiente formula: </t>
    </r>
    <r>
      <rPr>
        <b/>
        <sz val="8"/>
        <color theme="1"/>
        <rFont val="Calibri"/>
        <family val="2"/>
        <scheme val="minor"/>
      </rPr>
      <t xml:space="preserve">100/4=25. </t>
    </r>
    <r>
      <rPr>
        <sz val="8"/>
        <color theme="1"/>
        <rFont val="Calibri"/>
        <family val="2"/>
        <scheme val="minor"/>
      </rPr>
      <t>Por lo anterior la meta del trimestre es del 25%, la cual se logra alzanzar en el primer trimestre, y se da una calificación del 80</t>
    </r>
    <r>
      <rPr>
        <b/>
        <sz val="8"/>
        <color rgb="FFFF0000"/>
        <rFont val="Calibri"/>
        <family val="2"/>
        <scheme val="minor"/>
      </rPr>
      <t xml:space="preserve">%.
Al seguimiento del 31 de marzo de 2023, adicional a las que se relacionan en el presente documento, se implementaron acciones durante del primer trimestre como:
</t>
    </r>
    <r>
      <rPr>
        <sz val="8"/>
        <color theme="1"/>
        <rFont val="Calibri"/>
        <family val="2"/>
        <scheme val="minor"/>
      </rPr>
      <t xml:space="preserve">21-01-2023 Se solicita cotización a la universidad de Antioquia para la ejecución del Plan Institucional de Capacitación, según la consolidación priorización de las necesidades de capacitación reportadas para la formulación del Plan.
30-01-2023: Se estableció plan de trabajo con la ARL COLMENA (según acta de reunión) en apoyo para realizar procesos de capacitación (charlas, taller)  para desarrollar plan de acción de intervención de riesgo psicosocial y clima laboral.
03-02-2023: En el marco del plan de bienestar, mediante resolución S2023000097 se autorizó préstamo por caladmidad a servidora solicitante.
22-02-2023: Se efectuó el reconocimiento de reembolso por beneficios del mes de enero de 2023 ( resolución S2023000151)
28-02-2023 La universidad de Antioquia envía cotización para la contratación de las actividades de contratación, la cual se solicita nuevamente por ajustes en las necesidades a contratar de acuerdo al PIC formalizado, para iniciar proceso contractual una vez sea aprobado el presupuesto por la Entidad.
02-03-2023: Se realizó inspecciones de seguridad a los puestos de trabajo y se programa con la ARL capacitaciones en higiene postural.
10-03-2023: Se realizó inducción grupal y de manera individual se realizan con el personal de planta que ingresa a la Entida, según registros que reposan en el formato de plan de inducción de cada servidor (Formato P-TH-06).
03-03-2023: Se realiza capacitaciones del PIC: Manejo de conflicto de intereses: Socialización Guía de Gestión de Conflictos, con recurso humano propio.
16-03-2023: Se efectuó el reconocimiento de reembolso por beneficios del mes de febrero de 2023 (resolución S2023000234)
08-03-2023:  Se celebró el día de la mujer.
18-03-2023: Se envió Ecard de reconocimiento día del hombre. 
20-02-2023, 01-03-2023, 03-03-2023, 14-03-2023: se autorizaron capacitaciones a demanda tramitadas y autorizadas en el marco del PIC (2023000144, 2023000214, 2023000176, 2023000171)
</t>
    </r>
  </si>
  <si>
    <r>
      <t xml:space="preserve">La meta anual es del 100%, para el cálculo de la meta trimestral se realiza la siguiente formula: 0,07/4=0,175. Por lo anterior la meta del trimestre es del 25%, la cual se logra alzanzar en el primer trimestre, y se da una calificación del </t>
    </r>
    <r>
      <rPr>
        <sz val="8"/>
        <color rgb="FFFF0000"/>
        <rFont val="Calibri"/>
        <family val="2"/>
        <scheme val="minor"/>
      </rPr>
      <t xml:space="preserve">100%.
</t>
    </r>
    <r>
      <rPr>
        <sz val="8"/>
        <color theme="1"/>
        <rFont val="Calibri"/>
        <family val="2"/>
        <scheme val="minor"/>
      </rPr>
      <t>30/03/2023: Mediante correo electrónico, la Oficna de Talento  Humano socializó al personal el link del DAFP parala realización del curso.</t>
    </r>
  </si>
  <si>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 en esta actividad</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</si>
  <si>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No se ha tenido avances en esta actividad.</t>
  </si>
  <si>
    <t>La meta anual es del 100%, para el cálculo de la meta trimestral se realiza la siguiente formula: 100/4=25. Por lo anterior la meta del trimestre es del 25%, la cual,  según el avance descriptivo, se logra alzanzar en el primer trimestre, y se da una calificación del 100%.
04/01/2023: Se reportó a la CNSC en SIMO la generación de vacante para la plaza del empleo Profesional Universitario 219, grado 2 (OPEC 3904).
16/01/2023: Se reportó a la CNSC en SIMO la generación de vacante para la plaza del empleo Ténico Administrativo (OPEC 19192)
02/03/2023: Se reportó a la CNSC en SIMO la generación de vacante para la plaza del empleo Profesional Especializado 222 grado 3 (OPEC 6301)</t>
  </si>
  <si>
    <t xml:space="preserve">La meta anual es del 100%, para el cálculo de la meta trimestral se realiza la siguiente formula: 100/4=25. Por lo anterior la meta del trimestre es del 25%, la cual,  según el avance descriptivo, se logra alzanzar en el primer trimestre, y se da una calificación del 100%.
31/03/2023: Para los dos procesos de vinculación (ordinario para el cargo Subgerente de Escenarios Deportivos y Equivapamientos) y encargo (Técnico Administrativo para presupuesto) los días 25 de enero y 02 de marzo de 2023, se aplicaron criterios de selección objetivos (prueba psicotécnica y/o entrevistas por competencias) establecidos por la Comisión Nacional del Servicio Civil y la ley 909 de 2004, mediante el apoyo de profesionales de psicología del talento humano propio de la Entidad </t>
  </si>
  <si>
    <t>La meta anual es del 100%, para el cálculo de la meta trimestral se realiza la siguiente formula: 100/4=25. Por lo anterior la meta del trimestre es del 25%, la cual,  según el avance descriptivo, se logra alzanzar en el primer trimestre, y se da una calificación del 94%.
30/01/2023: Desde el correo de la Oficina de Talento Humano se hizo envío de información sobre el proceso de evaluación del desempeño laboral anual 2022 - 2023.
31/03/2023: Desde la Oficina de Talento Humano se lleva base de datos para el control de la evaluación al desempeño laboral de los empleados de carrera administrativa
31/03/2023: Para los acuerdos de gestión aplicable a los empleos de gerencia pública está en revisión el formato e instructivo para la formalización y evaluación de dichos acuerdos, según propuesta enviada por la Oficina de Talento Humano a la Oficina Asesora de Planeación enviados el 22/12/2022, 02/02/2022 y 31/03/2023.</t>
  </si>
  <si>
    <t>La meta anual es del 100%, para el cálculo de la meta trimestral se realiza la siguiente formula: 100/4=25. Por lo anterior la meta del trimestre es del 25%, la cual, no se logra alzanzar en el primer trimestre, y se da una calificación del 0%, pero, se tiene plazo para su cumplimiento hasta el 31 de diciembre de 2023.
31/03/2023: A la fecha no se tiene avances.</t>
  </si>
  <si>
    <t>La meta anual es del 1%, para el cálculo de la meta trimestral se realiza la siguiente formula: 1/4=25. Por lo anterior la meta del trimestre es del 0,25%, la cual se logra alzanzar en el primer trimestre, y se da una calificación del 100%.
20/02/2023: En PIC institucionalizado en la resolución S2023000145 del 20/02/2023 se inluyeron capacitaciones asociadas a la política de servicio al ciudadano "LENGUAJE CLARO PARA SERVIDORES Y COLABORADORES PÚBLICOS DE COLOMBIA" y "Vocación con servicio al ciudadano", esta última incluida en las actividades a contratar don la Universidad de Antioquia, y la primera con la oferta del Departamento Nacional de Planeación.</t>
  </si>
  <si>
    <t>La meta anual es del 1%, para el cálculo de la meta trimestral se realiza la siguiente formula: 1/4=25. Por lo anterior la meta del trimestre es del 0,25%, la cual se logra alzanzar en el primer trimestre, y se da una calificación del 50%.
13-04-2023: El 31 de enero del 2023, en el PIC se formuló la capacitación el CURSO DE VIOLENCIA SEXUAL, que tiene como objetivo 1. Determinar las rutas de evaluación cuando un ser humano sufre de violencia sexual.
31/02/2023: El protocolo para prevenir el acoso laboral sexual se encuentra documentado para revisión por la Dirección del Instituto.</t>
  </si>
  <si>
    <t>La meta anual es del 1%, para el cálculo de la meta trimestral se realiza la siguiente formula: 1/4=25. Por lo anterior la meta del trimestre es del 0,25%, la cual se logra alzanzar en el primer trimestre, y se da una calificación del 50%.
31-03-2023: Se formuló la capacitación de la capacitación Acoso sexual laboral - mecanismos para la prevención para desarrollar a través de la contratación de la Universidad de Antioquia y con la Secretaría de la Mujer.</t>
  </si>
  <si>
    <t>La meta anual es del 1%, para el cálculo de la meta trimestral se realiza la siguiente formula: 1/4=25. Por lo anterior la meta del trimestre es del 0,25%, la cual se logra alzanzar en el primer trimestre, y se da una calificación del 50%.
31-03-2023: La evaluación de riesgo psicosocial en la dimenensión "relaciones sociales en el trabajo" y de clima laboral "comunicación e intercambio de infomación",  realizadas en el mes de dicimebre de 2022, involucran la comunicación interna; diagnóstico  para desarrollar los planes de internvención en la vigencia 2023.</t>
  </si>
  <si>
    <t>La meta anual es del 1%, para el cálculo de la meta trimestral se realiza la siguiente formula: 1/4=25. Por lo anterior la meta del trimestre es del 0,25%, la cual se logra alzanzar en el primer trimestre, y se da una calificación del 50%.
07/12/2022: Se elaboró informe de revisión por la Alta Gerencia del Sistema de Gestión de Seguridad y Salud en el Trabajo del plan de acción de Seguridad y Salud en el Trabajo. 
12 y 13/12/2022: Se realizó revisión, en auditorías interna y externa realizada por la ARL Colmena, de las acciones establecidas en el plan de acción del Sistema de Seguridad y Salud en el Trabajo.
10/02/2023: Se elaboró informe del plan de acción de la vigencia 2022 de la Gestión Estratégica del Talento Humano. Según la revisión y análisis de la gestión realizada en 2022, se retomaron acciones para el plan de acción del año 2023.
29/03/2023: Se reportaron los indicadores de gestión que comprenden algunas acciones de las rutas de valor.
31/03/2023: A la finalización del primer trimestre se cuenta con el informe del plan de bienestar y del plan de capacitación del año 2023, se procederá a su revisión y socialización en el segundo trimestre.</t>
  </si>
  <si>
    <t xml:space="preserve">La meta anual es del 0,8%, para el cálculo de la meta trimestral se realiza la siguiente formula: 0,8/4=0,2. Por lo anterior la meta del trimestre es del 0,2%, la cual se logra alzanzar en el primer trimestre, y se da una calificación del 50%.
31/03/2023: Entre el 12 de diciembre de 2022 hasta el 03 de enero de 2023 la Oficina de Talento Humano aplicó encuesta de satisfacción al plan de bienestar de 2022, en todas sus líneas. Se debe revisar la caracterización y/o idenficación de trámites y servicios que ofrece la dependencia para determinar la evaluación de la percepción sobre los mismos.
</t>
  </si>
  <si>
    <t>La meta anual es del 0,8%, para el cálculo de la meta trimestral se realiza la siguiente formula: 0,8/4=0,2. Por lo anterior la meta del trimestre es del 0,2%, la cual se logra alzanzar en el primer trimestre, y se da una calificación del 100%.
29/03/2023: Se reportaron cuatro (4) indicadores de gestión que tiene a cargo la Oficina, en cumplimiento de la periodicidad establecida por la Entidad.</t>
  </si>
  <si>
    <r>
      <t>La meta anual es del 1%, para el cálculo de la meta trimestral se realiza la siguiente formula: 1/4=25. Por lo anterior la meta del trimestre es del 0,25%, la cual se logra alzanzar en el primer trimestre, y se da una calificación del 87.5</t>
    </r>
    <r>
      <rPr>
        <sz val="8"/>
        <color rgb="FFFF0000"/>
        <rFont val="Calibri"/>
        <family val="2"/>
        <scheme val="minor"/>
      </rPr>
      <t xml:space="preserve">%.
</t>
    </r>
    <r>
      <rPr>
        <sz val="8"/>
        <rFont val="Calibri"/>
        <family val="2"/>
        <scheme val="minor"/>
      </rPr>
      <t>31/03/2023:  Entre el 27 de diciembre de 2022 al 11 de enero de 2023, a Oficina de Talento Humano elaboró y envío segunda encuesta de percepción de Integridad para determinar el cierre de la brecha inical identificada una vez adelantadas las acciones de socialización y capacitación. Se debe proceder a su análisis y toma de decisiones.
31/03/2023: Dentro del PIC insttiucionalizado con la resolución S2023000145 del 20 de febrero de 2023 se incluyen actividades de capacitación relacionadas con Integridad. Así mismo, en las inducciones grupales (07/03/2023) e individuales realizadas en 2023 al personal vinculado se incluyen los 7 valores del Código de Integridad. Asímismo, el 10 de marzo de 2023 se cumplió con la actividad de socialización de la guía de gestión de conflictos de interés.</t>
    </r>
  </si>
  <si>
    <t xml:space="preserve">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
</t>
  </si>
  <si>
    <t>La meta anual es del 1%, para el cálculo de la meta trimestral se realiza la siguiente formula: 1/4=25. Por lo anterior la meta del trimestre es del 0,25%, la cual se logra alzanzar en el primer trimestre, y se da una calificación del 100%.
03/03/2023: Se dictó por la Oficina de Talento Humano charla de socialización de la Guía de Gestión de Conflictos de Interés a los servidores de Indeportes Antioquia.
31/03/2023: A la fecha no se ha realizado informe de posibles situaciones de conflictos de interés en revisión de las declaraciones juramentadas de bienes y rentas, pero, se tiene plazo para su cumplimiento hasta el 31 de diciembre de 2023.</t>
  </si>
  <si>
    <t>31/03/2023: No se ha elaborado informe de viabilidad para la implementación de teletrabajo en la Entidad ya que al cierre de la vigencia 2022 la entidad lo supeditó al estudio técnico de modernización de la Entidad a realizar en 2023. Sin embargo, por causas asociadas a la Seguridad y Salud en el Trabajo, durante el trimestre se presentó un caso de servidora a la que se le dio trámite de teletrabajo suplementario. No obstante lo anterior, en el marco de la normatividad vigente y la mesa de negociación entre ADEA e Indeportes Antioquia para el 2023, se acordó implementar el Teletrabajo en la Entidad a partir del 15 de julio de 2023, razón por la cual, es necesario la redefinición de la actividad.</t>
  </si>
  <si>
    <t xml:space="preserve"> N/A</t>
  </si>
  <si>
    <t>La meta anual es del 1%, para el cálculo de la meta trimestral se realiza la siguiente formula: 1/4=25. Por lo anterior la meta del trimestre es del 0,25%, la cual se logra alzanzar en el primer trimestre, y se da una calificación del 0%,  pero, se tiene plazo para su cumplimiento hasta el 31 de diciembre de 2023.
31/03/2023: A la fecha no se tiene avances en los controles definidos (pendientes por implementar al cierre de la vigencia 2022) para la gestión del riesgo del proceso de Gestión de Talento Humano</t>
  </si>
  <si>
    <t>cumplida la meta del trimestre. 30/4</t>
  </si>
  <si>
    <t>cumplida la meta del trimestre.20/4</t>
  </si>
  <si>
    <t>cumplida la meta del trimestre.10/4</t>
  </si>
  <si>
    <t xml:space="preserve">Única vez </t>
  </si>
  <si>
    <t>En espera de apoyo de la de Oficina de Comunicaciones para realizar taller de ideación con la Alta Gerencia.</t>
  </si>
  <si>
    <t xml:space="preserve">Documento  Planes Estratégicos </t>
  </si>
  <si>
    <t xml:space="preserve">Planes Estratégicos Publicados </t>
  </si>
  <si>
    <t xml:space="preserve">Aportar en la construcción y consolidación del Plan Anticorrupcción y de Atención al Ciudadano -PAAC. 
Publicar los planes estratégicos institucionales </t>
  </si>
  <si>
    <t>Publicado el 31/01/2023</t>
  </si>
  <si>
    <t xml:space="preserve">Consolidación Plan de Acción Institucional </t>
  </si>
  <si>
    <t>Ejecutado</t>
  </si>
  <si>
    <t xml:space="preserve">Avance en la implementación del plan de acción </t>
  </si>
  <si>
    <t xml:space="preserve">porcentaje </t>
  </si>
  <si>
    <t xml:space="preserve">Consolidación del seguimiento avance del plan de acción institucional </t>
  </si>
  <si>
    <t>Pendiente</t>
  </si>
  <si>
    <t>Se realizó requerimiento a las áreas y se está recibiendo el reporte de cada área para el 11/04/2023.</t>
  </si>
  <si>
    <t xml:space="preserve">Aplicativo indicadores </t>
  </si>
  <si>
    <t xml:space="preserve">Indicadores de gestión fomulados </t>
  </si>
  <si>
    <t xml:space="preserve">Acompañar a las áres en la formulación de indicadores de gestión y su respectivo seguimiento. </t>
  </si>
  <si>
    <t xml:space="preserve">a demanda </t>
  </si>
  <si>
    <t>Profesional Especializado de la Oficina Asesora de Planeación</t>
  </si>
  <si>
    <t>Se realiza el mejortamiento de la herramienta para visualizar los indicadores, luego de superar el inconveniente en la plataforma de indicadores, en febrero no se registraron en plataforma 3 indicadores de la Sub. Escenarios y 2 Indicadores de la Sub De Fomento. Se solicitó a Sistemas desarrollo pra la visualización en los Indicadores de la evolución de los indicadres por Vigencia y la validación de los mismos por parte de jefe o Subgerete de Área. Se presenta informa de los indicadores de Plan de Desarrollo a la Gerencia. Para el mes de Marzo se regirrto en la plataforma 31 indicadores de 36. Para el mes de abril se registran por parte de los responsables de los proyectos 19 indicadores de 36 (SUb de Fomento y Sub. de Escenarios); sin embargo a la fecah de reporte 11 de abril se reportaron los 36 indicadores del Plan de Desarrollo. Se continua con la revisón de la redacción del avance. Se solicta a la oficina  de Sistemas el desarollo en el aplicativo del rol de gestor y el de aprobación para un mejor seguimiento. Se desarrolla la automatización del reporte del seguimiento en las plantillas de excel y en PBII. El análisis se presena a gerencia con  el semaforo que presenta boton de visualización según el indicador señalado</t>
  </si>
  <si>
    <t xml:space="preserve">Matriz de seguimiento indicadores </t>
  </si>
  <si>
    <t xml:space="preserve">Realizar seguimiento a indicadores Institucionales de producto y gestión </t>
  </si>
  <si>
    <t xml:space="preserve">Mensual </t>
  </si>
  <si>
    <t>Se incorpora en la herramienta de seguimientro de indicadores de Gestión, los de resultado y se actualiza la herramienta para la visualización de los mismos 2022 y 2023. De los indicadores de Gestión ,se realiza ajuste a los reportados por Formento y la parametrización de metas. Para el mes de marzo se reportaron 26 indicadores de 26 cumpliendo con el 100%. Se hace necesario revisar el avance y los logros de cada uno de los indicadores de gestión reportados por cada una de las áeas. con el apoyo cotratado por la Administración se reforzará para cumplir con la meta</t>
  </si>
  <si>
    <t xml:space="preserve">Matriz de seguimiento indicadores plan de desarrollo </t>
  </si>
  <si>
    <t xml:space="preserve">Realizar seguimiento a indicadores de resultado </t>
  </si>
  <si>
    <t>Se realiza el mejortamiento de la herramienta para visualizar los indicadores, luego de superar el inconveniente en la plataforma de indicadores, en febrero no se registraron en plataforma 3 indicadores de la Sub. Escenarios y 2 Indicadores de la Sub De Fomento. Se solicitó a Sistemas desarrollo pra la visualización en los Indicadores de la evolución de los indicadres por Vigencia y la validación de los mismos por parte de jefe o Subgerete de Área. Se presenta informe de Gestión a cada una de la áreas para su seguimiento. Se incluye en el informe de indicadores presentado a la gerencia los indicadores de Resultado.</t>
  </si>
  <si>
    <t>Informe power BI</t>
  </si>
  <si>
    <t>Reportar  el avance Físico y Financiero del Plan de Desarrollo a Planeación Departamental de la vigencia 2023</t>
  </si>
  <si>
    <t xml:space="preserve">En los dos primero meses de la presente vigencia no se presenta avance físico y financiero sigbnificativo, presentando el registro de la información en la plataforma de SPI del DNP. Para el mes de marzo no se ha solicitado mpr parte de la Gobernación el reporte del avance del Plan de Desarrollo, se realiza capacitación el día 12 de abril de 2024 con Planeación Departamental. se hace seguimiento por parte de la Gerencia. </t>
  </si>
  <si>
    <t>Presentación power BI</t>
  </si>
  <si>
    <t xml:space="preserve">Número de socializaciones realizadas </t>
  </si>
  <si>
    <t xml:space="preserve">Presentar mensualmente en el Comité de Gerencia el seguimiento al avance de los indicadores de producto y gestión vigencia 2023.  Recomendar en el comité asegurar recursos para el cumplimiento de las metas de los indicadores. </t>
  </si>
  <si>
    <t>Jefe  Oficina Asesora de Planeación</t>
  </si>
  <si>
    <t>Número de socialización  realizadas</t>
  </si>
  <si>
    <t>Presentar  informe de logro de indicadores de la vigencia 2022</t>
  </si>
  <si>
    <t xml:space="preserve">Única Vez </t>
  </si>
  <si>
    <t xml:space="preserve">Jefe  Oficina Asesora de Planeación </t>
  </si>
  <si>
    <t>Matriz de Riesgos de gestión y corrupción actualizada para la vigencia 2022</t>
  </si>
  <si>
    <t xml:space="preserve">Riesgos identifiados </t>
  </si>
  <si>
    <t>Acompañar a los procesos en la Identificación, Análisis y Diseño de Controles de riesgos de gestión y corrupción vigencia 2023</t>
  </si>
  <si>
    <t>Se tiene programado para el 30/04/2023.</t>
  </si>
  <si>
    <t xml:space="preserve"> Plan Anticorrupción y de Atención al Ciudadano </t>
  </si>
  <si>
    <t xml:space="preserve">Matriz de riesgos institucional publicada </t>
  </si>
  <si>
    <t xml:space="preserve">Consolidar el mapa de riesgos institucional </t>
  </si>
  <si>
    <t>Cuatrimestre</t>
  </si>
  <si>
    <t xml:space="preserve">Matriz de seguimiento publicada. </t>
  </si>
  <si>
    <t xml:space="preserve">Seguimiento a la materialización de riesgos y evaluación de controles con corte a 30 de abril, 31 de agosto y 31 de diciembre. 
Consolidar la matriz de riesgos para la publicación en el apartado de transparencia de la página web oficial de la entidad. </t>
  </si>
  <si>
    <t xml:space="preserve">Proyectos de inversión  actualizados </t>
  </si>
  <si>
    <t xml:space="preserve">Actualización de los proyectos de inversión 2021-2023 en la plataforma  dispuesta por el Gobierno Nacional,  ya sea por acreditación o contracreditación de recursos. Así mismo, una vez aprobado el presupuesto para la vigencia 2024, se actualiza el presupuesto y programación de costos de las actividades.  
Actualización de proyectos en el aplicativo de Banco de Proyectos de la Gobernación de Antioquia
</t>
  </si>
  <si>
    <t>Se realiz actualización de los presupuesto de acuerdo a los decretos de incorporación de presupuesto, a la fecha el rpesupuesto de Indeportes es de $185.159.272.473 que se encuentran registardos</t>
  </si>
  <si>
    <t xml:space="preserve">Reporte de seguimiento a proyectos de inversión </t>
  </si>
  <si>
    <t xml:space="preserve">Proyectos de inversión  con seguimiento </t>
  </si>
  <si>
    <t xml:space="preserve">Reporte mensual de seguimiento a la ejecución física y financiera a los proyectos de inversión en la plataforma dispuesta por el Gobierno Nacional. </t>
  </si>
  <si>
    <t xml:space="preserve">Matriz de Presupuesto proyectos </t>
  </si>
  <si>
    <t>Información actuallizada</t>
  </si>
  <si>
    <t xml:space="preserve">Consolidar el presupuesto de los proyectos de inversión con los respectivos decretos de incorporación del recurso, que permita visualizar la trazabilidad de traslados. </t>
  </si>
  <si>
    <t>Pendiente validación de una adición del mes de marzo.</t>
  </si>
  <si>
    <t>Información documentada 
Sistema de Gestión de Calidad</t>
  </si>
  <si>
    <t>Sistema de Gestión de Calidad Implementado</t>
  </si>
  <si>
    <t xml:space="preserve">Acompañar a los procesos en la actualización, ajustes y/o creación de procedimientos e  información documentada del Sistema de Gestión de Calidad. </t>
  </si>
  <si>
    <t>Se apoyó la revisión y ajuste del procedimiento y formatos de Juegos Deportivos Institucionales, igualmente se realiza acompañamiento y seguimiento hasta su publicación.
Se apoyó la actualización del procedimiento P-GP-02 Gestión de la Plataforma TIC</t>
  </si>
  <si>
    <t>Noma Iso 14001</t>
  </si>
  <si>
    <t>Documento S.G.A</t>
  </si>
  <si>
    <t>Sistema de Gestión de Ambiental Implementado</t>
  </si>
  <si>
    <t>Estructurar e implementar el Sistema de Gestión Ambiental</t>
  </si>
  <si>
    <t>Humano 
Tecnológico 
Financiero</t>
  </si>
  <si>
    <t>Pendiente para iniciar en el mes de abril.</t>
  </si>
  <si>
    <t>Se está trabajando con Johanna Posada de Talento Humano con el objetivo de actualizar el sitio, se realizó reunión el lunes 27 de marzo para inducción y/o capacitación.</t>
  </si>
  <si>
    <t xml:space="preserve">Plan de Mejoramiento Institucional </t>
  </si>
  <si>
    <t>% de acciones de mejora trámitadas oportunamente</t>
  </si>
  <si>
    <t>Formular y tramitar oportunamente las acciones de mejora de los procesos de la Oficina Asesora de Planeación, entre ellas considerar acciones por autoevaluaciones que permitan  la participación de la ciudadanía en la rendición de cuentas. Así mismo, acompañar a los gestores en la formulación de nuevas acciones de mejora para la vigencia 2023</t>
  </si>
  <si>
    <t xml:space="preserve">
Se acompañaron 9 de los 20 procesos.</t>
  </si>
  <si>
    <t xml:space="preserve">Informe  consolidado planes de mejoramiento </t>
  </si>
  <si>
    <t xml:space="preserve">Generar informe consolidado del seguimiento a los planes de mejoramiento del Instituto resultado de autoevaluaciones, auditorías internas y externas, identificación de producto no conforme, riesgos, control interno, contraloría, entre otros. </t>
  </si>
  <si>
    <t>Se elaboró informe con corte al 30 de marzo</t>
  </si>
  <si>
    <t>Ley de Transparencia (1712/2014)</t>
  </si>
  <si>
    <t xml:space="preserve">Componente 3. Seguimiento acceso a la información pública </t>
  </si>
  <si>
    <t>Documentos a publicar s en el apartado deTransparencia y acceso a información pública de la página we oficial de la entidad</t>
  </si>
  <si>
    <t xml:space="preserve">información publicada oportunamente </t>
  </si>
  <si>
    <t xml:space="preserve">Solicitar  información para la publicación  en el apartado de transparencia de la página web oficial de la entidad y publicar la información. Entre ellas garantizar la publicación del  Plan Estratégico Institucional, Plan de Acción Institucional y Plan de Gasto Público (presupuesto de gastos). </t>
  </si>
  <si>
    <t xml:space="preserve">Secretaria Oficina Asesora de Planeación </t>
  </si>
  <si>
    <t>Se solicitó a la Oficina de Comunciaciones la validación de la información en la matriz de requisitos mínimos de la ley de Transparencia.</t>
  </si>
  <si>
    <t>Formularios creados para la participación de los grupos de valor en el Boton Menú participa en la página we oficial de la entidad</t>
  </si>
  <si>
    <t>% de avance de la Información publicada en el menú participa</t>
  </si>
  <si>
    <t>Incluir información de interés en el botón de menú participa.
Generar formularios para la participación de los grupos de valor en cuanto a necesidades, expectativas y sugerencias, que permitan generar insumos para la planeación.</t>
  </si>
  <si>
    <t>0201/2023</t>
  </si>
  <si>
    <t xml:space="preserve">Profesional Universitario de comunicaciones
Profesional Universitario de  Sistemas
Profesional del Servicio al Ciudadano
Profesional Universitario de la Oficina Asesora de Planeación  </t>
  </si>
  <si>
    <t>Pendiente reunión con Oficinas de Sistemas y Comunicaciones para validar la información del menú Participa.</t>
  </si>
  <si>
    <t>Plan de acción del Observatorio del Deporte</t>
  </si>
  <si>
    <t>Diseñar el Plan de acción del Observatorio del Deporte para la vigencia 2023</t>
  </si>
  <si>
    <t>Se consolida el plan de acción del Observatorio, el cual se incluye en el plan de Acción de la Oficina Asesora de Planeacion, cumpliento con la actividad planteada, se incluye en el plan de acción de Planeación.</t>
  </si>
  <si>
    <t xml:space="preserve">Informe de avance implementación del Observatorio Departamental del Deporte </t>
  </si>
  <si>
    <t>Implementar acciones definidas en el plan del Observatorio del Deporte</t>
  </si>
  <si>
    <t>Se consolida el plan de acción del Observatorio, se desarrollan actividades previsata en el mismo para el primer trimestre presentando avance de acuerdo a lo planteado. A la fecha se han realizado 5 informes de analítica, el mes de febrero se realizan 3 informes de analítica y en el mes de marzo para un total de 5 de 25. (Participación de Escuelas de Deporte Formativo; Encuesta de grupos de valor; Indicadores Plan de Desarrollo, Indicadores de Gestión, Diagnóstico de Escuelas de Deporte Formativo), El avance del año corresponde a 4.88%;En la implementación del Observatorio del Deporte se realizaron actividades para el logro del 93% de la meta establecida para el año 2022, lo cual permite establecer un avance del 65.1% del plan de desarrollo en la Implementación. El 83% obedece a la relación porcentual de 2 informes mensuales realizados.</t>
  </si>
  <si>
    <t>Formulario FURAG reportado</t>
  </si>
  <si>
    <t xml:space="preserve">Formulario FURAG Diligenciado </t>
  </si>
  <si>
    <t>Realizar el Reporte del FURAG vigencia 2022</t>
  </si>
  <si>
    <t>Pendiente segundo trimestre de 2023.</t>
  </si>
  <si>
    <t>Informe de avance MIPG</t>
  </si>
  <si>
    <t xml:space="preserve">Realizar seguimiento a la implementación de los planes de acción de las Políticas MIPG </t>
  </si>
  <si>
    <t xml:space="preserve">Profesional Universitario de la Oficina Asesora de Planeación  </t>
  </si>
  <si>
    <t>Depende del seguimiento de los planes de acción que se presentan el 11 de abril de 2023</t>
  </si>
  <si>
    <t>Planes de acción 2024</t>
  </si>
  <si>
    <t>Políticas con plan de acción formulados</t>
  </si>
  <si>
    <t>Acompañar  a las áreas en la formulación de los planes de acción de las Políticas MIPG vigencia 2024</t>
  </si>
  <si>
    <t>Actividad programada para noviembre de 2023</t>
  </si>
  <si>
    <t xml:space="preserve">Plan y Programa de Auditorías Internas </t>
  </si>
  <si>
    <t xml:space="preserve">Plan y programa de auditorias elaborados </t>
  </si>
  <si>
    <t xml:space="preserve">Elaborar plan y programa de auditoría interna </t>
  </si>
  <si>
    <t>Se elaboró el Plan y Cronograma y fueron aprobados en Comité de Gerencia el 10/04/2023.</t>
  </si>
  <si>
    <t xml:space="preserve">Presentación del programa de auditoría </t>
  </si>
  <si>
    <t xml:space="preserve">Socializaciones reallizadas </t>
  </si>
  <si>
    <t xml:space="preserve">Socializar el Plan y Programa de Auditoria interna en el Comité de Gerencia para aprobación.  </t>
  </si>
  <si>
    <t>Se socializaron el Plan y Cronograma en Comité de Gerencia el 10/04/2023.</t>
  </si>
  <si>
    <t xml:space="preserve">Acta de reunión </t>
  </si>
  <si>
    <t>Propiciar espacio de planeación con el equipo auditor</t>
  </si>
  <si>
    <t>Jefe Oficina Asesora de Planeación 
Equipo Auditor</t>
  </si>
  <si>
    <t>Se realiza reunión de socialización el 23 de marzo de 2023</t>
  </si>
  <si>
    <t xml:space="preserve">Listas de chequeo </t>
  </si>
  <si>
    <t xml:space="preserve">No. de procesos con información revisada </t>
  </si>
  <si>
    <t xml:space="preserve">Revisar  la información documentada de los procesos susceptibles de auditoria y diligenciar lista de chequeo </t>
  </si>
  <si>
    <t>Actividad programada entre mayo y junio de 2023.</t>
  </si>
  <si>
    <t>Auditorías internas realizadas</t>
  </si>
  <si>
    <t xml:space="preserve">Realizar auditorías internas </t>
  </si>
  <si>
    <t>Informes de auditoría</t>
  </si>
  <si>
    <t>Informes de auditoría elaborados</t>
  </si>
  <si>
    <t xml:space="preserve">Realizar informes de auditoria por cada uno de los procesos </t>
  </si>
  <si>
    <t xml:space="preserve">Informe de auditoría consolidado </t>
  </si>
  <si>
    <t>Elaborar informe consolidado de Auditoria Interna 2023</t>
  </si>
  <si>
    <t>Actividad programada para el mes de julio de 2023.</t>
  </si>
  <si>
    <t xml:space="preserve">Presentación con resultados </t>
  </si>
  <si>
    <t>Socialización realizada</t>
  </si>
  <si>
    <t>Socializar a la alta dirección y gestores de calidad los resultados de la  Auditoria Interna 2023</t>
  </si>
  <si>
    <t xml:space="preserve">Presentación revisión por la dirección </t>
  </si>
  <si>
    <t xml:space="preserve">Preparación auditoría de seguimiento  </t>
  </si>
  <si>
    <t>Actividad Programada para el mes de septiembre</t>
  </si>
  <si>
    <t xml:space="preserve">Autodiagnósticos diligenciados </t>
  </si>
  <si>
    <t xml:space="preserve">Acompañar en el diligenciamiento del  Autodiagnóstico dipuesto por la Función Pública. </t>
  </si>
  <si>
    <t>Actividad programada entre junio y diciembre de 2023.</t>
  </si>
  <si>
    <t>Se revisaron todas las solicitudes enviadas.</t>
  </si>
  <si>
    <t>Pendiente de revisión y aprobación por parte del líder y publicación en el SGC.</t>
  </si>
  <si>
    <t>Diseñar estrategia para la divulgación de la implementación del MIPG.</t>
  </si>
  <si>
    <t>Se elaboró video con información relevante de MIPG.</t>
  </si>
  <si>
    <t>Información Documentada del Proceso Observatorio del Deporte</t>
  </si>
  <si>
    <t>Estructurar el Proceso Observatorio de Deporte en el Sistema de Gestión de Calidad</t>
  </si>
  <si>
    <t>Se entregan insumos para la implementación del proceso del Obsevatorio, pendiente la revisión de los mismos para implementar el proceso. En el segundo trimestre se realiza la verificación de los documentos para estructurar en el Sistema de Gestión de la Calidad el proceso del Observatorio</t>
  </si>
  <si>
    <t>Política MIPG aprobada en Comité de Gerencia.</t>
  </si>
  <si>
    <t>Presentar  las Políticas de MIPG al Comité Gestión y Desempeño para su aprobación (Las relacionadas con la Oficina Asesora de Planeación).</t>
  </si>
  <si>
    <t>Pendiente de autorización de la Gerencia para la presentación de las políticas.
El gestor de Planeación envió a los profesionales de Apoyo la presentación de 4 de las políticas pendientes por presentar para revisión y envío posterior al Jefe de la Oficina.</t>
  </si>
  <si>
    <t>Actividad programada para el mes de septiembre de 2023.</t>
  </si>
  <si>
    <t>Se da respuesta a solicitud de información relacionada con Derechos Humanos, respuesta a la matríoz ADE, información de la matriz de Gobernador, Ficha dinamizadora de las acciones em articulación de la política de mujeres, consolidado de la respuesta de los recursos ejecutados de la tasa prodeporte,  Se reportó el seguimiento al plan integral de camvbio climático, Matríz PICCA.</t>
  </si>
  <si>
    <t>Realizar Seguimiento al avance de implementación del Observatorio del Deporte</t>
  </si>
  <si>
    <t xml:space="preserve">El avance del indicador del PD obedece al 65.1% que corresponde a las actividades del plan de trabajo programado para el año al año 2022; a la fecha se han realizado 5 informes de analítica, el mes de febrero se realizan 3 informes de analítica y en el mes de marzo para un total de 5 de 25. (Participación de Escuelas de Deporte Formativo; Encuesta de grupos de valor; Indicadores Plan de Desarrollo, Indicadores de Gestión, Diagnóstico de Escuelas de Deporte Formativo), El avance del año corresponde a 4.88%;En la implementación del Observatorio del Deporte se realizaron actividades para el logro del 93% de la meta establecida para el año 2022, lo cual permite establecer un avance del 65.1% del plan de desarrollo en la Implementación:
Soporte a los programas </t>
  </si>
  <si>
    <t xml:space="preserve">Plan Anticorrupción y de Atención al Ciudadano con seguimiento </t>
  </si>
  <si>
    <t>Realizar seguimiento al avance de implementación del Plan Anticorrupción y Atención al Ciudadano</t>
  </si>
  <si>
    <t>Actividad programada para el mes de mayo de 2023.</t>
  </si>
  <si>
    <t>Plan Anticorrupción y de Atención al Ciudadano socializado</t>
  </si>
  <si>
    <t>Socializar al comité de Gestión y Desempeño en el Plan Anticorrupción y Atención al Ciudadano y realizar los ajustes pertinentes.</t>
  </si>
  <si>
    <t>Requerimiento radicado.</t>
  </si>
  <si>
    <t>Solicitar planes de acción de las políticas  para la vigencia 2024</t>
  </si>
  <si>
    <t>Actividad Programada para el mes de septiembre 2023</t>
  </si>
  <si>
    <t>Solicitudes de Traslado e Incorporaciones verificadas</t>
  </si>
  <si>
    <t>Los requerimientos se tramitan el mismo día que se envían.</t>
  </si>
  <si>
    <t>Solicitud de información</t>
  </si>
  <si>
    <t>Realizar la gestión de solicitud de información requerida ante cada una de las areas vinculadas para la actualización de los trámites y OPAS.</t>
  </si>
  <si>
    <t xml:space="preserve">Se diseñó formulario para requerir la información de trámites y OPAS a las áreas. </t>
  </si>
  <si>
    <t>Micrositio con información actualizada</t>
  </si>
  <si>
    <t>Revisar y actualizar el micrositio MIPG.</t>
  </si>
  <si>
    <t xml:space="preserve">Se ha cargado informacion de las políticas al micrositio de MIPG </t>
  </si>
  <si>
    <t>Apoyo técnico y metodológico en la actualización e implementación de la Política Pública del Deporte</t>
  </si>
  <si>
    <t>Se apoyó la socialización a la Gerencia del proyecto de actualización de la Política pública y se consolidó análisis para la financiación.
Se proyectó oficio para radicación del proyecto ante la Gobernación de Antioquia.</t>
  </si>
  <si>
    <t>Apoyo al análisis y monitoreo de la Política Pública de la Bicicleta</t>
  </si>
  <si>
    <t xml:space="preserve">Se apoyó la socialización a la Oficina Jurídica y se recibió asesoría de la Contraloría para la evaluación anual. </t>
  </si>
  <si>
    <t>Diseño metodológico e implementación de la estratégia de rendición de cuentas</t>
  </si>
  <si>
    <t xml:space="preserve">Se diseñó metodología para la implementación de la estrategía de rendición de cuentas del año 2022, se socializó a la Gerencia y de acuerdo a instrucción de la Gerencia se publicó el informe de Gestiónb vigencia 2022. </t>
  </si>
  <si>
    <t xml:space="preserve">Alineación estratégica a los planes intersectoriales y agenda 2040 </t>
  </si>
  <si>
    <t>Se han realizado reuniones con el equipo técnico de la Agenda Antioquia 2040, para la alineación con la orientación estratégica de Indeportes Antioquia.</t>
  </si>
  <si>
    <t>1000/1° trimestre, en este periodo se cumple con el 100% de la meta ya que esta indicador, su covertura es mensual F-AT-03</t>
  </si>
  <si>
    <t xml:space="preserve">1000/1° trimestre, se cuemple con la meta ya que mensualmente se realizo un comité evaluador de apoyo mensual durante el primer trimestre </t>
  </si>
  <si>
    <t xml:space="preserve">1000/1° trimestre 
Durante el trimestre 1 de 2023, se cumple mensualmente con la meta ya que cada mes se realiza actualizacion de listados de atletas F-AT-03 activos, a su vez se actuliza la base de datos para proyectar resolucion
</t>
  </si>
  <si>
    <t xml:space="preserve">1000/1° trimestre a travez de las visitas en campo del area metodologica se cumple la covertura del indicador al 100% registrando en F-AT-43 </t>
  </si>
  <si>
    <t xml:space="preserve">400/1° trimestre 
Se recepcionan las postulaciones y se consolida el listado para otorgar el apoyo economico por logros obtenidos y ser presentado en el comité evaluador 
</t>
  </si>
  <si>
    <t xml:space="preserve">400/ 1° trimestre El apoyo tipo economico se entrega mensual a los atletas por logros obtenidos, para esto se realizaron mensulamente en el primer trimestre los comité evaluadores para que por resoluicion se les entregue al 100% de atletas el apoyo economico
 </t>
  </si>
  <si>
    <t>400/ 1° trimestre 
Este complimiento se da al 100% ya que cada mes en comité evaluador se realiza acta de esta comité y se proyecta la resolucion</t>
  </si>
  <si>
    <t xml:space="preserve">400/1° trimestre, una vez se da todo el proceso contable, desde tesoreria se hacen los desembolsos a los atletas de apoyo economico, una vez se hace el pago efectivo, mensualmente se cumple con el 100% de la meta </t>
  </si>
  <si>
    <t>450/1° trimestre para este periodo se recibieron las postulacines para apoyo educativo, con las cuales se cosolidan los listados para analisis y otorgamiento de este apoyo educativo</t>
  </si>
  <si>
    <t>450/1° trimestre, este apoyo se entrega una vez por semestre, por lo tanto solo se realizo un comité evaluador para otorgar apoyo educativo en el semestre 1 de 2023</t>
  </si>
  <si>
    <t>450/1°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</si>
  <si>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semestralmente  
</t>
  </si>
  <si>
    <t xml:space="preserve">150/1°trimestre Para la consolidacion de los listados  se reciben las postulaciones con las cuales se generan los listados para otorgar el apoyo tipo alimentacion mensualmente 
</t>
  </si>
  <si>
    <t xml:space="preserve">150/1° trimestre
Esta actividad se da mensulamete y en el primer trimestre se cumple con la meta ya que se han realizado 3 comites de apoyo, uno cada mes 
</t>
  </si>
  <si>
    <t xml:space="preserve">150/1° trimestre 
Una vez pasa el comité de apoyos donde se define que atletas resiviran alimentsacion, con el acta que se genera, se procede a proyectar la resolucion mensualmete 
</t>
  </si>
  <si>
    <t xml:space="preserve">150/1° trimestre
 el cumplimiento en este trimestre se da una vez tesoreria realiza los desembolsos a los atletas por apoyo economico de forma mensual </t>
  </si>
  <si>
    <t>300/1° trimestre, en este periodo se cumple con el 100% de la meta ya que este indicador, su covertura es mensual F-AT-03</t>
  </si>
  <si>
    <t xml:space="preserve">300/1° trimestre, se cuemple con la meta ya que mensualmente se realizo un comité evaluador de apoyo mensual durante el primer trimestre </t>
  </si>
  <si>
    <t xml:space="preserve">300/1° trimestre
Durante el trimestre 1 de 2023, se cumple mensualmente con la meta ya que cada mes se realiza actualizacion de listados de para atletas F-AT-03 activos, a su vez se actuliza la base de datos para proyectar resolucion
 </t>
  </si>
  <si>
    <t>Para-Para atletas de mejor rendimiento deportivo con apoyo económico</t>
  </si>
  <si>
    <t>Numero de Para atletas con apoyo económico</t>
  </si>
  <si>
    <t>Inicia proceso de pagos y desembolso de recursos a los para atletas según categoria</t>
  </si>
  <si>
    <t xml:space="preserve">300/1° trimestre, una vez se da todo el proceso contable, desde tesoreria se hacen los desembolsos a los para atletas de apoyo economico, una vez se hace el pago efectivo, mensualmente se cumple con el 100% de la meta </t>
  </si>
  <si>
    <t xml:space="preserve">60/1° trimestre 
Se recepcionan las postulaciones y se consolida el listado para otorgar el apoyo economico por logros obtenidos y ser presentado en el comité evaluador 
</t>
  </si>
  <si>
    <t xml:space="preserve">60/ 1° trimestre
El apoyo tipo economico se entrega mensual a los para atletas por logros obtenidos, para esto se realizaron mensulamente en el primer trimestre los comité evaluadores para que por resoluicion se les entregue al 100% de para atletas el apoyo economico
  </t>
  </si>
  <si>
    <t>60/ 1° trimestre 
Este complimiento se da al 100% ya que cada mes en comité evaluador se realiza acta de este comité y se proyecta la resolucion</t>
  </si>
  <si>
    <t xml:space="preserve">60/1° trimestre, una vez se da todo el proceso contable, desde tesoreria se hacen los desembolsos a los para atletas de apoyo economico, una vez se hace el pago efectivo, mensualmente se cumple con el 100% de la meta </t>
  </si>
  <si>
    <t>60/1° trimestre para este periodo se recibieron las postulacines para apoyo educativo, con las cuales se cosolidan los listados para analisis y otorgamiento de este apoyo educativo</t>
  </si>
  <si>
    <t>60/1° trimestre, este apoyo se entrega una vez por semestre, por lo tanto solo se realizo un comité evaluador para otorgar apoyo educativo en el semestre 1 de 2023</t>
  </si>
  <si>
    <t>60/1° trimestre Se da cumplimiento en cuanto a la construcion de la base de datos y proyeccion de la resolucion toda vez que se realizo el comité de apoyo educativo donde queda contancia en acta de reunion y de esta, se proyecta la resolucion.</t>
  </si>
  <si>
    <t xml:space="preserve">0/1°trimestre
En el primer trimestre no se registra avance de cumplimiento de la meta, debido a que en el primer trimestre no se han realizado los desembolsos. este apoyo se entrega 1 por semestre  
</t>
  </si>
  <si>
    <t>Consolidación de listado de Para  Atletas que se postulan para pertenecer a las Selecciones Antioquia</t>
  </si>
  <si>
    <t xml:space="preserve">30/1°trimestre
Para la consolidacion de los listados  se reciben las postulaciones con las cuales se generan los listados para otorgar el apoyo tipo alimentacion mensualmente 
</t>
  </si>
  <si>
    <t xml:space="preserve">30/1° trimestre
Esta actividad se da mensulamete y en el primer trimestre se cumple con la meta ya que se han realizado 3 comites de apoyo, uno cada mes 
</t>
  </si>
  <si>
    <t xml:space="preserve">
30/1° trimestre Una vez pasa el comité de apoyos donde se define que para atletas resiviran alimentsacion, con el acta que se genera, se procede a proyectar la resolucion mensualmete 
</t>
  </si>
  <si>
    <t xml:space="preserve">30/1° trimestre
 el cumplimiento en este trimestre se da una vez tesoreria realiza los desembolsos a los atletas por apoyo economico de forma mensual </t>
  </si>
  <si>
    <t>Documentos</t>
  </si>
  <si>
    <r>
      <t xml:space="preserve">Proyección de cronograma eventos deportivos año </t>
    </r>
    <r>
      <rPr>
        <sz val="10"/>
        <rFont val="Calibri"/>
        <family val="2"/>
        <scheme val="minor"/>
      </rPr>
      <t>2023</t>
    </r>
  </si>
  <si>
    <t>1/1°trimiestre 
Una vez se publican en la pagina web de cada federacion los calendarios de competencia del año, se hace la consolidacion del cronograma de eventos fundamentales y clasificatorios para el año.</t>
  </si>
  <si>
    <t>Consolidación base de datos de eventos de medallas obtenidas en eventos deportivos a realizar en cada semestre</t>
  </si>
  <si>
    <t>0,25/1°trimestre
A medida que se realizan las competencias de calendarios de federaciones, se consolida las medallas obtenidas por atletas y para atletas de Antioquia y otras regiones F-AT-122</t>
  </si>
  <si>
    <t xml:space="preserve">Documento con relación de eventos y resultados deportivos obtenidos por semestres </t>
  </si>
  <si>
    <t>0,50/1° trimestre 
basado en el cronograma de competencias del año, a medida que se realizan, se consolida los resultados en el formato F-AT-26 y asu vez en el F-AT-122</t>
  </si>
  <si>
    <t xml:space="preserve">Diligenciar formato de indicadores con información consolidada sobre la participacion en eventos deportivos apoyados con recursos de convenios </t>
  </si>
  <si>
    <t xml:space="preserve">0/1° trimestre
A la fecha en este periodo no se ha registrado en indicadores alguna cifra, ya que se esta en proceso de elaboracion de convenios con las ligas, para el apoyo en participacion y preparacion deportiva  </t>
  </si>
  <si>
    <t xml:space="preserve">4/1° trimestre 
De acuerdo a presupuesto asignado para la vigencia, se otorga un recurso para los CEDEP y se les asigna de acuerdo a cada dinamica se proyecta el monto a contratar </t>
  </si>
  <si>
    <t>4/1° Trimestre 
en el primer trimestre se realiza el proceso de contratacion para la entrada funcionamiento de los 4 CEDEP</t>
  </si>
  <si>
    <t xml:space="preserve">0/1° trimestre 
en el primer trimestre no se ha dado inicio a las actividades de los CEDEP ya que se encuentran en proceso de elaboracion de convenios </t>
  </si>
  <si>
    <t>0/1° trimestre 
debido a que aun no se incian las actividades en los CEDEP, no se cuenta con ningun seguimiento o cotrol a los procesos de los CEDEP</t>
  </si>
  <si>
    <t>Anualizado/ Contratos iniciados en SECOP 2</t>
  </si>
  <si>
    <t>Efectuar la contratación de promotores subregionales, promotor en actividades especialziadas,  profesional  GESI y nutricionista que sean requeridos para la asesoría a las 9 subregiones de Antioquia.</t>
  </si>
  <si>
    <t>Se realiza la contratación de los 8 profesionales del proyecto.</t>
  </si>
  <si>
    <t>Se construye la ruta de asesorías para la vigencia que se desarrollará entre los meses de marzo y diciembre.</t>
  </si>
  <si>
    <t>Se presenta en cada asesoría virtual subregional y en el marco del Encuentro Departamental de Directores, Gerentes y/o Coordinadores de Entes Deportivos Municipales realizado en Medellín el 30/03/2023.</t>
  </si>
  <si>
    <t>Realizar asesorías virtuales y/o presenciales a cada municipio de las 9 subregiones de Antioquia</t>
  </si>
  <si>
    <t>Se realizan 124 asesorías. No participa el municipio de Medellín</t>
  </si>
  <si>
    <t>Acompañar, revisar y validar  el  registro de grupos de actividad física en la plataforma institucional.</t>
  </si>
  <si>
    <t xml:space="preserve">Si bien la meta son 40 Entornos, con los recursos disponibles y según el estudio de mercado realizado  se logran financiar 35 Entornos. </t>
  </si>
  <si>
    <t>Se establecen criterios de acuerdo con la participaicón municipal en 2022 y con el objetivo de garantizar la cofinanciación municipal.</t>
  </si>
  <si>
    <t>Publicar componente para la dotación de entornos saludables en la circular de la política de cofinanciación del proyecto.</t>
  </si>
  <si>
    <t>Se publica en la circular de convocatoria  K2023000011 del 21 de marzo de 2023</t>
  </si>
  <si>
    <t>Según el cronograma de la convocatoria los resultados se deben publicar el 19 de abril de 2023.</t>
  </si>
  <si>
    <t>En el momento se está pendiente de publica rel proceso de subasta inversa</t>
  </si>
  <si>
    <t>Especificaciones técnicas ejecutadas</t>
  </si>
  <si>
    <t>Se establecen criterios de acuerdo con las necesidades de los eventos definidos par al vigencia.</t>
  </si>
  <si>
    <t>Se definen las sedes del Encuentro Departamental de Rumba (Medellín)  y el Encuentro de Clubes de la Salud y Adulto Mayor (Frontino) . Las sedes de los demás  eventos  serán definidas según el cronograma de la convocatoria donde los resultados deben publicarse el 19 de abril de 2023.</t>
  </si>
  <si>
    <t xml:space="preserve">Se avanza con especificaciones técnicas para proceder con la contratación en el segundo trimestre.
</t>
  </si>
  <si>
    <t>Orientar a 125 municipios y garantizar el registro de participantes de cada municipio para los eventos de "Por Su salud,múevase pues"</t>
  </si>
  <si>
    <t>Se realiza el proceso de orientación para las inscripciones del Día Mundial de la Actividad Física.</t>
  </si>
  <si>
    <t>Se efectúo al contratación de los promotores subregionales del proyecto</t>
  </si>
  <si>
    <t>Se define la ruta de asesorías para la vigencia abarcando desde marzo a diciembre.</t>
  </si>
  <si>
    <t>Se presenta el plan de asesoría a los EDM a través de encuentros virtuales y en el marco del Encuentros Departamental de Directores, Gerentes y/o Coordinadores de Entes Deportivos Municipales  realizado en la ciudad de Medellín el 30/03/2023.</t>
  </si>
  <si>
    <t xml:space="preserve">Se avanza con el primer paso de las asesorías.
</t>
  </si>
  <si>
    <t>Acompañar el proceso de registro de participantes de las Escuelas de Deporte Formativo en la plataforma institucional.</t>
  </si>
  <si>
    <t>Se revisa y acompaña el proceso según el estado del registro en plataforma.</t>
  </si>
  <si>
    <t>Se estructura los items que conforman cada dotación de acuerdo con  las necesidades actuales de las Escuelas Municipales para el fortalecimiento de la fase de iniciación y formación y  la proyección de deportes para la diversificación de su oferta en la  fase de especialización.</t>
  </si>
  <si>
    <t>Se definen los cirterios habilitantes y de selección según los datos obtenidos y la participación municipal en la vigencia anterior.</t>
  </si>
  <si>
    <t>Se proyecta circular y se estima su publicación en el mes de abril.</t>
  </si>
  <si>
    <t>Seleccionar municipios a beneficiar con la dotación de implementación deportiva según las postulaciones en el marco de la convocatoria de la política de cofinanciación.</t>
  </si>
  <si>
    <t>Está sujeta a la apertura de ela convocatoria y la postulación municipal que tendrá lugar en el mes de abril.</t>
  </si>
  <si>
    <t>En proceso de estructuración de especificaciones técnicas y cantidades para las dotaciones de implementación.</t>
  </si>
  <si>
    <t>Se establece la estructura técnica y metodológica de las Olimpiadas Subregionales de Deporte Formativo y los Seminarios Subregionales.</t>
  </si>
  <si>
    <t>Se definen los criterios habilitantes y de selección según los datos obtenidos y la participación municipal en la vigencia anterior.</t>
  </si>
  <si>
    <t xml:space="preserve">Se publica componente para los Seminarios Subregionales </t>
  </si>
  <si>
    <t>Se seleccionan las sedes de los Seminarios Subregionales a través de la circular de resultados K2023000013 del 21 de marzo de 2023. El resto de sedes están sujeta a la apertura de ela convocatoria y la postulación municipal que tendrá lugar en el mes de abril.</t>
  </si>
  <si>
    <t>Se publica en la circular de convocatoria  K2023000008 del 7 de marzo de 2023</t>
  </si>
  <si>
    <t>Seleccionar municipios a beneficiar con los monitores de deporte formativo según las postulaciones en el marco de la convocatoria de la politica de cofinanciación.</t>
  </si>
  <si>
    <t>Se seleccionan y publicna en la circular de resultados K2023000013 del 21 de marzo de 2023.</t>
  </si>
  <si>
    <t>Está proyectada para finales de abril de 2023.</t>
  </si>
  <si>
    <t>Se realizó la contratación de promotores subregionales, técnicos y apoyos de plataforma y apoyos operativs.</t>
  </si>
  <si>
    <t>Se reviso y actualizó la carta fundamental de los Juegos Comunales y Campesinos</t>
  </si>
  <si>
    <t>Se realizo la convocatoria de sedes para fase subregional de los diferentes juegos.</t>
  </si>
  <si>
    <t xml:space="preserve">Se realiza la visita técnica a los municipios postulados a sedes de fase subregionals de los diferentes juegos,  estan pendientes las visitas técnicas de los municipios que se postulen a sede de Final departamental de los diferentes juegos </t>
  </si>
  <si>
    <t>Está pendiente la publicación  de la circular</t>
  </si>
  <si>
    <t xml:space="preserve">Se realiza la parametrización de plataforma para los juegos comunales y campesinos </t>
  </si>
  <si>
    <t xml:space="preserve">Se identifican las necesidades a contratar estableciendo  cantidades </t>
  </si>
  <si>
    <t>Se realizó la contratación de promotores subregionales, técnicos y apoyos de plataforma, apoyos operativos y promotores de la estrategia de Talentos Antioquia.</t>
  </si>
  <si>
    <t>Se reviso y actualizó la carta fundamental de los Juegos Escolares</t>
  </si>
  <si>
    <t>Se realizo la convocatoria de sedes para fase subregional de los diferentes juegos, posteriormente se realiza convocatoria de sedes para Finales Departamentales</t>
  </si>
  <si>
    <t xml:space="preserve">Se ajustaron informes técnicos de la Final Departamental para posteriormente proceder a la promoción de deportistas, de acuerdo con los cupos que asigne el ministerio
</t>
  </si>
  <si>
    <t xml:space="preserve">Se realiza la parametrización de plataforma para los juegos escolares </t>
  </si>
  <si>
    <t xml:space="preserve">Se realiza la contratación de promotores subregionales, departamentales y de apoyos para las actividades de activación territorial. </t>
  </si>
  <si>
    <t>No se cumple el 100% de la asesorías programadas porque hace falta un promotor subregional.</t>
  </si>
  <si>
    <t>Se define la composición de los entornos recreativos para la vigencia 2023</t>
  </si>
  <si>
    <t>Se definen criterios para las 14 entornos recreativos a entregar en la vigencia, de acuerdo con la participación municipal del año 2022. Para la vigencias no habrán Jornadas de Acuerdos Municipales.</t>
  </si>
  <si>
    <t>Su publicación está proyectada para abril de 2023.</t>
  </si>
  <si>
    <t xml:space="preserve">Especificaciones técnicas en construcción </t>
  </si>
  <si>
    <t>Se estructura el componente del proyecto de Recreación en el marco de los Seminarios Subregionales y demás eventos de la vigencia.</t>
  </si>
  <si>
    <t>Se seleccionaron las sedes de los Seminarios Subregionales a través de circular de resultados K2023000013 de 21 de marzo de 2023.</t>
  </si>
  <si>
    <t>Se realizó la contratación de los seminarios subregionales  (C326 de 2023)</t>
  </si>
  <si>
    <t>Observación 1er trimestre:
Para el trimestre reportado se  ha cumplido con el 100% de la contratación de los profesional y técnicos de apoyo para el desarrollo del plan de capacitaciones en la vigencia 2023. Se sucribieron 4 contratos de prestacion de servicios así:
Contrato 233 de 2023 - Carlos Arturo Gómez Valencia
Contrato 306 de 2023 - Julián David Arboleda Londoño 
Contrato 307 de 2023 - Giovany Orrego
Contrato 322  de 2023 - Javier Tutistar Benavides</t>
  </si>
  <si>
    <t>Observación 1er trimestre:
Para el trimestre reportado se  ha cumplido con el 100% de la Identificación y diagnóstico  de necesidades de capacitación en las organizaciones del sector del deporte, la recreación y la actividad física en en Departamento de Antioquia.
Se cuenta con un documento diagnóstico y encuesta de necesidades de capacitación, disponible en el Sistema de Informacion Misional de Indeportes - DeportesANT</t>
  </si>
  <si>
    <t>Observación 1er trimestre:
Para el trimestre reportado se  ha cumplido con el 100% de la Formulación y validación del  Plan de Capacitación para la vigencia 2023.
Se cuenta con agenda académica con 32 capacitaciones y socializada el día 30 de marzo en el Encuentro de Gerentes, Directores y Coordinadores de los Entes Deportivos Municipales del departamento de Antioquia</t>
  </si>
  <si>
    <t>Observación 1er trimestre:
Para el trimestre reportado se  ha cumplido con la selección de proveedores de servicios de capacitación certificada, que corresponde al 25% de la actividad: UdeA, U. San Buenaveb'ntura, UNAULA, U. Luis Amigó y Liga de Natación de Antioquia.
A los proveedores seleccionados, el 28 de marzo de 2023, se les solcitó presentar propuesta técnica y económica para el desarrollo del plan de capacitación. Queda pendiente la contratación  (75% de la actividad)</t>
  </si>
  <si>
    <t>Para el trimestre reportado, no se ha adelantado la actividad de Ejecución y Seguimiento del  Plan de  Capacitación (Cumplimiento ciclo de capacitación), teniendo en cuenta que por cronograma, está establecido realizarla a partir del segundo trimestre del 2023</t>
  </si>
  <si>
    <t>Para el trimestre reportado, no se ha adelantado la actividad de Certificación de participantes en las capacitaciones desarrolladas en la vigencia teniendo en cuenta que por cronograma, está establecido realizarla a partir del segundo trimestre del 2023</t>
  </si>
  <si>
    <t>metros cuadrados m²</t>
  </si>
  <si>
    <t>A la fecha se cuenta con la contratación del  equipo base conformado por 10 ingeniero civiles, 5 administrativos y financieros, 3 arquitectos, 3 abogados, 1 foresta y ambiental, 2 Sociales, 1 comunicadora, 1 profesional de salud ocupacional, seguridad industrial y 1 profesional gestión estratégica</t>
  </si>
  <si>
    <t>A la fecha se han adelantado asesorías técnicas para dar cumplimiento a los requisitos en la obtención de la viabilidad a 7 de 46 proyectos revisados.
Nota: desde las anteriores vigencias se viene adelantando en la celebración de mesas técnias toda vez que la meta propuesta para el cuatrenio es de 65 proyectos, para los cuales se viabilizaron 26 proyectos y se suscribieron los respectivos convenios interadministrativos.</t>
  </si>
  <si>
    <t>A la fecha se han revisado los proyectos presentados por los municipios y se han requerido para entregar diferentes subsanaciones pertinentes para dar cumplimiento a los requisitos en la obtención de la viabilidad 46 proyectos</t>
  </si>
  <si>
    <t>A la fecha se han celebrado 7 convenios interadministrativos con los municipios para otorgar el recurso de cofinanciación que permita la ejecución del proyecto</t>
  </si>
  <si>
    <t xml:space="preserve">A la fecha se cuenta 7 contratos o convenios suscritos pero se está a la espera d ela contratación por parte de los municipio de las obras a los cuales se les realiza acompañamiento técnico a la supervisión respectiva asegurando el cumplimiento del objeto, alcance y la correcta ejecución del recurso entregado </t>
  </si>
  <si>
    <t>A la fecha se encuentran no se han contratodo por parte los municipios la ejecución para dar cumplimiento a los doferentes objetos contratuales por lo cual esta no es de aplicabilidad en esta etapa la valoración.</t>
  </si>
  <si>
    <t xml:space="preserve">Boletines y número de notas 881 </t>
  </si>
  <si>
    <t>visitas web</t>
  </si>
  <si>
    <t>Oscar Mauricio Badillo</t>
  </si>
  <si>
    <t>Gloria Bonilla Morales, Diana Dulcey, Maria Teresa Guadalupe, Jaine Esther Tovar Amador,  Oscar Mauricio Badillo y Beatriz Elena Colorado</t>
  </si>
  <si>
    <t>Diana Marcel Dulcey- Porfesional  Universitario</t>
  </si>
  <si>
    <t>Estadisticas de las causas por las cuales se vincula a INDEPORTES ANTIOQUIA en acciones contitucionales y procesos judiciales</t>
  </si>
  <si>
    <t>Subtotales</t>
  </si>
  <si>
    <t xml:space="preserve">formula de calculo de la meta para el trimestre para definir el avance porcentual. </t>
  </si>
  <si>
    <t>Información entregables año 2022</t>
  </si>
  <si>
    <t>No.</t>
  </si>
  <si>
    <t>Riesgo asociado con la actividad</t>
  </si>
  <si>
    <t>Ponderación Trim 1</t>
  </si>
  <si>
    <t xml:space="preserve">Avances
06 abril </t>
  </si>
  <si>
    <t>Avances
09 mayo</t>
  </si>
  <si>
    <t>Avances
07 junio</t>
  </si>
  <si>
    <t>avances
11 julio</t>
  </si>
  <si>
    <t>avances
08 agosto</t>
  </si>
  <si>
    <t>avances
7 septiembre</t>
  </si>
  <si>
    <t>avances
10 octubre</t>
  </si>
  <si>
    <t>avances
09 noviembre</t>
  </si>
  <si>
    <t>avances
12 diciembre</t>
  </si>
  <si>
    <t>Total</t>
  </si>
  <si>
    <t>Nueva</t>
  </si>
  <si>
    <t xml:space="preserve">Monitoreo de plataforma tecnológica para la recolección de datos </t>
  </si>
  <si>
    <t>3012/2023</t>
  </si>
  <si>
    <t xml:space="preserve">Monitoreo de plataforma tecnológica para análisis y presentación de datos </t>
  </si>
  <si>
    <t xml:space="preserve">Análisis de datos y estadísticas </t>
  </si>
  <si>
    <t>Comunicación y difusión de informes</t>
  </si>
  <si>
    <t>Grupo focal de discusión para validar hallazgos</t>
  </si>
  <si>
    <t>Seguimiento y evaluación</t>
  </si>
  <si>
    <t xml:space="preserve">PLANES ESTRATÉGICOS 
</t>
  </si>
  <si>
    <t>Meta Trimestre 1</t>
  </si>
  <si>
    <t>Meta Trimestre 2</t>
  </si>
  <si>
    <t>Meta Trimestre 3</t>
  </si>
  <si>
    <t>Meta Trimestre 4</t>
  </si>
  <si>
    <t>DEPENDENCIA</t>
  </si>
  <si>
    <t>PROCESO</t>
  </si>
  <si>
    <t xml:space="preserve">OBJETIVO </t>
  </si>
  <si>
    <t>DIMENSIONES MIPG</t>
  </si>
  <si>
    <t xml:space="preserve">POLÍTICAS </t>
  </si>
  <si>
    <t>PLANES</t>
  </si>
  <si>
    <t xml:space="preserve">Evaluación y Control </t>
  </si>
  <si>
    <t>Asegurar un ambiente de control que le permita a la entidad disponer de las condiciones mínimas para el ejercicio del control interno fundamentada en la información, el control y la evaluación, para la toma de decisiones y la mejora continua</t>
  </si>
  <si>
    <t xml:space="preserve">Planeación Organizacional </t>
  </si>
  <si>
    <t>Establecer el direccionamiento estratégico de la entidad, los planes, programas y proyectos para lograr los objetivos. Hacer seguimiento, control y evaluación para el desarrollo institucional y del sector</t>
  </si>
  <si>
    <t>2.   Plan Anual de Adquisiciones</t>
  </si>
  <si>
    <t xml:space="preserve">Mejoramiento Continuo </t>
  </si>
  <si>
    <t>Identificar y desarrollar las potencialidades de mejora en los procesos institucionales a partir del seguimiento y evaluación de la gestión</t>
  </si>
  <si>
    <t>3.   Plan Anual de Vacantes</t>
  </si>
  <si>
    <t>Centro de administración Documental - CADA</t>
  </si>
  <si>
    <t xml:space="preserve">Comunicaciones </t>
  </si>
  <si>
    <t>Fortalecer y posicionar la imagen pública de la Institución y divulgar información generando confianza y apropiación en los grupos de Interés de Indeportes Antioquia</t>
  </si>
  <si>
    <t xml:space="preserve">4. Evaluación de Resultados </t>
  </si>
  <si>
    <t>4.   Plan de Previsión de Recursos Humanos</t>
  </si>
  <si>
    <t xml:space="preserve">Tesorería </t>
  </si>
  <si>
    <t xml:space="preserve">Investigación </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</si>
  <si>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</si>
  <si>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5.   Plan Estratégico de Talento Humano- Plan de Bienestar</t>
  </si>
  <si>
    <t xml:space="preserve">Asesoría Administrativa y Técnica </t>
  </si>
  <si>
    <t>Asesorar a los entes deportivos municipales, corporaciones subregionales, ligas y otros organismos del sector, para el desarrollo de los programas de deporte. Educación física, recreación y actividad física</t>
  </si>
  <si>
    <t xml:space="preserve">6. Gestión del Conocimiento </t>
  </si>
  <si>
    <t>6.   Plan Institucional de Capacitación</t>
  </si>
  <si>
    <t xml:space="preserve">Capacitación para organizaciones deportivas </t>
  </si>
  <si>
    <t>Formar, complementar y actualizar las competencias de los actores que intervienen en la prestación de los servicios del sector de la educación física, la actividad física, la recreación y el deporte, mediante programas de educación no formal.</t>
  </si>
  <si>
    <t xml:space="preserve">Participación ciudadana en la gestión pública </t>
  </si>
  <si>
    <t>7.   Plan de Incentivos Institucionales</t>
  </si>
  <si>
    <t xml:space="preserve">Actividad Física </t>
  </si>
  <si>
    <t>Promocionar la salud y prevención de la enfermedad, mediante la práctica de la actividad física, dirigido a los municipios y corregimientos del Departamento por medio del cual se brinda una opción de lucha contra el sedentarismo, el tabaquismo y la inadecuada alimentación.</t>
  </si>
  <si>
    <t>8.   Plan de Trabajo Anual en Seguridad y Salud en el Trabajo</t>
  </si>
  <si>
    <t xml:space="preserve">Apoyo Técnico, Científico y Psicosocial </t>
  </si>
  <si>
    <t>Gobierno Digital</t>
  </si>
  <si>
    <t>Iniciación y Formación Deportiva</t>
  </si>
  <si>
    <t xml:space="preserve">Seguridad digital </t>
  </si>
  <si>
    <t>10. Plan Estratégico de Tecnologías de la Información y las Comunicaciones PETI.</t>
  </si>
  <si>
    <t xml:space="preserve">Oficinas de Sistemas e Informática </t>
  </si>
  <si>
    <t xml:space="preserve">Eventos Deportivos Institucionales </t>
  </si>
  <si>
    <t>Fomentar la práctica del deporte, la educación física y la recreación en el departamento de Antioquia a través del diseño y acompañamiento de programas y proyectos orientados a la población en general y grupos especiales</t>
  </si>
  <si>
    <t>11. Plan de Tratamiento de Riesgos de Seguridad y Privacidad de la Información.</t>
  </si>
  <si>
    <t xml:space="preserve">Asesoría para la construcción de escenarios deportivos </t>
  </si>
  <si>
    <t>12. Plan de Seguridad y Privacidad de la Información</t>
  </si>
  <si>
    <t xml:space="preserve">Gestión Financiera </t>
  </si>
  <si>
    <t>Realizar la planificación financiera, aplicación y custodia de los recursos financieros de la entidad y gestionar la transferencia de los mismos</t>
  </si>
  <si>
    <t xml:space="preserve">Contratación y Adquisiciones </t>
  </si>
  <si>
    <t>Garantizar que contrataciones con clientes y proveedores de la entidad se realicen con calidad, oportunidad, eficiencia y cumpliendo de los términos legales.</t>
  </si>
  <si>
    <t xml:space="preserve">Gestión Documental </t>
  </si>
  <si>
    <t xml:space="preserve">Gestión Administrativa de los Recursos </t>
  </si>
  <si>
    <t>Gestión de la Plataforma TIC</t>
  </si>
  <si>
    <t>Brindar a nuestros usuarios internos y externo el acceso a la información documentada con oportunidad, eficiencia y efectividad.</t>
  </si>
  <si>
    <t xml:space="preserve">Gestión del Talento Humano </t>
  </si>
  <si>
    <t>Desarrollar el proceso de Gestión Humana, de acuerdo con la normatividad, para potenciar los vínculos y compromisos de los servidores con la Entidad</t>
  </si>
  <si>
    <t xml:space="preserve">Proceso Jurídico </t>
  </si>
  <si>
    <t xml:space="preserve">Representar los intereses de INDEPORTES ANTIOQUIA en las controversias extracontractuales, contractuales y contenciosas y determinar la necesidad de configurar solidaridad en la ocurrencia de hechos dañosos imputables a la Entidad con llamamientos en garantía y/o acciones de repetición. </t>
  </si>
  <si>
    <t xml:space="preserve">Dispuestas por la Función Pública </t>
  </si>
  <si>
    <t>TODAS LAS POLÍTICAS</t>
  </si>
  <si>
    <t>Se han llevado a cabo las mediciones de condiciones ambientales en el depósito del CADA, en el primer cuatrimestre se realizaron mediciones diarias con reportes quincenales, para un total de 6 reportes. En promedio la temperatura ha estado situada en 24.5 °C y la humedad en 62.7%, con unas variaciones de 4.5 y 2.7 respecto a los valores planeados por al norma para condiciones ambientales controladas. La mayor temperatura registrada fue de 26.9°C y la menor de 22.2 °C, en el caso de la humedad los extremos del trimestre fueron: 46.6% y 77.3%</t>
  </si>
  <si>
    <t>El fondo documental acumulado a cargo del CADA se estima en un volumen de 1300 cajas. De estas para la vigencia 2023 se deben identificar un total de 200 cajas aproximadamente. En el primer trimestre se encuentra un avance de 37 cajas que contienen 376 carpetas y 3 CD, y fueron identificadas en 379 registros descriptivos. (avance de inventario entre la caja N° 1100 y 1136.  Se esperaba cumplir con una meta de 50 cajas por cada trimestre.</t>
  </si>
  <si>
    <t>Elaborar Inventarios Documentales para el 100% de las unidades de conservación del Fondo Acumulado a cargo del CADA</t>
  </si>
  <si>
    <t>Esta actividad está programada para desarrollarse en el segundo semestre de 2023 y depende de la actividad de actualización del PGD y el CCD. Esto en la medida en que los demás instruementos archivísticos darán contexto documental al manual que se pretente actualizar. No estaba programada para el primer trimestre.</t>
  </si>
  <si>
    <t>Esta actividad depende de la elaboración y aprobación del Cuadro de Clasificación Documental CCD. Este se encuentra en fase de elaboración. No estaba programada para el primer trimestre.</t>
  </si>
  <si>
    <t>71 cajas de 200</t>
  </si>
  <si>
    <t xml:space="preserve">En lo relativo a las acciones que se deben emprender desde cada dependencia que tiene a su cargo archivos de gestión y acumulados se efectuaron dos alertas:
En primero lugar, mediante la comunicación 202301003280 del 15 de marzo de 2023 se notificó al Comité Directivo el Estado de las Transferencias documentales de cada dependencia, así mismo se hizo énfasis en las acciones que cada dependencia debía emprender: “1. Continuar con la organización archivística de los archivos de gestión de cada dependencia con ceñimiento a la normatividad vigente y a los procedimientos institucionales para permitir el normal flujo de las transferencias documentales en la entidad y 2. Controlar el acervo institucional en todos los estados del archivo (gestión y central) así como los acumulados, mediante la elaboración de Inventarios Documentales según lo estipulado en el Acuerdo AGN 038 de 2022 (donde se desarrolla el art. 15 de la Ley General de Archivos en lo que respecta a la responsabilidad sobre los archivos). El formato en el Sistema Integrado de Gestión de Indeportes Antioquia está codificado como: F-GD-08 Formato Único Inventario Documental. Esta actividad debe incluir no solo los documentos en soporte papel si no, también, los soportes en formato digital o electrónico.”
Así mismo la Subgerencia Administrativa y Financiera expidió la Circular 2023000015 del 24 de marzo de 2023 sobre lineamientos en materia de gestión documental: obligatoriedad de la elaboración de inventarios documentales y transferencias documentales primarias.
En lo corrido del 2023 se han formalizado las siguientes transferencias documentales, preparadas con el apoyo del equipo de gestión documental a cargo del CADA, mediante radicados: 202301001116, 202301000017, 202301000065, 202301000066, 202301002999, 202301004456. Estas suman 17.75 ML de documentos (71 cajas con 585 carpetas y 67753 folios)
Se espera que todas las dependencias preparen transferencias primarias, en un volumen estimado anual de 50 ML.
</t>
  </si>
  <si>
    <t>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 las TRD. Esta actividad depende de la asignación de recursos para su contratación. Esta actividad debía presentar avance en el primer trimestre.</t>
  </si>
  <si>
    <t>El Cuadro de Clasificación Documental para el Instituto se viene elaborando en el marco del contrato 217 de 2023 cuyo objeto es prestación de servicios de apoyo en la implementación de la política de archivos y gestión documental de Indeportes Antioquia.
Con corte a 31 de marzo de 2023 se avanzó en lo que corresponde al 50% de formulación del instrumento a partir del estudio de la docuementación y del SIG de la entidad.</t>
  </si>
  <si>
    <t>Durante el primer trimestre de 2023 se actualizaron tres de 11 documentos:
El procedimiento P-GD-03 que pasó a versión 8 y corresponde a la gestión de PQRSDF en el instituto y los instructivos: I-GD-06 Instructivo de Radicación que pasó a versión 4 e I-GD-07_Instructivo_Distribucion_documentos que pasó a versión 3.</t>
  </si>
  <si>
    <r>
      <t xml:space="preserve">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del SIC. Esta actividad depende de la asignación de recursos para su contratación. </t>
    </r>
    <r>
      <rPr>
        <sz val="12"/>
        <color rgb="FFFF0000"/>
        <rFont val="Calibri"/>
        <family val="2"/>
        <scheme val="minor"/>
      </rPr>
      <t>Esta actividad debía presentar avance en el primer trimestre.</t>
    </r>
  </si>
  <si>
    <t>Mediante Acta N° 2 del 31 de enero de 2023 el Comité de Gestión y Desempeño de Indeportes Antioquia aprobó la versión 2 para la vigencia 2023 del Plan Institucional de Archivos PINAR. 
El instrumento está publicado en la web institucional: https://indeportesantioquia.gov.co/wp-content/uploads/2023/01/PINAR-Indeportes-2023.pdf. Estaba programada para el primer trimestre.</t>
  </si>
  <si>
    <t>Esta actividad está programada para desarrollarse en el segundo semestre de 2023 y depende de la actividad de actualización del PGD. No estaba programada para el primer trimestre.</t>
  </si>
  <si>
    <t>Esta actividad está programada para desarrollarse en el segundo semestre de 2023. No estaba programada para el primer trimestre.</t>
  </si>
  <si>
    <t>Esta actividad se realizará con corte a junio de 2023, como actualización del diagnóstico de la vigencia 2022. No estaba programada para el primer trimestre.</t>
  </si>
  <si>
    <t>Ponderación (Puntos no porcentajes)</t>
  </si>
  <si>
    <t>Expresar en Porcentaje</t>
  </si>
  <si>
    <t>No se ha presentado avance en esta actividad. Sin embargo, se generó la alerta de la necesidad de este instrumento archivístico mediante el comunicado interno 202301003042 del 7 de marzo de 2023 en el marco de los compromisos del plan de trabajo con el Archivo General de la Nación. En la comunicación se indicó el valor aproximado del SIC. Esta actividad depende de la asignación de recursos para su contratación. Esta actividad debía presentar avance en el primer trimestre.</t>
  </si>
  <si>
    <t>Nombre de área</t>
  </si>
  <si>
    <t>Comunicaciones</t>
  </si>
  <si>
    <t>O.A. Jurídica</t>
  </si>
  <si>
    <t>Sub. Administrativa</t>
  </si>
  <si>
    <t>Sub. Escenarios Deportivos</t>
  </si>
  <si>
    <t>O. Control Interno</t>
  </si>
  <si>
    <t>Sub. Altos Logros</t>
  </si>
  <si>
    <t>O. Talento Humano</t>
  </si>
  <si>
    <t>O.A. Planeación</t>
  </si>
  <si>
    <t>Subg. Fomento y Desarrollo Deportivo</t>
  </si>
  <si>
    <t>S.A Tesorería</t>
  </si>
  <si>
    <t>O. Medicina Deportiva</t>
  </si>
  <si>
    <t>S.A CADA</t>
  </si>
  <si>
    <t>Resultados 
Seguimiento Plan de Acción Primer Trimestre 2023</t>
  </si>
  <si>
    <t>Ponderado</t>
  </si>
  <si>
    <t>Resultados Avances 
X Areas</t>
  </si>
  <si>
    <t>PROMEDIO PONDERADO AVANCE P.A INSTITUCIONAL</t>
  </si>
  <si>
    <t>Control médico de entrenamiento deportivo 50%</t>
  </si>
  <si>
    <t>Consulta profesionales 25%</t>
  </si>
  <si>
    <t>Visita a entrenamientos 12,5%</t>
  </si>
  <si>
    <t>Capacitación 12,5%</t>
  </si>
  <si>
    <t xml:space="preserve">Of. Sistemas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</si>
</sst>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4" formatCode="_-&quot;$&quot;\ * #,##0.00_-;\-&quot;$&quot;\ * #,##0.00_-;_-&quot;$&quot;\ * &quot;-&quot;??_-;_-@_-"/>
    <numFmt numFmtId="43" formatCode="_-* #,##0.00_-;\-* #,##0.00_-;_-* &quot;-&quot;??_-;_-@_-"/>
    <numFmt numFmtId="164" formatCode="0.0%"/>
    <numFmt numFmtId="165" formatCode="0.0"/>
    <numFmt numFmtId="166" formatCode="_-* #,##0.00_-;\-* #,##0.00_-;_-* &quot;-&quot;_-;_-@_-"/>
  </numFmts>
  <fonts count="37" x14ac:knownFonts="1">
    <font>
      <sz val="11"/>
      <color theme="1"/>
      <name val="Calibri"/>
      <family val="2"/>
      <scheme val="minor"/>
    </font>
    <font>
      <b/>
      <sz val="11"/>
      <color theme="0"/>
      <name val="Calibri"/>
      <family val="2"/>
      <scheme val="minor"/>
    </font>
    <font>
      <sz val="11"/>
      <color rgb="FF000000"/>
      <name val="Calibri"/>
      <family val="2"/>
      <scheme val="minor"/>
    </font>
    <font>
      <sz val="8"/>
      <color theme="1"/>
      <name val="Calibri"/>
      <family val="2"/>
      <scheme val="minor"/>
    </font>
    <font>
      <b/>
      <sz val="16"/>
      <color theme="1"/>
      <name val="Calibri"/>
      <family val="2"/>
      <scheme val="minor"/>
    </font>
    <font>
      <sz val="16"/>
      <color theme="1"/>
      <name val="Calibri"/>
      <family val="2"/>
      <scheme val="minor"/>
    </font>
    <font>
      <b/>
      <sz val="20"/>
      <color theme="1"/>
      <name val="Calibri"/>
      <family val="2"/>
      <scheme val="minor"/>
    </font>
    <font>
      <sz val="9"/>
      <color indexed="81"/>
      <name val="Tahoma"/>
      <family val="2"/>
    </font>
    <font>
      <b/>
      <sz val="9"/>
      <color indexed="81"/>
      <name val="Tahoma"/>
      <family val="2"/>
    </font>
    <font>
      <b/>
      <sz val="8"/>
      <color theme="1"/>
      <name val="Calibri"/>
      <family val="2"/>
      <scheme val="minor"/>
    </font>
    <font>
      <sz val="11"/>
      <color theme="1"/>
      <name val="Calibri"/>
      <family val="2"/>
      <scheme val="minor"/>
    </font>
    <font>
      <b/>
      <sz val="15"/>
      <color theme="1"/>
      <name val="Calibri"/>
      <family val="2"/>
      <scheme val="minor"/>
    </font>
    <font>
      <sz val="15"/>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8"/>
      <name val="Calibri"/>
      <family val="2"/>
      <scheme val="minor"/>
    </font>
    <font>
      <sz val="10"/>
      <name val="Arial"/>
      <family val="2"/>
    </font>
    <font>
      <sz val="12"/>
      <color theme="1"/>
      <name val="Calibri"/>
      <family val="2"/>
      <scheme val="minor"/>
    </font>
    <font>
      <b/>
      <sz val="12"/>
      <color theme="1"/>
      <name val="Calibri"/>
      <family val="2"/>
      <scheme val="minor"/>
    </font>
    <font>
      <sz val="8"/>
      <color rgb="FFFF0000"/>
      <name val="Calibri"/>
      <family val="2"/>
      <scheme val="minor"/>
    </font>
    <font>
      <b/>
      <sz val="9"/>
      <color rgb="FF000000"/>
      <name val="Tahoma"/>
      <family val="2"/>
    </font>
    <font>
      <sz val="9"/>
      <color rgb="FF000000"/>
      <name val="Tahoma"/>
      <family val="2"/>
    </font>
    <font>
      <sz val="20"/>
      <color theme="1"/>
      <name val="Calibri"/>
      <family val="2"/>
      <scheme val="minor"/>
    </font>
    <font>
      <b/>
      <sz val="8"/>
      <color rgb="FFFF0000"/>
      <name val="Calibri"/>
      <family val="2"/>
      <scheme val="minor"/>
    </font>
    <font>
      <b/>
      <sz val="11"/>
      <color theme="1"/>
      <name val="Calibri"/>
      <family val="2"/>
      <scheme val="minor"/>
    </font>
    <font>
      <b/>
      <sz val="8"/>
      <color indexed="8"/>
      <name val="Calibri"/>
      <family val="2"/>
      <scheme val="minor"/>
    </font>
    <font>
      <sz val="12"/>
      <color rgb="FF000000"/>
      <name val="Calibri"/>
      <family val="2"/>
      <scheme val="minor"/>
    </font>
    <font>
      <sz val="18"/>
      <color theme="1"/>
      <name val="Calibri"/>
      <family val="2"/>
      <scheme val="minor"/>
    </font>
    <font>
      <sz val="12"/>
      <name val="Calibri"/>
      <family val="2"/>
      <scheme val="minor"/>
    </font>
    <font>
      <sz val="12"/>
      <color rgb="FFFF0000"/>
      <name val="Calibri"/>
      <family val="2"/>
      <scheme val="minor"/>
    </font>
    <font>
      <b/>
      <sz val="18"/>
      <color theme="1"/>
      <name val="Calibri"/>
      <family val="2"/>
      <scheme val="minor"/>
    </font>
    <font>
      <u/>
      <sz val="11"/>
      <color theme="10"/>
      <name val="Calibri"/>
      <family val="2"/>
      <scheme val="minor"/>
    </font>
    <font>
      <u/>
      <sz val="11"/>
      <color theme="1"/>
      <name val="Calibri"/>
      <family val="2"/>
      <scheme val="minor"/>
    </font>
    <font>
      <u/>
      <sz val="11"/>
      <name val="Calibri"/>
      <family val="2"/>
      <scheme val="minor"/>
    </font>
    <font>
      <b/>
      <sz val="8"/>
      <name val="Calibri"/>
      <family val="2"/>
      <scheme val="minor"/>
    </font>
    <font>
      <b/>
      <sz val="12"/>
      <color rgb="FF595959"/>
      <name val="Calibri"/>
      <family val="2"/>
      <scheme val="minor"/>
    </font>
  </fonts>
  <fills count="24">
    <fill>
      <patternFill patternType="none"/>
    </fill>
    <fill>
      <patternFill patternType="gray125"/>
    </fill>
    <fill>
      <patternFill patternType="solid">
        <fgColor rgb="FF00B050"/>
        <bgColor indexed="64"/>
      </patternFill>
    </fill>
    <fill>
      <patternFill patternType="solid">
        <fgColor rgb="FF00DE64"/>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249977111117893"/>
        <bgColor theme="6" tint="0.79998168889431442"/>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rgb="FFFFC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9"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7" fillId="0" borderId="0"/>
    <xf numFmtId="44" fontId="10" fillId="0" borderId="0" applyFont="0" applyFill="0" applyBorder="0" applyAlignment="0" applyProtection="0"/>
    <xf numFmtId="41" fontId="10" fillId="0" borderId="0" applyFont="0" applyFill="0" applyBorder="0" applyAlignment="0" applyProtection="0"/>
    <xf numFmtId="0" fontId="17" fillId="0" borderId="0"/>
    <xf numFmtId="0" fontId="17" fillId="0" borderId="0" applyFont="0" applyFill="0" applyBorder="0" applyAlignment="0" applyProtection="0"/>
    <xf numFmtId="0" fontId="32" fillId="0" borderId="0" applyNumberFormat="0" applyFill="0" applyBorder="0" applyAlignment="0" applyProtection="0"/>
    <xf numFmtId="41" fontId="10" fillId="0" borderId="0" applyFont="0" applyFill="0" applyBorder="0" applyAlignment="0" applyProtection="0"/>
  </cellStyleXfs>
  <cellXfs count="548">
    <xf numFmtId="0" fontId="0" fillId="0" borderId="0" xfId="0"/>
    <xf numFmtId="0" fontId="1" fillId="2" borderId="1" xfId="0" applyFont="1" applyFill="1" applyBorder="1" applyAlignment="1">
      <alignment horizontal="center" vertical="center"/>
    </xf>
    <xf numFmtId="0" fontId="0" fillId="0" borderId="1" xfId="0" applyBorder="1"/>
    <xf numFmtId="0" fontId="0" fillId="0" borderId="1" xfId="0" applyBorder="1" applyAlignment="1">
      <alignment wrapText="1"/>
    </xf>
    <xf numFmtId="0" fontId="0" fillId="0" borderId="1" xfId="0" applyBorder="1" applyAlignment="1">
      <alignment vertical="center" wrapText="1"/>
    </xf>
    <xf numFmtId="0" fontId="1" fillId="2" borderId="1" xfId="0" applyFont="1" applyFill="1" applyBorder="1" applyAlignment="1">
      <alignment vertical="center"/>
    </xf>
    <xf numFmtId="0" fontId="0" fillId="4" borderId="1" xfId="0" applyFill="1" applyBorder="1"/>
    <xf numFmtId="0" fontId="2" fillId="4" borderId="1" xfId="0" applyFont="1" applyFill="1" applyBorder="1" applyAlignment="1">
      <alignment vertical="center"/>
    </xf>
    <xf numFmtId="0" fontId="0" fillId="5" borderId="1" xfId="0" applyFill="1" applyBorder="1"/>
    <xf numFmtId="0" fontId="2" fillId="5" borderId="1" xfId="0" applyFont="1" applyFill="1" applyBorder="1" applyAlignment="1">
      <alignment vertical="center"/>
    </xf>
    <xf numFmtId="0" fontId="0" fillId="6" borderId="1" xfId="0" applyFill="1" applyBorder="1"/>
    <xf numFmtId="0" fontId="2" fillId="6" borderId="1" xfId="0" applyFont="1" applyFill="1" applyBorder="1" applyAlignment="1">
      <alignment vertical="center"/>
    </xf>
    <xf numFmtId="0" fontId="2" fillId="7" borderId="1" xfId="0" applyFont="1" applyFill="1" applyBorder="1" applyAlignment="1">
      <alignment vertical="center"/>
    </xf>
    <xf numFmtId="0" fontId="0" fillId="7" borderId="1" xfId="0" applyFill="1" applyBorder="1"/>
    <xf numFmtId="0" fontId="2" fillId="8" borderId="1" xfId="0" applyFont="1" applyFill="1" applyBorder="1" applyAlignment="1">
      <alignment vertical="center"/>
    </xf>
    <xf numFmtId="0" fontId="0" fillId="8" borderId="1" xfId="0" applyFill="1" applyBorder="1"/>
    <xf numFmtId="0" fontId="2" fillId="9" borderId="1" xfId="0" applyFont="1" applyFill="1" applyBorder="1" applyAlignment="1">
      <alignment vertical="center"/>
    </xf>
    <xf numFmtId="0" fontId="0" fillId="9" borderId="1" xfId="0" applyFill="1" applyBorder="1"/>
    <xf numFmtId="0" fontId="0" fillId="10" borderId="1" xfId="0" applyFill="1" applyBorder="1"/>
    <xf numFmtId="0" fontId="2" fillId="10" borderId="1" xfId="0" applyFont="1" applyFill="1" applyBorder="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3" fillId="11" borderId="0" xfId="0" applyFont="1" applyFill="1" applyAlignment="1">
      <alignment horizontal="center" vertical="center"/>
    </xf>
    <xf numFmtId="0" fontId="2" fillId="12" borderId="1" xfId="0" applyFont="1" applyFill="1" applyBorder="1" applyAlignment="1">
      <alignment wrapText="1"/>
    </xf>
    <xf numFmtId="0" fontId="2" fillId="12" borderId="2" xfId="0" applyFont="1" applyFill="1" applyBorder="1" applyAlignment="1">
      <alignment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3" fillId="11" borderId="0" xfId="0" applyFont="1" applyFill="1" applyAlignment="1">
      <alignment horizontal="left" vertical="center"/>
    </xf>
    <xf numFmtId="0" fontId="3" fillId="11" borderId="0" xfId="0" applyFont="1" applyFill="1" applyAlignment="1">
      <alignment horizontal="left" vertical="center" wrapText="1"/>
    </xf>
    <xf numFmtId="0" fontId="11" fillId="3"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3" fillId="13" borderId="1" xfId="0" applyFont="1" applyFill="1" applyBorder="1" applyAlignment="1">
      <alignment horizontal="justify" vertical="center"/>
    </xf>
    <xf numFmtId="0" fontId="13" fillId="13" borderId="1" xfId="0" applyFont="1" applyFill="1" applyBorder="1" applyAlignment="1">
      <alignment horizontal="center" vertical="center"/>
    </xf>
    <xf numFmtId="0" fontId="13" fillId="13" borderId="1" xfId="0" applyFont="1" applyFill="1" applyBorder="1" applyAlignment="1">
      <alignment horizontal="left" vertical="center"/>
    </xf>
    <xf numFmtId="0" fontId="13" fillId="13" borderId="1" xfId="0" applyFont="1" applyFill="1" applyBorder="1" applyAlignment="1">
      <alignment horizontal="left" vertical="center" wrapText="1"/>
    </xf>
    <xf numFmtId="0" fontId="1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0" fontId="13" fillId="13" borderId="1" xfId="0" applyFont="1" applyFill="1" applyBorder="1" applyAlignment="1">
      <alignment horizontal="justify" vertical="center"/>
    </xf>
    <xf numFmtId="14" fontId="13" fillId="13" borderId="1" xfId="0" applyNumberFormat="1" applyFont="1" applyFill="1" applyBorder="1" applyAlignment="1">
      <alignment vertical="center" wrapText="1"/>
    </xf>
    <xf numFmtId="14" fontId="13" fillId="13" borderId="1" xfId="0" applyNumberFormat="1" applyFont="1" applyFill="1" applyBorder="1" applyAlignment="1">
      <alignment vertical="center"/>
    </xf>
    <xf numFmtId="0" fontId="13" fillId="13" borderId="1" xfId="0" applyFont="1" applyFill="1" applyBorder="1" applyAlignment="1">
      <alignment vertical="center" wrapText="1"/>
    </xf>
    <xf numFmtId="9" fontId="13" fillId="13" borderId="1" xfId="0" applyNumberFormat="1" applyFont="1" applyFill="1" applyBorder="1" applyAlignment="1">
      <alignment horizontal="center" vertical="center" wrapText="1"/>
    </xf>
    <xf numFmtId="9" fontId="13" fillId="13" borderId="1" xfId="0" applyNumberFormat="1" applyFont="1" applyFill="1" applyBorder="1" applyAlignment="1">
      <alignment horizontal="center" vertical="center"/>
    </xf>
    <xf numFmtId="0" fontId="13" fillId="13" borderId="1" xfId="0" applyFont="1" applyFill="1" applyBorder="1" applyAlignment="1">
      <alignment vertical="center"/>
    </xf>
    <xf numFmtId="164" fontId="13" fillId="13" borderId="1" xfId="0" applyNumberFormat="1" applyFont="1" applyFill="1" applyBorder="1" applyAlignment="1">
      <alignment horizontal="center" vertical="center" wrapText="1"/>
    </xf>
    <xf numFmtId="14" fontId="13" fillId="13" borderId="1" xfId="0" applyNumberFormat="1" applyFont="1" applyFill="1" applyBorder="1" applyAlignment="1">
      <alignment horizontal="center" vertical="center"/>
    </xf>
    <xf numFmtId="14" fontId="13" fillId="13" borderId="1" xfId="0" applyNumberFormat="1" applyFont="1" applyFill="1" applyBorder="1" applyAlignment="1">
      <alignment horizontal="left" vertical="center" wrapText="1"/>
    </xf>
    <xf numFmtId="10" fontId="13" fillId="13" borderId="1" xfId="0" applyNumberFormat="1" applyFont="1" applyFill="1" applyBorder="1" applyAlignment="1">
      <alignment horizontal="center" vertical="center" wrapText="1"/>
    </xf>
    <xf numFmtId="0" fontId="14" fillId="13" borderId="1" xfId="0" applyFont="1" applyFill="1" applyBorder="1" applyAlignment="1">
      <alignment horizontal="justify" vertical="center" wrapText="1"/>
    </xf>
    <xf numFmtId="0" fontId="14" fillId="13" borderId="1" xfId="0" applyFont="1" applyFill="1" applyBorder="1" applyAlignment="1">
      <alignment horizontal="justify" vertical="center"/>
    </xf>
    <xf numFmtId="9" fontId="13" fillId="13" borderId="1" xfId="0" applyNumberFormat="1" applyFont="1" applyFill="1" applyBorder="1" applyAlignment="1">
      <alignment horizontal="left" vertical="center" wrapText="1"/>
    </xf>
    <xf numFmtId="9" fontId="13" fillId="13" borderId="1" xfId="0" applyNumberFormat="1" applyFont="1" applyFill="1" applyBorder="1" applyAlignment="1">
      <alignment horizontal="justify" vertical="center" wrapText="1"/>
    </xf>
    <xf numFmtId="9" fontId="14" fillId="13" borderId="1" xfId="0" applyNumberFormat="1" applyFont="1" applyFill="1" applyBorder="1" applyAlignment="1">
      <alignment horizontal="center" vertical="center" wrapText="1"/>
    </xf>
    <xf numFmtId="0" fontId="13" fillId="13" borderId="1" xfId="0" applyFont="1" applyFill="1" applyBorder="1" applyAlignment="1">
      <alignment horizontal="justify" vertical="top" wrapText="1"/>
    </xf>
    <xf numFmtId="0" fontId="13" fillId="13" borderId="1" xfId="0" applyFont="1" applyFill="1" applyBorder="1" applyAlignment="1">
      <alignment horizontal="justify" vertical="top"/>
    </xf>
    <xf numFmtId="0" fontId="14" fillId="13" borderId="1" xfId="0" applyFont="1" applyFill="1" applyBorder="1" applyAlignment="1">
      <alignment horizontal="center" vertical="center"/>
    </xf>
    <xf numFmtId="0" fontId="14" fillId="13" borderId="1" xfId="0" applyFont="1" applyFill="1" applyBorder="1" applyAlignment="1" applyProtection="1">
      <alignment vertical="center" wrapText="1"/>
      <protection locked="0"/>
    </xf>
    <xf numFmtId="0" fontId="13" fillId="13" borderId="1" xfId="0" applyFont="1" applyFill="1" applyBorder="1" applyAlignment="1">
      <alignment vertical="top" wrapText="1"/>
    </xf>
    <xf numFmtId="0" fontId="14" fillId="13" borderId="1" xfId="0" applyFont="1" applyFill="1" applyBorder="1" applyAlignment="1">
      <alignment vertical="center" wrapText="1"/>
    </xf>
    <xf numFmtId="9" fontId="13" fillId="13" borderId="1" xfId="1" applyFont="1" applyFill="1" applyBorder="1" applyAlignment="1">
      <alignment vertical="center" wrapText="1"/>
    </xf>
    <xf numFmtId="0" fontId="3" fillId="11" borderId="0" xfId="0" applyFont="1" applyFill="1" applyAlignment="1">
      <alignment vertical="center" wrapText="1"/>
    </xf>
    <xf numFmtId="0" fontId="5" fillId="0" borderId="0" xfId="0" applyFont="1" applyAlignment="1">
      <alignment vertical="center"/>
    </xf>
    <xf numFmtId="0" fontId="12" fillId="0" borderId="0" xfId="0" applyFont="1" applyAlignment="1">
      <alignment horizontal="center" vertical="center"/>
    </xf>
    <xf numFmtId="0" fontId="18" fillId="0" borderId="1" xfId="0" applyFont="1" applyBorder="1" applyAlignment="1">
      <alignment horizontal="left" vertical="center"/>
    </xf>
    <xf numFmtId="0" fontId="18" fillId="0" borderId="1" xfId="0" applyFont="1" applyBorder="1" applyAlignment="1">
      <alignment vertical="center"/>
    </xf>
    <xf numFmtId="14" fontId="18" fillId="0" borderId="1" xfId="0" applyNumberFormat="1" applyFont="1" applyBorder="1" applyAlignment="1">
      <alignment horizontal="left" vertical="center"/>
    </xf>
    <xf numFmtId="0" fontId="4"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9" fontId="19" fillId="14" borderId="1" xfId="1" applyFont="1" applyFill="1" applyBorder="1" applyAlignment="1">
      <alignment vertical="center" wrapText="1"/>
    </xf>
    <xf numFmtId="0" fontId="19" fillId="14" borderId="3" xfId="0" applyFont="1" applyFill="1" applyBorder="1" applyAlignment="1">
      <alignment vertical="center" wrapText="1"/>
    </xf>
    <xf numFmtId="0" fontId="3" fillId="0" borderId="1" xfId="0" applyFont="1" applyBorder="1" applyAlignment="1">
      <alignment vertical="center"/>
    </xf>
    <xf numFmtId="0" fontId="3" fillId="0" borderId="1" xfId="0" applyFont="1" applyBorder="1" applyAlignment="1">
      <alignment horizontal="center" vertical="center"/>
    </xf>
    <xf numFmtId="9" fontId="3" fillId="0" borderId="1" xfId="1" applyFont="1" applyBorder="1" applyAlignment="1">
      <alignment vertical="center"/>
    </xf>
    <xf numFmtId="0" fontId="3" fillId="0" borderId="0" xfId="0" applyFont="1" applyAlignment="1">
      <alignment vertical="center" wrapText="1"/>
    </xf>
    <xf numFmtId="0" fontId="5" fillId="0" borderId="0" xfId="0" applyFont="1" applyAlignment="1">
      <alignment horizontal="center" vertical="center"/>
    </xf>
    <xf numFmtId="9" fontId="19" fillId="14" borderId="1" xfId="1" applyFont="1" applyFill="1" applyBorder="1" applyAlignment="1">
      <alignment horizontal="center" vertical="center" wrapText="1"/>
    </xf>
    <xf numFmtId="0" fontId="19" fillId="14" borderId="3" xfId="0" applyFont="1" applyFill="1" applyBorder="1" applyAlignment="1">
      <alignment horizontal="center" vertical="center" wrapText="1"/>
    </xf>
    <xf numFmtId="0" fontId="3" fillId="0" borderId="1" xfId="0" applyFont="1" applyBorder="1" applyAlignment="1">
      <alignment vertical="center" wrapText="1"/>
    </xf>
    <xf numFmtId="9" fontId="3" fillId="0" borderId="1" xfId="0" applyNumberFormat="1" applyFont="1" applyBorder="1" applyAlignment="1">
      <alignment horizontal="center" vertical="center"/>
    </xf>
    <xf numFmtId="9"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14" fillId="13" borderId="1" xfId="0" applyFont="1" applyFill="1" applyBorder="1" applyAlignment="1">
      <alignment horizontal="center" vertical="center" wrapText="1"/>
    </xf>
    <xf numFmtId="0" fontId="3" fillId="11" borderId="0" xfId="0" applyFont="1" applyFill="1" applyAlignment="1">
      <alignment horizontal="center" vertical="center" wrapText="1"/>
    </xf>
    <xf numFmtId="9" fontId="3" fillId="0" borderId="1" xfId="0" applyNumberFormat="1" applyFont="1" applyBorder="1" applyAlignment="1">
      <alignment vertical="center"/>
    </xf>
    <xf numFmtId="1" fontId="3" fillId="0" borderId="0" xfId="0" applyNumberFormat="1" applyFont="1" applyAlignment="1">
      <alignment vertical="center"/>
    </xf>
    <xf numFmtId="9" fontId="3" fillId="0" borderId="0" xfId="1" applyFont="1" applyAlignment="1">
      <alignment vertical="center"/>
    </xf>
    <xf numFmtId="1" fontId="5" fillId="0" borderId="0" xfId="0" applyNumberFormat="1" applyFont="1" applyAlignment="1">
      <alignment vertical="center"/>
    </xf>
    <xf numFmtId="9" fontId="5" fillId="0" borderId="0" xfId="1" applyFont="1" applyAlignment="1">
      <alignment vertical="center"/>
    </xf>
    <xf numFmtId="1" fontId="4" fillId="2" borderId="1" xfId="0" applyNumberFormat="1" applyFont="1" applyFill="1" applyBorder="1" applyAlignment="1">
      <alignment horizontal="center" vertical="center" wrapText="1"/>
    </xf>
    <xf numFmtId="1" fontId="3" fillId="0" borderId="1" xfId="1" applyNumberFormat="1" applyFont="1" applyBorder="1" applyAlignment="1">
      <alignment horizontal="center" vertical="center"/>
    </xf>
    <xf numFmtId="0" fontId="3" fillId="0" borderId="1" xfId="0" applyFont="1" applyBorder="1" applyAlignment="1">
      <alignment horizontal="justify" vertical="center" wrapText="1"/>
    </xf>
    <xf numFmtId="0" fontId="15" fillId="11" borderId="0" xfId="0" applyFont="1" applyFill="1" applyAlignment="1">
      <alignment vertical="center"/>
    </xf>
    <xf numFmtId="0" fontId="15" fillId="11" borderId="0" xfId="0" applyFont="1" applyFill="1" applyAlignment="1">
      <alignment horizontal="center" vertical="center"/>
    </xf>
    <xf numFmtId="0" fontId="15" fillId="11" borderId="0" xfId="0" applyFont="1" applyFill="1" applyAlignment="1">
      <alignment horizontal="left" vertical="center"/>
    </xf>
    <xf numFmtId="0" fontId="15" fillId="11" borderId="0" xfId="0" applyFont="1" applyFill="1" applyAlignment="1">
      <alignment horizontal="left" vertical="center" wrapText="1"/>
    </xf>
    <xf numFmtId="0" fontId="15" fillId="11" borderId="0" xfId="0" applyFont="1" applyFill="1" applyAlignment="1">
      <alignment horizontal="justify" vertical="center"/>
    </xf>
    <xf numFmtId="0" fontId="15" fillId="11" borderId="0" xfId="0" applyFont="1" applyFill="1" applyAlignment="1">
      <alignment horizontal="center" vertical="center" wrapText="1"/>
    </xf>
    <xf numFmtId="1" fontId="15" fillId="0" borderId="0" xfId="0" applyNumberFormat="1" applyFont="1" applyAlignment="1">
      <alignment vertical="center"/>
    </xf>
    <xf numFmtId="0" fontId="15" fillId="0" borderId="0" xfId="0" applyFont="1" applyAlignment="1">
      <alignment vertical="center"/>
    </xf>
    <xf numFmtId="9" fontId="15" fillId="0" borderId="1" xfId="1" applyFont="1" applyBorder="1" applyAlignment="1">
      <alignment vertical="center"/>
    </xf>
    <xf numFmtId="0" fontId="15" fillId="0" borderId="1" xfId="0" applyFont="1" applyBorder="1" applyAlignment="1">
      <alignment vertical="center"/>
    </xf>
    <xf numFmtId="2" fontId="3" fillId="0" borderId="1" xfId="0" applyNumberFormat="1" applyFont="1" applyBorder="1" applyAlignment="1">
      <alignment vertical="center"/>
    </xf>
    <xf numFmtId="10" fontId="3" fillId="0" borderId="1" xfId="1" applyNumberFormat="1" applyFont="1" applyBorder="1" applyAlignment="1">
      <alignment vertical="center"/>
    </xf>
    <xf numFmtId="0" fontId="3" fillId="0" borderId="1" xfId="0" applyFont="1" applyBorder="1" applyAlignment="1">
      <alignment horizontal="center" vertical="center" wrapText="1"/>
    </xf>
    <xf numFmtId="0" fontId="3" fillId="0" borderId="0" xfId="0" applyFont="1"/>
    <xf numFmtId="9" fontId="0" fillId="0" borderId="0" xfId="1" applyFont="1"/>
    <xf numFmtId="0" fontId="23" fillId="0" borderId="0" xfId="0" applyFont="1"/>
    <xf numFmtId="0" fontId="4" fillId="2" borderId="2" xfId="0" applyFont="1" applyFill="1" applyBorder="1" applyAlignment="1">
      <alignment horizontal="center" vertical="center"/>
    </xf>
    <xf numFmtId="0" fontId="0" fillId="0" borderId="1" xfId="0" applyBorder="1" applyAlignment="1">
      <alignment vertical="center"/>
    </xf>
    <xf numFmtId="14" fontId="3" fillId="0" borderId="1" xfId="0" applyNumberFormat="1" applyFont="1" applyBorder="1" applyAlignment="1">
      <alignment vertical="center" wrapText="1"/>
    </xf>
    <xf numFmtId="14" fontId="3" fillId="15" borderId="1" xfId="0" applyNumberFormat="1" applyFont="1" applyFill="1" applyBorder="1" applyAlignment="1">
      <alignment vertical="center" wrapText="1"/>
    </xf>
    <xf numFmtId="9" fontId="0" fillId="0" borderId="1" xfId="1" applyFont="1" applyBorder="1" applyAlignment="1">
      <alignment vertical="center"/>
    </xf>
    <xf numFmtId="0" fontId="0" fillId="0" borderId="0" xfId="0" applyAlignment="1">
      <alignment vertical="center"/>
    </xf>
    <xf numFmtId="0" fontId="3" fillId="0" borderId="1" xfId="0" applyFont="1" applyBorder="1" applyAlignment="1">
      <alignment horizontal="justify" vertical="top" wrapText="1"/>
    </xf>
    <xf numFmtId="0" fontId="3" fillId="15" borderId="1" xfId="0" applyFont="1" applyFill="1" applyBorder="1" applyAlignment="1">
      <alignment vertical="center" wrapText="1"/>
    </xf>
    <xf numFmtId="9" fontId="0" fillId="0" borderId="1" xfId="1" applyFont="1" applyBorder="1"/>
    <xf numFmtId="9" fontId="0" fillId="0" borderId="1" xfId="1" applyFont="1" applyBorder="1" applyAlignment="1"/>
    <xf numFmtId="0" fontId="3" fillId="0" borderId="1" xfId="0" applyFont="1" applyBorder="1" applyAlignment="1">
      <alignment horizontal="justify" vertical="top"/>
    </xf>
    <xf numFmtId="0" fontId="16" fillId="0" borderId="1" xfId="0" applyFont="1" applyBorder="1" applyAlignment="1">
      <alignment horizontal="justify" vertical="top"/>
    </xf>
    <xf numFmtId="0" fontId="3" fillId="0" borderId="1" xfId="0" applyFont="1" applyBorder="1" applyAlignment="1">
      <alignment horizontal="justify" vertical="center"/>
    </xf>
    <xf numFmtId="14" fontId="3" fillId="0" borderId="1" xfId="0" applyNumberFormat="1" applyFont="1" applyBorder="1" applyAlignment="1">
      <alignment horizontal="center" vertical="center"/>
    </xf>
    <xf numFmtId="0" fontId="3" fillId="0" borderId="3" xfId="0" applyFont="1" applyBorder="1" applyAlignment="1">
      <alignment vertical="center" wrapText="1"/>
    </xf>
    <xf numFmtId="14" fontId="3" fillId="0" borderId="1" xfId="0" applyNumberFormat="1" applyFont="1" applyBorder="1" applyAlignment="1">
      <alignment horizontal="center" vertical="center" wrapText="1"/>
    </xf>
    <xf numFmtId="0" fontId="0" fillId="0" borderId="0" xfId="0" applyAlignment="1">
      <alignment horizontal="justify" vertical="top"/>
    </xf>
    <xf numFmtId="0" fontId="9" fillId="0" borderId="4" xfId="0" applyFont="1" applyBorder="1" applyAlignment="1">
      <alignment vertical="center" wrapText="1"/>
    </xf>
    <xf numFmtId="0" fontId="9" fillId="0" borderId="5" xfId="0" applyFont="1" applyBorder="1" applyAlignment="1">
      <alignment vertical="center" wrapText="1"/>
    </xf>
    <xf numFmtId="0" fontId="3" fillId="13" borderId="1" xfId="0" applyFont="1" applyFill="1" applyBorder="1" applyAlignment="1">
      <alignment vertical="center" wrapText="1"/>
    </xf>
    <xf numFmtId="0" fontId="3" fillId="13" borderId="3" xfId="0" applyFont="1" applyFill="1" applyBorder="1" applyAlignment="1">
      <alignment vertical="center" wrapText="1"/>
    </xf>
    <xf numFmtId="0" fontId="4" fillId="11" borderId="1" xfId="0" applyFont="1" applyFill="1" applyBorder="1" applyAlignment="1">
      <alignment horizontal="center" vertical="center"/>
    </xf>
    <xf numFmtId="0" fontId="5" fillId="11" borderId="0" xfId="0" applyFont="1" applyFill="1" applyAlignment="1">
      <alignment vertical="center"/>
    </xf>
    <xf numFmtId="0" fontId="11" fillId="11"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9" fontId="19" fillId="11" borderId="1" xfId="1" applyFont="1" applyFill="1" applyBorder="1" applyAlignment="1">
      <alignment vertical="center" wrapText="1"/>
    </xf>
    <xf numFmtId="0" fontId="19" fillId="11" borderId="3" xfId="0" applyFont="1" applyFill="1" applyBorder="1" applyAlignment="1">
      <alignment vertical="center" wrapText="1"/>
    </xf>
    <xf numFmtId="0" fontId="12" fillId="11" borderId="0" xfId="0" applyFont="1" applyFill="1" applyAlignment="1">
      <alignment horizontal="center" vertical="center"/>
    </xf>
    <xf numFmtId="0" fontId="13" fillId="11" borderId="1" xfId="0" applyFont="1" applyFill="1" applyBorder="1" applyAlignment="1">
      <alignment vertical="center"/>
    </xf>
    <xf numFmtId="0" fontId="13" fillId="11" borderId="1" xfId="0" applyFont="1" applyFill="1" applyBorder="1" applyAlignment="1">
      <alignment vertical="center" wrapText="1"/>
    </xf>
    <xf numFmtId="0" fontId="13" fillId="11" borderId="1" xfId="0" applyFont="1" applyFill="1" applyBorder="1" applyAlignment="1">
      <alignment horizontal="justify" vertical="center"/>
    </xf>
    <xf numFmtId="0" fontId="13" fillId="11" borderId="1" xfId="0" applyFont="1" applyFill="1" applyBorder="1" applyAlignment="1">
      <alignment horizontal="center" vertical="center" wrapText="1"/>
    </xf>
    <xf numFmtId="14" fontId="13" fillId="11" borderId="1" xfId="0" applyNumberFormat="1" applyFont="1" applyFill="1" applyBorder="1" applyAlignment="1">
      <alignment horizontal="center" vertical="center"/>
    </xf>
    <xf numFmtId="9" fontId="13" fillId="11" borderId="1" xfId="0" applyNumberFormat="1" applyFont="1" applyFill="1" applyBorder="1" applyAlignment="1">
      <alignment horizontal="left" vertical="center" wrapText="1"/>
    </xf>
    <xf numFmtId="164" fontId="13" fillId="11" borderId="1" xfId="0" applyNumberFormat="1" applyFont="1" applyFill="1" applyBorder="1" applyAlignment="1">
      <alignment horizontal="center" vertical="center" wrapText="1"/>
    </xf>
    <xf numFmtId="0" fontId="3" fillId="11" borderId="1" xfId="0" applyFont="1" applyFill="1" applyBorder="1" applyAlignment="1">
      <alignment vertical="center"/>
    </xf>
    <xf numFmtId="0" fontId="3" fillId="11" borderId="1" xfId="0" applyFont="1" applyFill="1" applyBorder="1" applyAlignment="1">
      <alignment vertical="center" wrapText="1"/>
    </xf>
    <xf numFmtId="0" fontId="14" fillId="11" borderId="1" xfId="0" applyFont="1" applyFill="1" applyBorder="1" applyAlignment="1">
      <alignment horizontal="center" vertical="center"/>
    </xf>
    <xf numFmtId="0" fontId="16" fillId="11" borderId="1" xfId="0" applyFont="1" applyFill="1" applyBorder="1" applyAlignment="1">
      <alignment vertical="center" wrapText="1"/>
    </xf>
    <xf numFmtId="0" fontId="14" fillId="11" borderId="1" xfId="0" applyFont="1" applyFill="1" applyBorder="1" applyAlignment="1">
      <alignment vertical="center"/>
    </xf>
    <xf numFmtId="0" fontId="14" fillId="11" borderId="1" xfId="0" applyFont="1" applyFill="1" applyBorder="1" applyAlignment="1">
      <alignment vertical="center" wrapText="1"/>
    </xf>
    <xf numFmtId="0" fontId="14" fillId="11" borderId="1" xfId="0" applyFont="1" applyFill="1" applyBorder="1" applyAlignment="1">
      <alignment horizontal="justify" vertical="center"/>
    </xf>
    <xf numFmtId="14" fontId="14" fillId="11" borderId="1" xfId="0" applyNumberFormat="1" applyFont="1" applyFill="1" applyBorder="1" applyAlignment="1">
      <alignment horizontal="center" vertical="center"/>
    </xf>
    <xf numFmtId="9" fontId="14" fillId="11" borderId="1" xfId="0" applyNumberFormat="1" applyFont="1" applyFill="1" applyBorder="1" applyAlignment="1">
      <alignment horizontal="left" vertical="center" wrapText="1"/>
    </xf>
    <xf numFmtId="164" fontId="14" fillId="11" borderId="1" xfId="0" applyNumberFormat="1" applyFont="1" applyFill="1" applyBorder="1" applyAlignment="1">
      <alignment horizontal="center" vertical="center" wrapText="1"/>
    </xf>
    <xf numFmtId="0" fontId="16" fillId="11" borderId="0" xfId="0" applyFont="1" applyFill="1" applyAlignment="1">
      <alignment vertical="center"/>
    </xf>
    <xf numFmtId="0" fontId="16" fillId="11" borderId="0" xfId="0" applyFont="1" applyFill="1" applyAlignment="1">
      <alignment horizontal="justify" vertical="center"/>
    </xf>
    <xf numFmtId="0" fontId="16" fillId="11" borderId="1" xfId="0" applyFont="1" applyFill="1" applyBorder="1" applyAlignment="1">
      <alignment vertical="center"/>
    </xf>
    <xf numFmtId="0" fontId="14" fillId="11" borderId="1" xfId="0" applyFont="1" applyFill="1" applyBorder="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11" fillId="3"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9" fillId="2" borderId="4" xfId="0" applyFont="1" applyFill="1" applyBorder="1" applyAlignment="1">
      <alignment horizontal="center" vertical="center" wrapText="1"/>
    </xf>
    <xf numFmtId="9" fontId="19" fillId="16" borderId="4" xfId="1" applyFont="1" applyFill="1" applyBorder="1" applyAlignment="1">
      <alignment horizontal="center" vertical="center" wrapText="1"/>
    </xf>
    <xf numFmtId="9" fontId="19" fillId="14" borderId="4" xfId="1"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2" fillId="0" borderId="0" xfId="0" applyFont="1" applyAlignment="1">
      <alignment horizontal="center" vertical="center" wrapText="1"/>
    </xf>
    <xf numFmtId="0" fontId="13" fillId="13" borderId="8" xfId="0" applyFont="1" applyFill="1" applyBorder="1" applyAlignment="1">
      <alignment vertical="center" wrapText="1"/>
    </xf>
    <xf numFmtId="0" fontId="13" fillId="13" borderId="8" xfId="0" applyFont="1" applyFill="1" applyBorder="1" applyAlignment="1">
      <alignment vertical="center"/>
    </xf>
    <xf numFmtId="0" fontId="13" fillId="10" borderId="8" xfId="0" applyFont="1" applyFill="1" applyBorder="1" applyAlignment="1">
      <alignment horizontal="center" vertical="center" wrapText="1"/>
    </xf>
    <xf numFmtId="0" fontId="13" fillId="13" borderId="8" xfId="0" applyFont="1" applyFill="1" applyBorder="1" applyAlignment="1">
      <alignment horizontal="justify" vertical="center"/>
    </xf>
    <xf numFmtId="0" fontId="14" fillId="13" borderId="8" xfId="0" applyFont="1" applyFill="1" applyBorder="1" applyAlignment="1">
      <alignment horizontal="center" vertical="center"/>
    </xf>
    <xf numFmtId="14" fontId="13" fillId="13" borderId="8" xfId="0" applyNumberFormat="1" applyFont="1" applyFill="1" applyBorder="1" applyAlignment="1">
      <alignment horizontal="center" vertical="center"/>
    </xf>
    <xf numFmtId="9" fontId="13" fillId="13" borderId="8" xfId="0" applyNumberFormat="1" applyFont="1" applyFill="1" applyBorder="1" applyAlignment="1">
      <alignment horizontal="left" vertical="center" wrapText="1"/>
    </xf>
    <xf numFmtId="164" fontId="13" fillId="13" borderId="8" xfId="0" applyNumberFormat="1" applyFont="1" applyFill="1" applyBorder="1" applyAlignment="1">
      <alignment horizontal="center" vertical="center" wrapText="1"/>
    </xf>
    <xf numFmtId="0" fontId="0" fillId="17" borderId="1" xfId="0" applyFill="1" applyBorder="1" applyAlignment="1">
      <alignment horizontal="center" vertical="center"/>
    </xf>
    <xf numFmtId="0" fontId="3" fillId="0" borderId="8" xfId="0" applyFont="1" applyBorder="1" applyAlignment="1">
      <alignment horizontal="center" vertical="center" wrapText="1"/>
    </xf>
    <xf numFmtId="0" fontId="3" fillId="16" borderId="8" xfId="0" applyFont="1" applyFill="1" applyBorder="1" applyAlignment="1">
      <alignment horizontal="center" vertical="center"/>
    </xf>
    <xf numFmtId="9" fontId="3" fillId="0" borderId="8" xfId="0" applyNumberFormat="1" applyFont="1" applyBorder="1" applyAlignment="1">
      <alignment horizontal="center" vertical="center"/>
    </xf>
    <xf numFmtId="0" fontId="3" fillId="0" borderId="11" xfId="0" applyFont="1" applyBorder="1" applyAlignment="1">
      <alignment horizontal="center" vertical="center"/>
    </xf>
    <xf numFmtId="0" fontId="3" fillId="0" borderId="8" xfId="0" applyFont="1" applyBorder="1" applyAlignment="1">
      <alignment vertical="center"/>
    </xf>
    <xf numFmtId="0" fontId="3" fillId="0" borderId="12" xfId="0" applyFont="1" applyBorder="1" applyAlignment="1">
      <alignment vertical="center"/>
    </xf>
    <xf numFmtId="0" fontId="13" fillId="10" borderId="1" xfId="0" applyFont="1" applyFill="1" applyBorder="1" applyAlignment="1">
      <alignment horizontal="center" vertical="center" wrapText="1"/>
    </xf>
    <xf numFmtId="0" fontId="0" fillId="18" borderId="1" xfId="0" applyFill="1" applyBorder="1" applyAlignment="1">
      <alignment horizontal="center" vertical="center"/>
    </xf>
    <xf numFmtId="0" fontId="3" fillId="16" borderId="1" xfId="0" applyFont="1" applyFill="1" applyBorder="1" applyAlignment="1">
      <alignment horizontal="center" vertical="center"/>
    </xf>
    <xf numFmtId="0" fontId="3" fillId="0" borderId="15" xfId="0" applyFont="1" applyBorder="1" applyAlignment="1">
      <alignment vertical="center"/>
    </xf>
    <xf numFmtId="0" fontId="16" fillId="16" borderId="1" xfId="0" applyFont="1" applyFill="1" applyBorder="1" applyAlignment="1">
      <alignment horizontal="center" vertical="center"/>
    </xf>
    <xf numFmtId="0" fontId="13" fillId="13" borderId="17" xfId="0" applyFont="1" applyFill="1" applyBorder="1" applyAlignment="1">
      <alignment vertical="center" wrapText="1"/>
    </xf>
    <xf numFmtId="0" fontId="13" fillId="10" borderId="17" xfId="0" applyFont="1" applyFill="1" applyBorder="1" applyAlignment="1">
      <alignment horizontal="center" vertical="center" wrapText="1"/>
    </xf>
    <xf numFmtId="0" fontId="13" fillId="13" borderId="17" xfId="0" applyFont="1" applyFill="1" applyBorder="1" applyAlignment="1">
      <alignment horizontal="justify" vertical="center"/>
    </xf>
    <xf numFmtId="0" fontId="14" fillId="13" borderId="17" xfId="0" applyFont="1" applyFill="1" applyBorder="1" applyAlignment="1">
      <alignment horizontal="center" vertical="center"/>
    </xf>
    <xf numFmtId="14" fontId="13" fillId="13" borderId="17" xfId="0" applyNumberFormat="1" applyFont="1" applyFill="1" applyBorder="1" applyAlignment="1">
      <alignment horizontal="center" vertical="center"/>
    </xf>
    <xf numFmtId="9" fontId="13" fillId="13" borderId="17" xfId="0" applyNumberFormat="1" applyFont="1" applyFill="1" applyBorder="1" applyAlignment="1">
      <alignment horizontal="left" vertical="center" wrapText="1"/>
    </xf>
    <xf numFmtId="164" fontId="13" fillId="13" borderId="17" xfId="0" applyNumberFormat="1" applyFont="1" applyFill="1" applyBorder="1" applyAlignment="1">
      <alignment horizontal="center" vertical="center" wrapText="1"/>
    </xf>
    <xf numFmtId="0" fontId="3" fillId="11" borderId="18" xfId="0" applyFont="1" applyFill="1" applyBorder="1" applyAlignment="1">
      <alignment vertical="center"/>
    </xf>
    <xf numFmtId="0" fontId="3" fillId="11" borderId="18" xfId="0" applyFont="1" applyFill="1" applyBorder="1" applyAlignment="1">
      <alignment horizontal="justify" vertical="center"/>
    </xf>
    <xf numFmtId="0" fontId="3" fillId="0" borderId="17" xfId="0" applyFont="1" applyBorder="1" applyAlignment="1">
      <alignment horizontal="center" vertical="center"/>
    </xf>
    <xf numFmtId="0" fontId="3" fillId="16" borderId="17" xfId="0" applyFont="1" applyFill="1" applyBorder="1" applyAlignment="1">
      <alignment horizontal="center" vertical="center"/>
    </xf>
    <xf numFmtId="9" fontId="3" fillId="0" borderId="17" xfId="0" applyNumberFormat="1" applyFont="1" applyBorder="1" applyAlignment="1">
      <alignment horizontal="center" vertical="center"/>
    </xf>
    <xf numFmtId="0" fontId="3" fillId="0" borderId="2" xfId="0" applyFont="1" applyBorder="1" applyAlignment="1">
      <alignment horizontal="center" vertical="center"/>
    </xf>
    <xf numFmtId="0" fontId="3" fillId="0" borderId="17" xfId="0" applyFont="1" applyBorder="1" applyAlignment="1">
      <alignment vertical="center"/>
    </xf>
    <xf numFmtId="0" fontId="3" fillId="0" borderId="19" xfId="0" applyFont="1" applyBorder="1" applyAlignment="1">
      <alignment vertical="center"/>
    </xf>
    <xf numFmtId="0" fontId="13" fillId="13" borderId="8" xfId="0" applyFont="1" applyFill="1" applyBorder="1" applyAlignment="1">
      <alignment horizontal="justify" vertical="center" wrapText="1"/>
    </xf>
    <xf numFmtId="0" fontId="14" fillId="13" borderId="8" xfId="0" applyFont="1" applyFill="1" applyBorder="1" applyAlignment="1">
      <alignment horizontal="center" vertical="center" wrapText="1"/>
    </xf>
    <xf numFmtId="14" fontId="13" fillId="13" borderId="8" xfId="0" applyNumberFormat="1" applyFont="1" applyFill="1" applyBorder="1" applyAlignment="1">
      <alignment horizontal="center" vertical="center" wrapText="1"/>
    </xf>
    <xf numFmtId="0" fontId="3" fillId="11" borderId="10" xfId="0" applyFont="1" applyFill="1" applyBorder="1" applyAlignment="1">
      <alignment vertical="center" wrapText="1"/>
    </xf>
    <xf numFmtId="0" fontId="3" fillId="11" borderId="10" xfId="0" applyFont="1" applyFill="1" applyBorder="1" applyAlignment="1">
      <alignment horizontal="justify" vertical="center" wrapText="1"/>
    </xf>
    <xf numFmtId="0" fontId="3" fillId="16" borderId="8" xfId="0" applyFont="1" applyFill="1" applyBorder="1" applyAlignment="1">
      <alignment horizontal="center" vertical="center" wrapText="1"/>
    </xf>
    <xf numFmtId="9"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14" fontId="13" fillId="13" borderId="1" xfId="0" applyNumberFormat="1" applyFont="1" applyFill="1" applyBorder="1" applyAlignment="1">
      <alignment horizontal="center" vertical="center" wrapText="1"/>
    </xf>
    <xf numFmtId="0" fontId="3" fillId="11" borderId="0" xfId="0" applyFont="1" applyFill="1" applyAlignment="1">
      <alignment horizontal="justify" vertical="center" wrapText="1"/>
    </xf>
    <xf numFmtId="0" fontId="3" fillId="16" borderId="1" xfId="0" applyFont="1" applyFill="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13" fillId="13" borderId="17" xfId="0" applyFont="1" applyFill="1" applyBorder="1" applyAlignment="1">
      <alignment horizontal="justify" vertical="center" wrapText="1"/>
    </xf>
    <xf numFmtId="0" fontId="14" fillId="13" borderId="17" xfId="0" applyFont="1" applyFill="1" applyBorder="1" applyAlignment="1">
      <alignment horizontal="center" vertical="center" wrapText="1"/>
    </xf>
    <xf numFmtId="14" fontId="13" fillId="13" borderId="17" xfId="0" applyNumberFormat="1" applyFont="1" applyFill="1" applyBorder="1" applyAlignment="1">
      <alignment horizontal="center" vertical="center" wrapText="1"/>
    </xf>
    <xf numFmtId="0" fontId="3" fillId="11" borderId="18" xfId="0" applyFont="1" applyFill="1" applyBorder="1" applyAlignment="1">
      <alignment vertical="center" wrapText="1"/>
    </xf>
    <xf numFmtId="0" fontId="3" fillId="11" borderId="18" xfId="0" applyFont="1" applyFill="1" applyBorder="1" applyAlignment="1">
      <alignment horizontal="justify" vertical="center" wrapText="1"/>
    </xf>
    <xf numFmtId="0" fontId="3" fillId="0" borderId="17" xfId="0" applyFont="1" applyBorder="1" applyAlignment="1">
      <alignment horizontal="center" vertical="center" wrapText="1"/>
    </xf>
    <xf numFmtId="0" fontId="3" fillId="16" borderId="17" xfId="0" applyFont="1" applyFill="1" applyBorder="1" applyAlignment="1">
      <alignment horizontal="center" vertical="center" wrapText="1"/>
    </xf>
    <xf numFmtId="9" fontId="3" fillId="0" borderId="17" xfId="0" applyNumberFormat="1" applyFont="1" applyBorder="1" applyAlignment="1">
      <alignment horizontal="center" vertical="center" wrapText="1"/>
    </xf>
    <xf numFmtId="0" fontId="3" fillId="0" borderId="19" xfId="0" applyFont="1" applyBorder="1" applyAlignment="1">
      <alignment horizontal="center" vertical="center" wrapText="1"/>
    </xf>
    <xf numFmtId="0" fontId="13" fillId="13" borderId="2" xfId="0" applyFont="1" applyFill="1" applyBorder="1" applyAlignment="1">
      <alignment vertical="center" wrapText="1"/>
    </xf>
    <xf numFmtId="0" fontId="13" fillId="10" borderId="2" xfId="0" applyFont="1" applyFill="1" applyBorder="1" applyAlignment="1">
      <alignment horizontal="center" vertical="center" wrapText="1"/>
    </xf>
    <xf numFmtId="0" fontId="13" fillId="13" borderId="2" xfId="0" applyFont="1" applyFill="1" applyBorder="1" applyAlignment="1">
      <alignment horizontal="justify" vertical="center" wrapText="1"/>
    </xf>
    <xf numFmtId="0" fontId="14" fillId="13" borderId="2" xfId="0" applyFont="1" applyFill="1" applyBorder="1" applyAlignment="1">
      <alignment horizontal="center" vertical="center" wrapText="1"/>
    </xf>
    <xf numFmtId="14" fontId="13" fillId="13" borderId="2" xfId="0" applyNumberFormat="1" applyFont="1" applyFill="1" applyBorder="1" applyAlignment="1">
      <alignment horizontal="center" vertical="center" wrapText="1"/>
    </xf>
    <xf numFmtId="9" fontId="13" fillId="13" borderId="2" xfId="0" applyNumberFormat="1" applyFont="1" applyFill="1" applyBorder="1" applyAlignment="1">
      <alignment horizontal="left" vertical="center" wrapText="1"/>
    </xf>
    <xf numFmtId="164" fontId="13" fillId="13" borderId="2" xfId="0" applyNumberFormat="1"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0" borderId="2" xfId="0" applyFont="1" applyBorder="1" applyAlignment="1">
      <alignment vertical="center" wrapText="1"/>
    </xf>
    <xf numFmtId="9" fontId="3" fillId="0" borderId="2" xfId="0" applyNumberFormat="1" applyFont="1" applyBorder="1" applyAlignment="1">
      <alignment horizontal="center" vertical="center" wrapText="1"/>
    </xf>
    <xf numFmtId="0" fontId="3" fillId="10" borderId="1" xfId="0" applyFont="1" applyFill="1" applyBorder="1" applyAlignment="1">
      <alignment horizontal="center" vertical="center" wrapText="1"/>
    </xf>
    <xf numFmtId="0" fontId="13" fillId="13" borderId="4" xfId="0" applyFont="1" applyFill="1" applyBorder="1" applyAlignment="1">
      <alignment vertical="center" wrapText="1"/>
    </xf>
    <xf numFmtId="0" fontId="13" fillId="10" borderId="4" xfId="0" applyFont="1" applyFill="1" applyBorder="1" applyAlignment="1">
      <alignment horizontal="center" vertical="center" wrapText="1"/>
    </xf>
    <xf numFmtId="0" fontId="14" fillId="13" borderId="4" xfId="0" applyFont="1" applyFill="1" applyBorder="1" applyAlignment="1">
      <alignment horizontal="center" vertical="center" wrapText="1"/>
    </xf>
    <xf numFmtId="14" fontId="13" fillId="13" borderId="4" xfId="0" applyNumberFormat="1" applyFont="1" applyFill="1" applyBorder="1" applyAlignment="1">
      <alignment horizontal="center" vertical="center" wrapText="1"/>
    </xf>
    <xf numFmtId="9" fontId="13" fillId="13" borderId="4" xfId="0" applyNumberFormat="1" applyFont="1" applyFill="1" applyBorder="1" applyAlignment="1">
      <alignment horizontal="left" vertical="center" wrapText="1"/>
    </xf>
    <xf numFmtId="164" fontId="13" fillId="13" borderId="4" xfId="0" applyNumberFormat="1" applyFont="1" applyFill="1" applyBorder="1" applyAlignment="1">
      <alignment horizontal="center" vertical="center" wrapText="1"/>
    </xf>
    <xf numFmtId="0" fontId="3" fillId="0" borderId="4" xfId="0" applyFont="1" applyBorder="1" applyAlignment="1">
      <alignment vertical="center" wrapText="1"/>
    </xf>
    <xf numFmtId="0" fontId="3" fillId="0" borderId="2" xfId="0" applyFont="1" applyBorder="1" applyAlignment="1">
      <alignment horizontal="center" vertical="center" wrapText="1"/>
    </xf>
    <xf numFmtId="0" fontId="3" fillId="0" borderId="12" xfId="0" applyFont="1" applyBorder="1" applyAlignment="1">
      <alignment vertical="center" wrapText="1"/>
    </xf>
    <xf numFmtId="0" fontId="3" fillId="0" borderId="15" xfId="0" applyFont="1" applyBorder="1" applyAlignment="1">
      <alignment vertical="center" wrapText="1"/>
    </xf>
    <xf numFmtId="0" fontId="3" fillId="10" borderId="17" xfId="0" applyFont="1" applyFill="1" applyBorder="1" applyAlignment="1">
      <alignment horizontal="center" vertical="center" wrapText="1"/>
    </xf>
    <xf numFmtId="0" fontId="3" fillId="0" borderId="17" xfId="0" applyFont="1" applyBorder="1" applyAlignment="1">
      <alignment vertical="center" wrapText="1"/>
    </xf>
    <xf numFmtId="0" fontId="3" fillId="0" borderId="19" xfId="0" applyFont="1" applyBorder="1" applyAlignment="1">
      <alignment vertical="center" wrapText="1"/>
    </xf>
    <xf numFmtId="0" fontId="3" fillId="10" borderId="8" xfId="0" applyFont="1" applyFill="1" applyBorder="1" applyAlignment="1">
      <alignment horizontal="center" vertical="center" wrapText="1"/>
    </xf>
    <xf numFmtId="0" fontId="3" fillId="0" borderId="8" xfId="0" applyFont="1" applyBorder="1" applyAlignment="1">
      <alignment vertical="center" wrapText="1"/>
    </xf>
    <xf numFmtId="0" fontId="13" fillId="18" borderId="2" xfId="0" applyFont="1" applyFill="1" applyBorder="1" applyAlignment="1">
      <alignment horizontal="center" vertical="center" wrapText="1"/>
    </xf>
    <xf numFmtId="0" fontId="3" fillId="18" borderId="2"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4" xfId="0" applyFont="1" applyFill="1" applyBorder="1" applyAlignment="1">
      <alignment horizontal="center" vertical="center" wrapText="1"/>
    </xf>
    <xf numFmtId="9" fontId="3" fillId="0" borderId="4"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9" fillId="0" borderId="1" xfId="0" applyFont="1" applyBorder="1" applyAlignment="1">
      <alignment horizontal="center" vertical="center" wrapText="1"/>
    </xf>
    <xf numFmtId="9" fontId="26"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9" fillId="0" borderId="1" xfId="0" applyFont="1" applyBorder="1" applyAlignment="1">
      <alignment vertical="center"/>
    </xf>
    <xf numFmtId="3" fontId="9" fillId="0" borderId="1" xfId="0" applyNumberFormat="1" applyFont="1" applyBorder="1" applyAlignment="1">
      <alignment horizontal="center" vertical="center" wrapText="1"/>
    </xf>
    <xf numFmtId="3" fontId="9" fillId="19" borderId="1"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0" fillId="0" borderId="0" xfId="0" applyAlignment="1">
      <alignment vertical="center" wrapText="1"/>
    </xf>
    <xf numFmtId="165" fontId="0" fillId="16" borderId="2" xfId="0" applyNumberFormat="1" applyFill="1" applyBorder="1" applyAlignment="1">
      <alignment horizontal="center" vertical="center" wrapText="1"/>
    </xf>
    <xf numFmtId="165" fontId="0" fillId="16" borderId="1" xfId="0" applyNumberFormat="1" applyFill="1" applyBorder="1" applyAlignment="1">
      <alignment horizontal="center" vertical="center" wrapText="1"/>
    </xf>
    <xf numFmtId="165" fontId="0" fillId="16" borderId="17" xfId="0" applyNumberFormat="1" applyFill="1" applyBorder="1" applyAlignment="1">
      <alignment horizontal="center" vertical="center" wrapText="1"/>
    </xf>
    <xf numFmtId="0" fontId="0" fillId="10" borderId="2" xfId="0" applyFill="1" applyBorder="1" applyAlignment="1">
      <alignment horizontal="center" vertical="center" wrapText="1"/>
    </xf>
    <xf numFmtId="0" fontId="0" fillId="10" borderId="1" xfId="0" applyFill="1" applyBorder="1" applyAlignment="1">
      <alignment horizontal="center" vertical="center" wrapText="1"/>
    </xf>
    <xf numFmtId="0" fontId="0" fillId="10" borderId="17" xfId="0" applyFill="1" applyBorder="1" applyAlignment="1">
      <alignment horizontal="center" vertical="center" wrapText="1"/>
    </xf>
    <xf numFmtId="0" fontId="0" fillId="10" borderId="8" xfId="0" applyFill="1" applyBorder="1" applyAlignment="1">
      <alignment horizontal="center" vertical="center" wrapText="1"/>
    </xf>
    <xf numFmtId="0" fontId="0" fillId="18" borderId="2" xfId="0" applyFill="1" applyBorder="1" applyAlignment="1">
      <alignment horizontal="center" vertical="center" wrapText="1"/>
    </xf>
    <xf numFmtId="0" fontId="0" fillId="18" borderId="1" xfId="0" applyFill="1" applyBorder="1" applyAlignment="1">
      <alignment horizontal="center" vertical="center" wrapText="1"/>
    </xf>
    <xf numFmtId="0" fontId="25" fillId="19" borderId="1" xfId="0" applyFont="1" applyFill="1" applyBorder="1" applyAlignment="1">
      <alignment horizontal="center" vertical="center" wrapText="1"/>
    </xf>
    <xf numFmtId="0" fontId="13" fillId="13" borderId="7" xfId="0" applyFont="1" applyFill="1" applyBorder="1" applyAlignment="1">
      <alignment horizontal="left" vertical="center"/>
    </xf>
    <xf numFmtId="0" fontId="13" fillId="13" borderId="13" xfId="0" applyFont="1" applyFill="1" applyBorder="1" applyAlignment="1">
      <alignment horizontal="left" vertical="center"/>
    </xf>
    <xf numFmtId="0" fontId="13" fillId="13" borderId="16" xfId="0" applyFont="1" applyFill="1" applyBorder="1" applyAlignment="1">
      <alignment horizontal="left" vertical="center"/>
    </xf>
    <xf numFmtId="0" fontId="13" fillId="13" borderId="7" xfId="0" applyFont="1" applyFill="1" applyBorder="1" applyAlignment="1">
      <alignment horizontal="left" vertical="center" wrapText="1"/>
    </xf>
    <xf numFmtId="0" fontId="13" fillId="13" borderId="13" xfId="0" applyFont="1" applyFill="1" applyBorder="1" applyAlignment="1">
      <alignment horizontal="left" vertical="center" wrapText="1"/>
    </xf>
    <xf numFmtId="0" fontId="13" fillId="13" borderId="16" xfId="0" applyFont="1" applyFill="1" applyBorder="1" applyAlignment="1">
      <alignment horizontal="left" vertical="center" wrapText="1"/>
    </xf>
    <xf numFmtId="0" fontId="13" fillId="13" borderId="2" xfId="0" applyFont="1" applyFill="1" applyBorder="1" applyAlignment="1">
      <alignment horizontal="left" vertical="center" wrapText="1"/>
    </xf>
    <xf numFmtId="0" fontId="13" fillId="13" borderId="4" xfId="0" applyFont="1" applyFill="1" applyBorder="1" applyAlignment="1">
      <alignment horizontal="left" vertical="center" wrapText="1"/>
    </xf>
    <xf numFmtId="0" fontId="27" fillId="0" borderId="1" xfId="0" applyFont="1" applyBorder="1" applyAlignment="1">
      <alignment horizontal="left" vertical="center"/>
    </xf>
    <xf numFmtId="0" fontId="27" fillId="0" borderId="1" xfId="0" applyFont="1" applyBorder="1" applyAlignment="1">
      <alignment vertical="center"/>
    </xf>
    <xf numFmtId="14" fontId="27" fillId="0" borderId="1" xfId="0" applyNumberFormat="1" applyFont="1" applyBorder="1" applyAlignment="1">
      <alignment horizontal="left" vertical="center"/>
    </xf>
    <xf numFmtId="0" fontId="13" fillId="0" borderId="1" xfId="0" applyFont="1" applyBorder="1" applyAlignment="1">
      <alignment vertical="center"/>
    </xf>
    <xf numFmtId="0" fontId="13" fillId="0" borderId="1" xfId="0" applyFont="1" applyBorder="1" applyAlignment="1">
      <alignment horizontal="left" vertical="center"/>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1" xfId="0" applyFont="1" applyBorder="1" applyAlignment="1">
      <alignment horizontal="justify" vertical="center"/>
    </xf>
    <xf numFmtId="0" fontId="13" fillId="0" borderId="1" xfId="0" applyFont="1" applyBorder="1" applyAlignment="1">
      <alignment horizontal="center" vertical="center"/>
    </xf>
    <xf numFmtId="14" fontId="13" fillId="0" borderId="1" xfId="0" applyNumberFormat="1" applyFont="1" applyBorder="1" applyAlignment="1">
      <alignment vertical="center" wrapText="1"/>
    </xf>
    <xf numFmtId="14" fontId="13" fillId="0" borderId="1" xfId="0" applyNumberFormat="1" applyFont="1" applyBorder="1" applyAlignment="1">
      <alignment vertical="center"/>
    </xf>
    <xf numFmtId="0" fontId="14" fillId="0" borderId="1" xfId="0" applyFont="1" applyBorder="1" applyAlignment="1" applyProtection="1">
      <alignment vertical="center" wrapText="1"/>
      <protection locked="0"/>
    </xf>
    <xf numFmtId="9"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9" fontId="13" fillId="0" borderId="1" xfId="0" applyNumberFormat="1" applyFont="1" applyBorder="1" applyAlignment="1">
      <alignment horizontal="center" vertical="center"/>
    </xf>
    <xf numFmtId="164" fontId="13" fillId="0" borderId="1" xfId="0" applyNumberFormat="1" applyFont="1" applyBorder="1" applyAlignment="1">
      <alignment horizontal="center" vertical="center" wrapText="1"/>
    </xf>
    <xf numFmtId="9" fontId="13" fillId="0" borderId="1" xfId="0" applyNumberFormat="1" applyFont="1" applyBorder="1" applyAlignment="1">
      <alignment horizontal="left" vertical="center" wrapText="1"/>
    </xf>
    <xf numFmtId="9" fontId="3" fillId="0" borderId="1" xfId="1" applyFont="1" applyFill="1" applyBorder="1" applyAlignment="1">
      <alignment vertical="center"/>
    </xf>
    <xf numFmtId="10" fontId="3" fillId="0" borderId="1" xfId="1" applyNumberFormat="1" applyFont="1" applyFill="1" applyBorder="1" applyAlignment="1">
      <alignment vertical="center"/>
    </xf>
    <xf numFmtId="0" fontId="13" fillId="0" borderId="1" xfId="0" applyFont="1" applyBorder="1" applyAlignment="1">
      <alignment horizontal="justify" vertical="center" wrapText="1"/>
    </xf>
    <xf numFmtId="14" fontId="13" fillId="0" borderId="1" xfId="0" applyNumberFormat="1" applyFont="1" applyBorder="1" applyAlignment="1">
      <alignment horizontal="center" vertical="center"/>
    </xf>
    <xf numFmtId="14" fontId="13" fillId="0" borderId="1" xfId="0" applyNumberFormat="1" applyFont="1" applyBorder="1" applyAlignment="1">
      <alignment horizontal="left" vertical="center" wrapText="1"/>
    </xf>
    <xf numFmtId="10" fontId="13" fillId="0" borderId="1" xfId="0" applyNumberFormat="1" applyFont="1" applyBorder="1" applyAlignment="1">
      <alignment horizontal="center" vertical="center" wrapText="1"/>
    </xf>
    <xf numFmtId="0" fontId="13" fillId="0" borderId="1" xfId="0" applyFont="1" applyBorder="1" applyAlignment="1">
      <alignment horizontal="justify" vertical="top" wrapText="1"/>
    </xf>
    <xf numFmtId="0" fontId="3" fillId="0" borderId="0" xfId="0" applyFont="1" applyAlignment="1">
      <alignment horizontal="justify" vertical="center"/>
    </xf>
    <xf numFmtId="0" fontId="14" fillId="0" borderId="1" xfId="0" applyFont="1" applyBorder="1" applyAlignment="1">
      <alignment horizontal="center" vertical="center"/>
    </xf>
    <xf numFmtId="0" fontId="16" fillId="0" borderId="1" xfId="0" applyFont="1" applyBorder="1" applyAlignment="1">
      <alignment vertical="center" wrapText="1"/>
    </xf>
    <xf numFmtId="0" fontId="14" fillId="0" borderId="1" xfId="0" applyFont="1" applyBorder="1" applyAlignment="1">
      <alignment vertical="center" wrapText="1"/>
    </xf>
    <xf numFmtId="0" fontId="14" fillId="0" borderId="1" xfId="0" applyFont="1" applyBorder="1" applyAlignment="1">
      <alignment vertical="center"/>
    </xf>
    <xf numFmtId="0" fontId="14" fillId="0" borderId="1" xfId="0" applyFont="1" applyBorder="1" applyAlignment="1">
      <alignment horizontal="justify" vertical="center"/>
    </xf>
    <xf numFmtId="14" fontId="14" fillId="0" borderId="1" xfId="0" applyNumberFormat="1" applyFont="1" applyBorder="1" applyAlignment="1">
      <alignment horizontal="center" vertical="center"/>
    </xf>
    <xf numFmtId="9" fontId="14" fillId="0" borderId="1" xfId="0" applyNumberFormat="1" applyFont="1" applyBorder="1" applyAlignment="1">
      <alignment horizontal="left" vertical="center" wrapText="1"/>
    </xf>
    <xf numFmtId="164" fontId="14" fillId="0" borderId="1" xfId="0" applyNumberFormat="1" applyFont="1" applyBorder="1" applyAlignment="1">
      <alignment horizontal="center" vertical="center" wrapText="1"/>
    </xf>
    <xf numFmtId="0" fontId="16" fillId="0" borderId="0" xfId="0" applyFont="1" applyAlignment="1">
      <alignment vertical="center"/>
    </xf>
    <xf numFmtId="0" fontId="16" fillId="0" borderId="0" xfId="0" applyFont="1" applyAlignment="1">
      <alignment horizontal="justify" vertical="center"/>
    </xf>
    <xf numFmtId="0" fontId="16" fillId="0" borderId="1" xfId="0" applyFont="1" applyBorder="1" applyAlignment="1">
      <alignment vertical="center"/>
    </xf>
    <xf numFmtId="9" fontId="16" fillId="0" borderId="1" xfId="0" applyNumberFormat="1" applyFont="1" applyBorder="1" applyAlignment="1">
      <alignment vertical="center"/>
    </xf>
    <xf numFmtId="0" fontId="14" fillId="0" borderId="1" xfId="0" applyFont="1" applyBorder="1" applyAlignment="1">
      <alignment horizontal="center" vertical="center" wrapText="1"/>
    </xf>
    <xf numFmtId="10" fontId="3" fillId="0" borderId="1" xfId="0" applyNumberFormat="1" applyFont="1" applyBorder="1" applyAlignment="1">
      <alignment vertical="center"/>
    </xf>
    <xf numFmtId="0" fontId="14" fillId="0" borderId="1" xfId="0" applyFont="1" applyBorder="1" applyAlignment="1">
      <alignment horizontal="justify" vertical="center" wrapText="1"/>
    </xf>
    <xf numFmtId="9" fontId="13" fillId="0" borderId="1" xfId="0" applyNumberFormat="1" applyFont="1" applyBorder="1" applyAlignment="1">
      <alignment horizontal="justify" vertical="center" wrapText="1"/>
    </xf>
    <xf numFmtId="9" fontId="14" fillId="0" borderId="1" xfId="0" applyNumberFormat="1" applyFont="1" applyBorder="1" applyAlignment="1">
      <alignment horizontal="center" vertical="center" wrapText="1"/>
    </xf>
    <xf numFmtId="9" fontId="0" fillId="0" borderId="1" xfId="1" applyFont="1" applyFill="1" applyBorder="1" applyAlignment="1">
      <alignment vertical="center"/>
    </xf>
    <xf numFmtId="9" fontId="0" fillId="0" borderId="1" xfId="1" applyFont="1" applyFill="1" applyBorder="1"/>
    <xf numFmtId="0" fontId="13" fillId="0" borderId="1" xfId="0" applyFont="1" applyBorder="1" applyAlignment="1">
      <alignment vertical="top" wrapText="1"/>
    </xf>
    <xf numFmtId="9" fontId="13" fillId="0" borderId="1" xfId="1" applyFont="1" applyFill="1" applyBorder="1" applyAlignment="1">
      <alignment vertical="center" wrapText="1"/>
    </xf>
    <xf numFmtId="0" fontId="13" fillId="0" borderId="8" xfId="0" applyFont="1" applyBorder="1" applyAlignment="1">
      <alignment vertical="center" wrapText="1"/>
    </xf>
    <xf numFmtId="0" fontId="13" fillId="0" borderId="8" xfId="0" applyFont="1" applyBorder="1" applyAlignment="1">
      <alignment vertical="center"/>
    </xf>
    <xf numFmtId="0" fontId="13" fillId="0" borderId="8" xfId="0" applyFont="1" applyBorder="1" applyAlignment="1">
      <alignment horizontal="center" vertical="center" wrapText="1"/>
    </xf>
    <xf numFmtId="0" fontId="13" fillId="0" borderId="8" xfId="0" applyFont="1" applyBorder="1" applyAlignment="1">
      <alignment horizontal="justify" vertical="center"/>
    </xf>
    <xf numFmtId="0" fontId="14" fillId="0" borderId="8" xfId="0" applyFont="1" applyBorder="1" applyAlignment="1">
      <alignment horizontal="center" vertical="center"/>
    </xf>
    <xf numFmtId="14" fontId="13" fillId="0" borderId="8" xfId="0" applyNumberFormat="1" applyFont="1" applyBorder="1" applyAlignment="1">
      <alignment horizontal="center" vertical="center"/>
    </xf>
    <xf numFmtId="9" fontId="13" fillId="0" borderId="8" xfId="0" applyNumberFormat="1" applyFont="1" applyBorder="1" applyAlignment="1">
      <alignment horizontal="left" vertical="center" wrapText="1"/>
    </xf>
    <xf numFmtId="164" fontId="13" fillId="0" borderId="8" xfId="0" applyNumberFormat="1" applyFont="1" applyBorder="1" applyAlignment="1">
      <alignment horizontal="center" vertical="center" wrapText="1"/>
    </xf>
    <xf numFmtId="0" fontId="0" fillId="0" borderId="1" xfId="0" applyBorder="1" applyAlignment="1">
      <alignment horizontal="center" vertical="center"/>
    </xf>
    <xf numFmtId="0" fontId="3" fillId="0" borderId="8" xfId="0" applyFont="1" applyBorder="1" applyAlignment="1">
      <alignment horizontal="center" vertical="center"/>
    </xf>
    <xf numFmtId="0" fontId="16" fillId="0" borderId="1" xfId="0" applyFont="1" applyBorder="1" applyAlignment="1">
      <alignment horizontal="center" vertical="center"/>
    </xf>
    <xf numFmtId="0" fontId="13" fillId="0" borderId="17" xfId="0" applyFont="1" applyBorder="1" applyAlignment="1">
      <alignment vertical="center" wrapText="1"/>
    </xf>
    <xf numFmtId="0" fontId="13" fillId="0" borderId="17" xfId="0" applyFont="1" applyBorder="1" applyAlignment="1">
      <alignment horizontal="center" vertical="center" wrapText="1"/>
    </xf>
    <xf numFmtId="0" fontId="13" fillId="0" borderId="17" xfId="0" applyFont="1" applyBorder="1" applyAlignment="1">
      <alignment horizontal="justify" vertical="center"/>
    </xf>
    <xf numFmtId="0" fontId="14" fillId="0" borderId="17" xfId="0" applyFont="1" applyBorder="1" applyAlignment="1">
      <alignment horizontal="center" vertical="center"/>
    </xf>
    <xf numFmtId="14" fontId="13" fillId="0" borderId="17" xfId="0" applyNumberFormat="1" applyFont="1" applyBorder="1" applyAlignment="1">
      <alignment horizontal="center" vertical="center"/>
    </xf>
    <xf numFmtId="9" fontId="13" fillId="0" borderId="17" xfId="0" applyNumberFormat="1" applyFont="1" applyBorder="1" applyAlignment="1">
      <alignment horizontal="left" vertical="center" wrapText="1"/>
    </xf>
    <xf numFmtId="164" fontId="13" fillId="0" borderId="17" xfId="0" applyNumberFormat="1" applyFont="1" applyBorder="1" applyAlignment="1">
      <alignment horizontal="center" vertical="center" wrapText="1"/>
    </xf>
    <xf numFmtId="0" fontId="3" fillId="0" borderId="18" xfId="0" applyFont="1" applyBorder="1" applyAlignment="1">
      <alignment vertical="center"/>
    </xf>
    <xf numFmtId="0" fontId="3" fillId="0" borderId="18" xfId="0" applyFont="1" applyBorder="1" applyAlignment="1">
      <alignment horizontal="justify" vertical="center"/>
    </xf>
    <xf numFmtId="0" fontId="13" fillId="0" borderId="8" xfId="0" applyFont="1" applyBorder="1" applyAlignment="1">
      <alignment horizontal="justify" vertical="center" wrapText="1"/>
    </xf>
    <xf numFmtId="0" fontId="14" fillId="0" borderId="8" xfId="0" applyFont="1" applyBorder="1" applyAlignment="1">
      <alignment horizontal="center" vertical="center" wrapText="1"/>
    </xf>
    <xf numFmtId="14" fontId="13" fillId="0" borderId="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10" xfId="0" applyFont="1" applyBorder="1" applyAlignment="1">
      <alignment horizontal="justify" vertical="center" wrapText="1"/>
    </xf>
    <xf numFmtId="165" fontId="0" fillId="0" borderId="2" xfId="0" applyNumberFormat="1" applyBorder="1" applyAlignment="1">
      <alignment horizontal="center" vertical="center" wrapText="1"/>
    </xf>
    <xf numFmtId="14" fontId="13" fillId="0" borderId="1" xfId="0" applyNumberFormat="1" applyFont="1" applyBorder="1" applyAlignment="1">
      <alignment horizontal="center" vertical="center" wrapText="1"/>
    </xf>
    <xf numFmtId="0" fontId="3" fillId="0" borderId="0" xfId="0" applyFont="1" applyAlignment="1">
      <alignment horizontal="justify" vertical="center" wrapText="1"/>
    </xf>
    <xf numFmtId="165" fontId="0" fillId="0" borderId="1" xfId="0" applyNumberFormat="1" applyBorder="1" applyAlignment="1">
      <alignment horizontal="center" vertical="center" wrapText="1"/>
    </xf>
    <xf numFmtId="0" fontId="13" fillId="0" borderId="17" xfId="0" applyFont="1" applyBorder="1" applyAlignment="1">
      <alignment horizontal="justify" vertical="center" wrapText="1"/>
    </xf>
    <xf numFmtId="0" fontId="14" fillId="0" borderId="17" xfId="0" applyFont="1" applyBorder="1" applyAlignment="1">
      <alignment horizontal="center" vertical="center" wrapText="1"/>
    </xf>
    <xf numFmtId="14" fontId="13" fillId="0" borderId="17" xfId="0" applyNumberFormat="1" applyFont="1" applyBorder="1" applyAlignment="1">
      <alignment horizontal="center" vertical="center" wrapText="1"/>
    </xf>
    <xf numFmtId="0" fontId="3" fillId="0" borderId="18" xfId="0" applyFont="1" applyBorder="1" applyAlignment="1">
      <alignment vertical="center" wrapText="1"/>
    </xf>
    <xf numFmtId="0" fontId="3" fillId="0" borderId="18" xfId="0" applyFont="1" applyBorder="1" applyAlignment="1">
      <alignment horizontal="justify" vertical="center" wrapText="1"/>
    </xf>
    <xf numFmtId="165" fontId="0" fillId="0" borderId="17" xfId="0" applyNumberFormat="1" applyBorder="1" applyAlignment="1">
      <alignment horizontal="center" vertical="center" wrapText="1"/>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justify" vertical="center" wrapText="1"/>
    </xf>
    <xf numFmtId="0" fontId="14" fillId="0" borderId="2" xfId="0" applyFont="1" applyBorder="1" applyAlignment="1">
      <alignment horizontal="center" vertical="center" wrapText="1"/>
    </xf>
    <xf numFmtId="14" fontId="13" fillId="0" borderId="2" xfId="0" applyNumberFormat="1" applyFont="1" applyBorder="1" applyAlignment="1">
      <alignment horizontal="center" vertical="center" wrapText="1"/>
    </xf>
    <xf numFmtId="9" fontId="13" fillId="0" borderId="2" xfId="0" applyNumberFormat="1" applyFont="1" applyBorder="1" applyAlignment="1">
      <alignment horizontal="left" vertical="center" wrapText="1"/>
    </xf>
    <xf numFmtId="164" fontId="13"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13" fillId="0" borderId="4" xfId="0" applyFont="1" applyBorder="1" applyAlignment="1">
      <alignment vertical="center" wrapText="1"/>
    </xf>
    <xf numFmtId="0" fontId="13" fillId="0" borderId="4" xfId="0" applyFont="1" applyBorder="1" applyAlignment="1">
      <alignment horizontal="center" vertical="center" wrapText="1"/>
    </xf>
    <xf numFmtId="0" fontId="14" fillId="0" borderId="4" xfId="0" applyFont="1" applyBorder="1" applyAlignment="1">
      <alignment horizontal="center" vertical="center" wrapText="1"/>
    </xf>
    <xf numFmtId="14" fontId="13" fillId="0" borderId="4" xfId="0" applyNumberFormat="1" applyFont="1" applyBorder="1" applyAlignment="1">
      <alignment horizontal="center" vertical="center" wrapText="1"/>
    </xf>
    <xf numFmtId="9" fontId="13" fillId="0" borderId="4" xfId="0" applyNumberFormat="1" applyFont="1" applyBorder="1" applyAlignment="1">
      <alignment horizontal="left" vertical="center" wrapText="1"/>
    </xf>
    <xf numFmtId="164" fontId="13" fillId="0" borderId="4" xfId="0" applyNumberFormat="1" applyFont="1"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1" fontId="3" fillId="0" borderId="1" xfId="1" applyNumberFormat="1" applyFont="1" applyFill="1" applyBorder="1" applyAlignment="1">
      <alignment horizontal="center" vertical="center"/>
    </xf>
    <xf numFmtId="9" fontId="16" fillId="0" borderId="1" xfId="0" applyNumberFormat="1" applyFont="1" applyBorder="1" applyAlignment="1">
      <alignment horizontal="center" vertical="center"/>
    </xf>
    <xf numFmtId="0" fontId="3" fillId="13" borderId="1" xfId="0" applyFont="1" applyFill="1" applyBorder="1" applyAlignment="1">
      <alignment horizontal="justify" vertical="center"/>
    </xf>
    <xf numFmtId="0" fontId="3" fillId="0" borderId="1" xfId="0" applyFont="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3" fillId="0" borderId="0" xfId="0" applyFont="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4" fillId="11" borderId="1" xfId="0" applyFont="1" applyFill="1" applyBorder="1" applyAlignment="1">
      <alignment horizontal="center" vertical="center" wrapText="1"/>
    </xf>
    <xf numFmtId="0" fontId="3" fillId="11"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13" borderId="1" xfId="0" applyFont="1" applyFill="1" applyBorder="1" applyAlignment="1">
      <alignment horizontal="center" vertical="center"/>
    </xf>
    <xf numFmtId="164" fontId="13" fillId="13" borderId="1" xfId="0" applyNumberFormat="1" applyFont="1" applyFill="1" applyBorder="1" applyAlignment="1">
      <alignment horizontal="center" vertical="center" wrapText="1"/>
    </xf>
    <xf numFmtId="0" fontId="3" fillId="0" borderId="0" xfId="0" applyFont="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13" fillId="0" borderId="0" xfId="0" applyFont="1" applyAlignment="1">
      <alignment vertical="center"/>
    </xf>
    <xf numFmtId="0" fontId="3" fillId="20" borderId="0" xfId="0" applyFont="1" applyFill="1" applyAlignment="1">
      <alignment vertical="center"/>
    </xf>
    <xf numFmtId="0" fontId="28" fillId="21" borderId="0" xfId="0" applyFont="1" applyFill="1" applyAlignment="1">
      <alignment vertical="center" wrapText="1"/>
    </xf>
    <xf numFmtId="0" fontId="3" fillId="22" borderId="1" xfId="0" applyFont="1" applyFill="1" applyBorder="1" applyAlignment="1">
      <alignment horizontal="justify" vertical="center"/>
    </xf>
    <xf numFmtId="0" fontId="13" fillId="22" borderId="1" xfId="0" applyFont="1" applyFill="1" applyBorder="1" applyAlignment="1">
      <alignment vertical="center"/>
    </xf>
    <xf numFmtId="9" fontId="13" fillId="22" borderId="1" xfId="0" applyNumberFormat="1" applyFont="1" applyFill="1" applyBorder="1" applyAlignment="1">
      <alignment horizontal="center" vertical="center"/>
    </xf>
    <xf numFmtId="0" fontId="28" fillId="21" borderId="1" xfId="0" applyFont="1" applyFill="1" applyBorder="1" applyAlignment="1">
      <alignment horizontal="center" vertical="center" wrapText="1"/>
    </xf>
    <xf numFmtId="9" fontId="13" fillId="20" borderId="0" xfId="0" applyNumberFormat="1" applyFont="1" applyFill="1" applyAlignment="1">
      <alignment vertical="center"/>
    </xf>
    <xf numFmtId="9" fontId="13" fillId="20" borderId="1" xfId="0" applyNumberFormat="1" applyFont="1" applyFill="1" applyBorder="1" applyAlignment="1">
      <alignment horizontal="center" vertical="center"/>
    </xf>
    <xf numFmtId="0" fontId="13" fillId="20" borderId="1" xfId="0" applyFont="1" applyFill="1" applyBorder="1" applyAlignment="1">
      <alignment vertical="center" wrapText="1"/>
    </xf>
    <xf numFmtId="14" fontId="13" fillId="20" borderId="1" xfId="0" applyNumberFormat="1" applyFont="1" applyFill="1" applyBorder="1" applyAlignment="1">
      <alignment vertical="center" wrapText="1"/>
    </xf>
    <xf numFmtId="0" fontId="28" fillId="20" borderId="1" xfId="0" applyFont="1" applyFill="1" applyBorder="1" applyAlignment="1">
      <alignment horizontal="center" vertical="center" wrapText="1"/>
    </xf>
    <xf numFmtId="0" fontId="13" fillId="20" borderId="1" xfId="0" applyFont="1" applyFill="1" applyBorder="1" applyAlignment="1">
      <alignment horizontal="left" vertical="center"/>
    </xf>
    <xf numFmtId="0" fontId="13" fillId="20" borderId="1" xfId="0" applyFont="1" applyFill="1" applyBorder="1" applyAlignment="1">
      <alignment vertical="center"/>
    </xf>
    <xf numFmtId="0" fontId="13" fillId="0" borderId="0" xfId="0" applyFont="1" applyAlignment="1">
      <alignment horizontal="center" vertical="center"/>
    </xf>
    <xf numFmtId="0" fontId="31" fillId="21" borderId="1" xfId="0" applyFont="1" applyFill="1" applyBorder="1" applyAlignment="1">
      <alignment horizontal="center" vertical="center" wrapText="1"/>
    </xf>
    <xf numFmtId="1" fontId="18" fillId="0" borderId="0" xfId="0" applyNumberFormat="1" applyFont="1" applyFill="1" applyAlignment="1">
      <alignment horizontal="center" vertical="center" wrapText="1"/>
    </xf>
    <xf numFmtId="0" fontId="18" fillId="0" borderId="0" xfId="0" applyFont="1" applyFill="1" applyAlignment="1">
      <alignment horizontal="center" vertical="center" wrapText="1"/>
    </xf>
    <xf numFmtId="0" fontId="18" fillId="0" borderId="0" xfId="0" applyFont="1" applyFill="1" applyAlignment="1">
      <alignment vertical="center"/>
    </xf>
    <xf numFmtId="0" fontId="3" fillId="0" borderId="0" xfId="0" applyFont="1" applyFill="1" applyAlignment="1">
      <alignment vertical="center"/>
    </xf>
    <xf numFmtId="0" fontId="5" fillId="0" borderId="0" xfId="0" applyFont="1" applyFill="1" applyAlignment="1">
      <alignment vertical="center"/>
    </xf>
    <xf numFmtId="1"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1" fontId="18" fillId="0" borderId="0" xfId="1" applyNumberFormat="1" applyFont="1" applyFill="1" applyAlignment="1">
      <alignment horizontal="center" vertical="center" wrapText="1"/>
    </xf>
    <xf numFmtId="0" fontId="18"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 fontId="18" fillId="0" borderId="1" xfId="0" applyNumberFormat="1" applyFont="1" applyFill="1" applyBorder="1" applyAlignment="1">
      <alignment horizontal="center" vertical="center"/>
    </xf>
    <xf numFmtId="9" fontId="3" fillId="0" borderId="0" xfId="0" applyNumberFormat="1" applyFont="1" applyAlignment="1">
      <alignment vertical="center"/>
    </xf>
    <xf numFmtId="0" fontId="3" fillId="0" borderId="1" xfId="0" applyNumberFormat="1" applyFont="1" applyBorder="1" applyAlignment="1">
      <alignment vertical="center"/>
    </xf>
    <xf numFmtId="9" fontId="9" fillId="0" borderId="0" xfId="0" applyNumberFormat="1" applyFont="1" applyFill="1" applyBorder="1" applyAlignment="1">
      <alignment horizontal="center" vertical="center"/>
    </xf>
    <xf numFmtId="0" fontId="19" fillId="23" borderId="1" xfId="0" applyNumberFormat="1" applyFont="1" applyFill="1" applyBorder="1" applyAlignment="1">
      <alignment horizontal="center" vertical="center"/>
    </xf>
    <xf numFmtId="0" fontId="19" fillId="23" borderId="0" xfId="0" applyFont="1" applyFill="1" applyAlignment="1">
      <alignment horizontal="center" vertical="center"/>
    </xf>
    <xf numFmtId="0" fontId="19" fillId="23" borderId="1" xfId="0" applyFont="1" applyFill="1" applyBorder="1" applyAlignment="1">
      <alignment horizontal="center" vertical="center"/>
    </xf>
    <xf numFmtId="2" fontId="19" fillId="23" borderId="0" xfId="0" applyNumberFormat="1" applyFont="1" applyFill="1" applyAlignment="1">
      <alignment horizontal="center" vertical="center"/>
    </xf>
    <xf numFmtId="2" fontId="19" fillId="23" borderId="1" xfId="0" applyNumberFormat="1" applyFont="1" applyFill="1" applyBorder="1" applyAlignment="1">
      <alignment horizontal="center" vertical="center"/>
    </xf>
    <xf numFmtId="0" fontId="5" fillId="11" borderId="0" xfId="0" applyFont="1" applyFill="1" applyAlignment="1">
      <alignment horizontal="center" vertical="center"/>
    </xf>
    <xf numFmtId="0" fontId="16" fillId="11" borderId="1" xfId="0" applyFont="1" applyFill="1" applyBorder="1" applyAlignment="1">
      <alignment horizontal="center" vertical="center"/>
    </xf>
    <xf numFmtId="9" fontId="19" fillId="11" borderId="1" xfId="1" applyFont="1" applyFill="1" applyBorder="1" applyAlignment="1">
      <alignment horizontal="center" vertical="center" wrapText="1"/>
    </xf>
    <xf numFmtId="0" fontId="19" fillId="11" borderId="3" xfId="0" applyFont="1" applyFill="1" applyBorder="1" applyAlignment="1">
      <alignment horizontal="center" vertical="center" wrapText="1"/>
    </xf>
    <xf numFmtId="9" fontId="3" fillId="11" borderId="1" xfId="0" applyNumberFormat="1" applyFont="1" applyFill="1" applyBorder="1" applyAlignment="1">
      <alignment horizontal="center" vertical="center"/>
    </xf>
    <xf numFmtId="9" fontId="16" fillId="11" borderId="1" xfId="0" applyNumberFormat="1" applyFont="1" applyFill="1" applyBorder="1" applyAlignment="1">
      <alignment horizontal="center" vertical="center"/>
    </xf>
    <xf numFmtId="10" fontId="3" fillId="11" borderId="1" xfId="0" applyNumberFormat="1" applyFont="1" applyFill="1" applyBorder="1" applyAlignment="1">
      <alignment horizontal="center" vertical="center"/>
    </xf>
    <xf numFmtId="165" fontId="19" fillId="23" borderId="0" xfId="0" applyNumberFormat="1" applyFont="1" applyFill="1" applyAlignment="1">
      <alignment horizontal="center" vertical="center"/>
    </xf>
    <xf numFmtId="0" fontId="0" fillId="0" borderId="0" xfId="0" applyAlignment="1">
      <alignment horizontal="center"/>
    </xf>
    <xf numFmtId="0" fontId="0" fillId="0" borderId="1" xfId="0" applyBorder="1" applyAlignment="1">
      <alignment horizontal="center"/>
    </xf>
    <xf numFmtId="0" fontId="0" fillId="0" borderId="5" xfId="0" applyBorder="1" applyAlignment="1">
      <alignment horizontal="center" vertical="center"/>
    </xf>
    <xf numFmtId="0" fontId="19" fillId="23" borderId="5" xfId="0" applyFont="1" applyFill="1" applyBorder="1" applyAlignment="1">
      <alignment horizontal="center"/>
    </xf>
    <xf numFmtId="3" fontId="19" fillId="23" borderId="1" xfId="0" applyNumberFormat="1" applyFont="1" applyFill="1" applyBorder="1" applyAlignment="1">
      <alignment horizontal="center" vertical="center" wrapText="1"/>
    </xf>
    <xf numFmtId="0" fontId="33" fillId="0" borderId="1" xfId="9" applyFont="1" applyBorder="1" applyAlignment="1">
      <alignment horizontal="center"/>
    </xf>
    <xf numFmtId="2" fontId="33" fillId="0" borderId="1" xfId="9" applyNumberFormat="1" applyFont="1" applyBorder="1" applyAlignment="1">
      <alignment horizontal="center"/>
    </xf>
    <xf numFmtId="3" fontId="33" fillId="0" borderId="1" xfId="9" applyNumberFormat="1" applyFont="1" applyBorder="1" applyAlignment="1">
      <alignment horizontal="center"/>
    </xf>
    <xf numFmtId="0" fontId="25" fillId="21" borderId="1" xfId="0" applyFont="1" applyFill="1" applyBorder="1" applyAlignment="1">
      <alignment horizontal="center" wrapText="1"/>
    </xf>
    <xf numFmtId="9" fontId="0" fillId="0" borderId="1" xfId="1" applyFont="1" applyBorder="1" applyAlignment="1">
      <alignment horizontal="center"/>
    </xf>
    <xf numFmtId="9" fontId="25" fillId="0" borderId="1" xfId="1" applyFont="1" applyBorder="1" applyAlignment="1">
      <alignment horizontal="center"/>
    </xf>
    <xf numFmtId="0" fontId="25" fillId="0" borderId="1" xfId="0" applyFont="1" applyFill="1" applyBorder="1" applyAlignment="1">
      <alignment wrapText="1"/>
    </xf>
    <xf numFmtId="1" fontId="13" fillId="13" borderId="1" xfId="0" applyNumberFormat="1" applyFont="1" applyFill="1" applyBorder="1" applyAlignment="1">
      <alignment vertical="center" wrapText="1"/>
    </xf>
    <xf numFmtId="0" fontId="35" fillId="23" borderId="1" xfId="0" applyFont="1" applyFill="1" applyBorder="1" applyAlignment="1">
      <alignment horizontal="center" vertical="center"/>
    </xf>
    <xf numFmtId="0" fontId="0" fillId="0" borderId="0" xfId="0" applyBorder="1"/>
    <xf numFmtId="0" fontId="34" fillId="0" borderId="1" xfId="9" applyFont="1" applyBorder="1" applyAlignment="1">
      <alignment horizont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13" fillId="13" borderId="1" xfId="0" applyFont="1" applyFill="1" applyBorder="1" applyAlignment="1">
      <alignment horizontal="center" vertical="center" wrapText="1"/>
    </xf>
    <xf numFmtId="0" fontId="13" fillId="13" borderId="1" xfId="0" applyFont="1" applyFill="1" applyBorder="1" applyAlignment="1">
      <alignment horizontal="center" vertical="center"/>
    </xf>
    <xf numFmtId="0" fontId="3" fillId="13" borderId="1" xfId="0" applyFont="1" applyFill="1" applyBorder="1" applyAlignment="1">
      <alignment horizontal="justify" vertical="center"/>
    </xf>
    <xf numFmtId="0" fontId="3" fillId="0" borderId="0" xfId="0" applyFont="1" applyAlignment="1">
      <alignment vertical="center"/>
    </xf>
    <xf numFmtId="0" fontId="13" fillId="0" borderId="1" xfId="0" applyFont="1" applyBorder="1" applyAlignment="1">
      <alignment vertical="center"/>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0" fillId="0" borderId="20" xfId="0" applyBorder="1"/>
    <xf numFmtId="0" fontId="36" fillId="0" borderId="0" xfId="0" applyFont="1" applyBorder="1" applyAlignment="1">
      <alignment horizontal="center" vertical="center" readingOrder="1"/>
    </xf>
    <xf numFmtId="166" fontId="0" fillId="0" borderId="0" xfId="10" applyNumberFormat="1" applyFont="1" applyBorder="1"/>
    <xf numFmtId="0" fontId="0" fillId="0" borderId="21" xfId="0" applyBorder="1"/>
    <xf numFmtId="0" fontId="36" fillId="0" borderId="21" xfId="0" applyFont="1" applyBorder="1" applyAlignment="1">
      <alignment horizontal="center" vertical="center" wrapText="1" readingOrder="1"/>
    </xf>
    <xf numFmtId="0" fontId="0" fillId="0" borderId="6" xfId="0" applyBorder="1"/>
    <xf numFmtId="0" fontId="0" fillId="0" borderId="22" xfId="0" applyBorder="1"/>
    <xf numFmtId="166" fontId="0" fillId="0" borderId="23" xfId="0" applyNumberFormat="1" applyBorder="1"/>
    <xf numFmtId="0" fontId="0" fillId="0" borderId="24" xfId="0" applyBorder="1"/>
    <xf numFmtId="0" fontId="0" fillId="0" borderId="25" xfId="0" applyBorder="1"/>
    <xf numFmtId="2" fontId="19" fillId="23" borderId="1" xfId="0" applyNumberFormat="1" applyFont="1" applyFill="1" applyBorder="1" applyAlignment="1">
      <alignment horizontal="center"/>
    </xf>
    <xf numFmtId="0" fontId="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164" fontId="13" fillId="13" borderId="1" xfId="0" applyNumberFormat="1" applyFont="1" applyFill="1" applyBorder="1" applyAlignment="1">
      <alignment horizontal="center" vertical="center" wrapText="1"/>
    </xf>
    <xf numFmtId="0" fontId="3" fillId="13" borderId="1" xfId="0" applyFont="1" applyFill="1" applyBorder="1" applyAlignment="1">
      <alignment horizontal="justify" vertical="center"/>
    </xf>
    <xf numFmtId="164" fontId="13" fillId="13" borderId="1" xfId="1" applyNumberFormat="1" applyFont="1" applyFill="1" applyBorder="1" applyAlignment="1">
      <alignment horizontal="center" vertical="center"/>
    </xf>
    <xf numFmtId="9" fontId="13" fillId="13" borderId="1" xfId="1" applyFont="1" applyFill="1" applyBorder="1" applyAlignment="1">
      <alignment horizontal="center" vertical="center"/>
    </xf>
    <xf numFmtId="0" fontId="13" fillId="13" borderId="1" xfId="0" applyFont="1" applyFill="1" applyBorder="1" applyAlignment="1">
      <alignment horizontal="center" vertical="center"/>
    </xf>
    <xf numFmtId="10" fontId="13" fillId="13" borderId="1" xfId="1" applyNumberFormat="1" applyFont="1" applyFill="1" applyBorder="1" applyAlignment="1">
      <alignment horizontal="center" vertical="center" wrapText="1"/>
    </xf>
    <xf numFmtId="0" fontId="3" fillId="0" borderId="1" xfId="0" applyFont="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6" fillId="0" borderId="1" xfId="0" applyFont="1" applyBorder="1" applyAlignment="1">
      <alignment horizontal="center" vertical="center"/>
    </xf>
    <xf numFmtId="9" fontId="13" fillId="13"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9" fontId="13" fillId="0" borderId="1" xfId="0" applyNumberFormat="1" applyFont="1" applyBorder="1" applyAlignment="1">
      <alignment horizontal="center" vertical="center" wrapText="1"/>
    </xf>
    <xf numFmtId="0" fontId="3" fillId="0" borderId="1" xfId="0" applyFont="1" applyBorder="1" applyAlignment="1">
      <alignment horizontal="justify" vertical="center" wrapText="1"/>
    </xf>
    <xf numFmtId="164" fontId="13" fillId="0" borderId="1" xfId="0" applyNumberFormat="1" applyFont="1" applyBorder="1" applyAlignment="1">
      <alignment horizontal="center" vertical="center" wrapText="1"/>
    </xf>
    <xf numFmtId="164" fontId="13" fillId="0" borderId="1" xfId="1" applyNumberFormat="1" applyFont="1" applyFill="1" applyBorder="1" applyAlignment="1">
      <alignment horizontal="center" vertical="center"/>
    </xf>
    <xf numFmtId="9" fontId="13" fillId="0" borderId="1" xfId="1" applyFont="1" applyFill="1" applyBorder="1" applyAlignment="1">
      <alignment horizontal="center" vertical="center"/>
    </xf>
    <xf numFmtId="0" fontId="13" fillId="0" borderId="1" xfId="0" applyFont="1" applyBorder="1" applyAlignment="1">
      <alignment horizontal="center" vertical="center"/>
    </xf>
    <xf numFmtId="0" fontId="3" fillId="0" borderId="1" xfId="0" applyFont="1" applyBorder="1" applyAlignment="1">
      <alignment horizontal="justify" vertical="center"/>
    </xf>
    <xf numFmtId="10" fontId="13" fillId="0" borderId="1" xfId="1" applyNumberFormat="1" applyFont="1" applyFill="1" applyBorder="1" applyAlignment="1">
      <alignment horizontal="center" vertical="center" wrapText="1"/>
    </xf>
    <xf numFmtId="0" fontId="13" fillId="0" borderId="1" xfId="0" applyFont="1" applyBorder="1" applyAlignment="1">
      <alignment vertical="center"/>
    </xf>
    <xf numFmtId="0" fontId="3" fillId="0" borderId="0" xfId="0" applyFont="1" applyAlignment="1">
      <alignment vertical="center"/>
    </xf>
    <xf numFmtId="0" fontId="3" fillId="0" borderId="0" xfId="0" applyFont="1" applyAlignment="1">
      <alignment horizontal="justify" vertical="center"/>
    </xf>
    <xf numFmtId="0" fontId="3" fillId="0" borderId="9" xfId="0" applyFont="1" applyBorder="1" applyAlignment="1">
      <alignment vertical="center"/>
    </xf>
    <xf numFmtId="0" fontId="3" fillId="0" borderId="14" xfId="0" applyFont="1" applyBorder="1" applyAlignment="1">
      <alignment vertical="center"/>
    </xf>
    <xf numFmtId="0" fontId="3" fillId="0" borderId="10" xfId="0" applyFont="1" applyBorder="1" applyAlignment="1">
      <alignment vertical="center"/>
    </xf>
    <xf numFmtId="0" fontId="3" fillId="0" borderId="10" xfId="0" applyFont="1" applyBorder="1" applyAlignment="1">
      <alignment horizontal="justify" vertical="center"/>
    </xf>
    <xf numFmtId="0" fontId="25" fillId="19" borderId="1" xfId="0" applyFont="1" applyFill="1" applyBorder="1" applyAlignment="1">
      <alignment horizontal="center" vertical="center" wrapText="1"/>
    </xf>
    <xf numFmtId="0" fontId="3" fillId="11" borderId="0" xfId="0" applyFont="1" applyFill="1" applyAlignment="1">
      <alignment vertical="center"/>
    </xf>
    <xf numFmtId="0" fontId="3" fillId="11" borderId="0" xfId="0" applyFont="1" applyFill="1" applyAlignment="1">
      <alignment horizontal="justify" vertical="center"/>
    </xf>
    <xf numFmtId="0" fontId="13" fillId="13" borderId="1" xfId="0" applyFont="1" applyFill="1" applyBorder="1" applyAlignment="1">
      <alignment vertical="center"/>
    </xf>
    <xf numFmtId="0" fontId="4" fillId="11" borderId="1" xfId="0" applyFont="1" applyFill="1" applyBorder="1" applyAlignment="1">
      <alignment horizontal="center" vertical="center" wrapText="1"/>
    </xf>
    <xf numFmtId="0" fontId="3" fillId="11" borderId="1" xfId="0" applyFont="1" applyFill="1" applyBorder="1" applyAlignment="1">
      <alignment horizontal="center" vertical="center"/>
    </xf>
    <xf numFmtId="0" fontId="6" fillId="11" borderId="1" xfId="0" applyFont="1" applyFill="1" applyBorder="1" applyAlignment="1">
      <alignment horizontal="center" vertical="center"/>
    </xf>
    <xf numFmtId="0" fontId="4" fillId="11" borderId="1" xfId="0" applyFont="1" applyFill="1" applyBorder="1" applyAlignment="1">
      <alignment horizontal="center" vertical="center"/>
    </xf>
    <xf numFmtId="0" fontId="6" fillId="0" borderId="0" xfId="0" applyFont="1" applyAlignment="1">
      <alignment horizontal="center"/>
    </xf>
    <xf numFmtId="0" fontId="4" fillId="3" borderId="2" xfId="0" applyFont="1" applyFill="1" applyBorder="1" applyAlignment="1">
      <alignment horizontal="center" vertical="center" wrapText="1"/>
    </xf>
    <xf numFmtId="0" fontId="4" fillId="2" borderId="2" xfId="0" applyFont="1" applyFill="1" applyBorder="1" applyAlignment="1">
      <alignment horizontal="center" vertical="center"/>
    </xf>
    <xf numFmtId="0" fontId="3" fillId="11" borderId="14" xfId="0" applyFont="1" applyFill="1" applyBorder="1" applyAlignment="1">
      <alignment vertical="center"/>
    </xf>
    <xf numFmtId="0" fontId="4" fillId="2" borderId="4" xfId="0" applyFont="1" applyFill="1" applyBorder="1" applyAlignment="1">
      <alignment horizontal="center" vertical="center" wrapText="1"/>
    </xf>
    <xf numFmtId="0" fontId="3" fillId="11" borderId="9" xfId="0" applyFont="1" applyFill="1" applyBorder="1" applyAlignment="1">
      <alignment vertical="center"/>
    </xf>
    <xf numFmtId="0" fontId="3" fillId="11" borderId="10" xfId="0" applyFont="1" applyFill="1" applyBorder="1" applyAlignment="1">
      <alignment vertical="center"/>
    </xf>
    <xf numFmtId="0" fontId="3" fillId="11" borderId="10" xfId="0" applyFont="1" applyFill="1" applyBorder="1" applyAlignment="1">
      <alignment horizontal="justify" vertical="center"/>
    </xf>
    <xf numFmtId="0" fontId="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vertical="center"/>
    </xf>
    <xf numFmtId="0" fontId="0" fillId="0" borderId="0" xfId="0" applyFont="1" applyAlignment="1">
      <alignment horizontal="center" vertical="center"/>
    </xf>
    <xf numFmtId="0" fontId="0" fillId="0" borderId="0" xfId="0" applyFont="1" applyAlignment="1">
      <alignment vertical="center"/>
    </xf>
    <xf numFmtId="9" fontId="0" fillId="0" borderId="0" xfId="1" applyFont="1" applyAlignment="1">
      <alignment vertical="center"/>
    </xf>
    <xf numFmtId="0" fontId="25" fillId="2" borderId="1" xfId="0" applyFont="1" applyFill="1" applyBorder="1" applyAlignment="1">
      <alignment horizontal="center" vertical="center" wrapText="1"/>
    </xf>
    <xf numFmtId="9" fontId="25" fillId="14" borderId="1" xfId="1" applyFont="1" applyFill="1" applyBorder="1" applyAlignment="1">
      <alignment vertical="center" wrapText="1"/>
    </xf>
    <xf numFmtId="0" fontId="25" fillId="14" borderId="3" xfId="0" applyFont="1" applyFill="1" applyBorder="1" applyAlignment="1">
      <alignment vertical="center" wrapText="1"/>
    </xf>
    <xf numFmtId="0" fontId="25" fillId="0" borderId="0" xfId="0" applyFont="1" applyAlignment="1">
      <alignment horizontal="center" vertical="center"/>
    </xf>
  </cellXfs>
  <cellStyles count="11">
    <cellStyle name="Hipervínculo" xfId="9" builtinId="8"/>
    <cellStyle name="Millares [0]" xfId="10" builtinId="6"/>
    <cellStyle name="Millares [0] 2" xfId="3"/>
    <cellStyle name="Millares [0] 3" xfId="6"/>
    <cellStyle name="Millares 2" xfId="2"/>
    <cellStyle name="Moneda 2" xfId="5"/>
    <cellStyle name="Moneda 2 2" xfId="8"/>
    <cellStyle name="Normal" xfId="0" builtinId="0"/>
    <cellStyle name="Normal 2" xfId="4"/>
    <cellStyle name="Normal 2 2" xfId="7"/>
    <cellStyle name="Porcentaje" xfId="1" builtinId="5"/>
  </cellStyles>
  <dxfs count="0"/>
  <tableStyles count="1" defaultTableStyle="TableStyleMedium2" defaultPivotStyle="PivotStyleLight16">
    <tableStyle name="Invisible" pivot="0" table="0" count="0"/>
  </tableStyles>
  <colors>
    <mruColors>
      <color rgb="FF00DE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0820917472481591E-2"/>
          <c:y val="0.16096843444382605"/>
          <c:w val="0.93917908252751825"/>
          <c:h val="0.440591591606316"/>
        </c:manualLayout>
      </c:layout>
      <c:bar3DChart>
        <c:barDir val="col"/>
        <c:grouping val="clustered"/>
        <c:varyColors val="0"/>
        <c:ser>
          <c:idx val="0"/>
          <c:order val="0"/>
          <c:spPr>
            <a:solidFill>
              <a:schemeClr val="accent1"/>
            </a:solidFill>
            <a:ln>
              <a:noFill/>
            </a:ln>
            <a:effectLst/>
            <a:scene3d>
              <a:camera prst="orthographicFront"/>
              <a:lightRig rig="threePt" dir="t"/>
            </a:scene3d>
            <a:sp3d>
              <a:bevelT prst="angle"/>
            </a:sp3d>
          </c:spPr>
          <c:invertIfNegative val="0"/>
          <c:dLbls>
            <c:dLbl>
              <c:idx val="8"/>
              <c:layout>
                <c:manualLayout>
                  <c:x val="5.4400003655222014E-3"/>
                  <c:y val="1.21809221821306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RESULTADOS!$B$5:$B$16</c:f>
              <c:strCache>
                <c:ptCount val="12"/>
                <c:pt idx="0">
                  <c:v>Comunicaciones</c:v>
                </c:pt>
                <c:pt idx="1">
                  <c:v>O.A. Jurídica</c:v>
                </c:pt>
                <c:pt idx="2">
                  <c:v>Sub. Administrativa</c:v>
                </c:pt>
                <c:pt idx="3">
                  <c:v>Sub. Escenarios Deportivos</c:v>
                </c:pt>
                <c:pt idx="4">
                  <c:v>O. Control Interno</c:v>
                </c:pt>
                <c:pt idx="5">
                  <c:v>Sub. Altos Logros</c:v>
                </c:pt>
                <c:pt idx="6">
                  <c:v>O. Talento Humano</c:v>
                </c:pt>
                <c:pt idx="7">
                  <c:v>O.A. Planeación</c:v>
                </c:pt>
                <c:pt idx="8">
                  <c:v>Subg. Fomento y Desarrollo Deportivo</c:v>
                </c:pt>
                <c:pt idx="9">
                  <c:v>S.A Tesorería</c:v>
                </c:pt>
                <c:pt idx="10">
                  <c:v>O. Medicina Deportiva</c:v>
                </c:pt>
                <c:pt idx="11">
                  <c:v>S.A CADA</c:v>
                </c:pt>
              </c:strCache>
            </c:strRef>
          </c:cat>
          <c:val>
            <c:numRef>
              <c:f>RESULTADOS!$C$5:$C$16</c:f>
              <c:numCache>
                <c:formatCode>General</c:formatCode>
                <c:ptCount val="12"/>
                <c:pt idx="0">
                  <c:v>18.41</c:v>
                </c:pt>
                <c:pt idx="1">
                  <c:v>86</c:v>
                </c:pt>
                <c:pt idx="2" formatCode="0.00">
                  <c:v>58.42</c:v>
                </c:pt>
                <c:pt idx="3">
                  <c:v>31.5</c:v>
                </c:pt>
                <c:pt idx="4">
                  <c:v>100</c:v>
                </c:pt>
                <c:pt idx="5">
                  <c:v>83.75</c:v>
                </c:pt>
                <c:pt idx="6" formatCode="0.00">
                  <c:v>56.364100000000001</c:v>
                </c:pt>
                <c:pt idx="7" formatCode="0.00">
                  <c:v>76.059600000000032</c:v>
                </c:pt>
                <c:pt idx="8" formatCode="#,##0">
                  <c:v>46.36</c:v>
                </c:pt>
                <c:pt idx="9">
                  <c:v>100</c:v>
                </c:pt>
                <c:pt idx="10">
                  <c:v>75</c:v>
                </c:pt>
                <c:pt idx="11">
                  <c:v>23.7</c:v>
                </c:pt>
              </c:numCache>
            </c:numRef>
          </c:val>
        </c:ser>
        <c:dLbls>
          <c:showLegendKey val="0"/>
          <c:showVal val="0"/>
          <c:showCatName val="0"/>
          <c:showSerName val="0"/>
          <c:showPercent val="0"/>
          <c:showBubbleSize val="0"/>
        </c:dLbls>
        <c:gapWidth val="150"/>
        <c:shape val="box"/>
        <c:axId val="-1256588128"/>
        <c:axId val="-1256587584"/>
        <c:axId val="0"/>
      </c:bar3DChart>
      <c:catAx>
        <c:axId val="-12565881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56587584"/>
        <c:crosses val="autoZero"/>
        <c:auto val="1"/>
        <c:lblAlgn val="ctr"/>
        <c:lblOffset val="100"/>
        <c:noMultiLvlLbl val="0"/>
      </c:catAx>
      <c:valAx>
        <c:axId val="-1256587584"/>
        <c:scaling>
          <c:orientation val="minMax"/>
        </c:scaling>
        <c:delete val="1"/>
        <c:axPos val="l"/>
        <c:numFmt formatCode="General" sourceLinked="1"/>
        <c:majorTickMark val="none"/>
        <c:minorTickMark val="none"/>
        <c:tickLblPos val="nextTo"/>
        <c:crossAx val="-1256588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049" name="Object 1" hidden="1">
              <a:extLst>
                <a:ext uri="{63B3BB69-23CF-44E3-9099-C40C66FF867C}">
                  <a14:compatExt spid="_x0000_s2049"/>
                </a:ext>
                <a:ext uri="{FF2B5EF4-FFF2-40B4-BE49-F238E27FC236}">
                  <a16:creationId xmlns=""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148</xdr:row>
      <xdr:rowOff>0</xdr:rowOff>
    </xdr:from>
    <xdr:to>
      <xdr:col>3</xdr:col>
      <xdr:colOff>365760</xdr:colOff>
      <xdr:row>148</xdr:row>
      <xdr:rowOff>0</xdr:rowOff>
    </xdr:to>
    <xdr:sp macro="" textlink="">
      <xdr:nvSpPr>
        <xdr:cNvPr id="15"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0F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6"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0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7"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1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8"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2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19"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3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148</xdr:row>
      <xdr:rowOff>0</xdr:rowOff>
    </xdr:from>
    <xdr:to>
      <xdr:col>3</xdr:col>
      <xdr:colOff>365760</xdr:colOff>
      <xdr:row>148</xdr:row>
      <xdr:rowOff>0</xdr:rowOff>
    </xdr:to>
    <xdr:sp macro="" textlink="">
      <xdr:nvSpPr>
        <xdr:cNvPr id="20"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4000000}"/>
            </a:ext>
          </a:extLst>
        </xdr:cNvPr>
        <xdr:cNvSpPr/>
      </xdr:nvSpPr>
      <xdr:spPr bwMode="auto">
        <a:xfrm>
          <a:off x="243840" y="0"/>
          <a:ext cx="3063240" cy="12039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1"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5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2"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6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3"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7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4"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8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5"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9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98</xdr:row>
      <xdr:rowOff>0</xdr:rowOff>
    </xdr:from>
    <xdr:to>
      <xdr:col>3</xdr:col>
      <xdr:colOff>365760</xdr:colOff>
      <xdr:row>99</xdr:row>
      <xdr:rowOff>175260</xdr:rowOff>
    </xdr:to>
    <xdr:sp macro="" textlink="">
      <xdr:nvSpPr>
        <xdr:cNvPr id="26"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A000000}"/>
            </a:ext>
          </a:extLst>
        </xdr:cNvPr>
        <xdr:cNvSpPr/>
      </xdr:nvSpPr>
      <xdr:spPr bwMode="auto">
        <a:xfrm>
          <a:off x="426720" y="135986520"/>
          <a:ext cx="3048000" cy="647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7"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B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8"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C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29"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D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0"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E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1"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1F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99</xdr:row>
      <xdr:rowOff>0</xdr:rowOff>
    </xdr:from>
    <xdr:to>
      <xdr:col>3</xdr:col>
      <xdr:colOff>365760</xdr:colOff>
      <xdr:row>100</xdr:row>
      <xdr:rowOff>175260</xdr:rowOff>
    </xdr:to>
    <xdr:sp macro="" textlink="">
      <xdr:nvSpPr>
        <xdr:cNvPr id="32"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20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3"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21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4"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22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5"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23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6"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24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7"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25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100</xdr:row>
      <xdr:rowOff>0</xdr:rowOff>
    </xdr:from>
    <xdr:to>
      <xdr:col>3</xdr:col>
      <xdr:colOff>365760</xdr:colOff>
      <xdr:row>101</xdr:row>
      <xdr:rowOff>175260</xdr:rowOff>
    </xdr:to>
    <xdr:sp macro="" textlink="">
      <xdr:nvSpPr>
        <xdr:cNvPr id="38"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000-000026000000}"/>
            </a:ext>
          </a:extLst>
        </xdr:cNvPr>
        <xdr:cNvSpPr/>
      </xdr:nvSpPr>
      <xdr:spPr bwMode="auto">
        <a:xfrm>
          <a:off x="449580" y="111617760"/>
          <a:ext cx="3048000" cy="876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2529" name="Object 1" hidden="1">
              <a:extLst>
                <a:ext uri="{63B3BB69-23CF-44E3-9099-C40C66FF867C}">
                  <a14:compatExt spid="_x0000_s22529"/>
                </a:ext>
                <a:ext uri="{FF2B5EF4-FFF2-40B4-BE49-F238E27FC236}">
                  <a16:creationId xmlns="" xmlns:a16="http://schemas.microsoft.com/office/drawing/2014/main" id="{00000000-0008-0000-06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438150</xdr:colOff>
          <xdr:row>0</xdr:row>
          <xdr:rowOff>57150</xdr:rowOff>
        </xdr:from>
        <xdr:to>
          <xdr:col>2</xdr:col>
          <xdr:colOff>374650</xdr:colOff>
          <xdr:row>2</xdr:row>
          <xdr:rowOff>146050</xdr:rowOff>
        </xdr:to>
        <xdr:sp macro="" textlink="">
          <xdr:nvSpPr>
            <xdr:cNvPr id="30721" name="Object 1" hidden="1">
              <a:extLst>
                <a:ext uri="{63B3BB69-23CF-44E3-9099-C40C66FF867C}">
                  <a14:compatExt spid="_x0000_s30721"/>
                </a:ext>
                <a:ext uri="{FF2B5EF4-FFF2-40B4-BE49-F238E27FC236}">
                  <a16:creationId xmlns="" xmlns:a16="http://schemas.microsoft.com/office/drawing/2014/main" id="{00000000-0008-0000-07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243840</xdr:colOff>
      <xdr:row>0</xdr:row>
      <xdr:rowOff>0</xdr:rowOff>
    </xdr:from>
    <xdr:to>
      <xdr:col>3</xdr:col>
      <xdr:colOff>365760</xdr:colOff>
      <xdr:row>2</xdr:row>
      <xdr:rowOff>175260</xdr:rowOff>
    </xdr:to>
    <xdr:sp macro="" textlink="">
      <xdr:nvSpPr>
        <xdr:cNvPr id="2"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800-000002000000}"/>
            </a:ext>
          </a:extLst>
        </xdr:cNvPr>
        <xdr:cNvSpPr/>
      </xdr:nvSpPr>
      <xdr:spPr bwMode="auto">
        <a:xfrm>
          <a:off x="662940" y="0"/>
          <a:ext cx="3220720" cy="6896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0</xdr:row>
      <xdr:rowOff>0</xdr:rowOff>
    </xdr:from>
    <xdr:to>
      <xdr:col>3</xdr:col>
      <xdr:colOff>365760</xdr:colOff>
      <xdr:row>2</xdr:row>
      <xdr:rowOff>175260</xdr:rowOff>
    </xdr:to>
    <xdr:pic>
      <xdr:nvPicPr>
        <xdr:cNvPr id="3" name="Picture 16">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0"/>
          <a:ext cx="3220720" cy="68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9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5</xdr:row>
      <xdr:rowOff>0</xdr:rowOff>
    </xdr:from>
    <xdr:to>
      <xdr:col>3</xdr:col>
      <xdr:colOff>365760</xdr:colOff>
      <xdr:row>5</xdr:row>
      <xdr:rowOff>0</xdr:rowOff>
    </xdr:to>
    <xdr:sp macro="" textlink="">
      <xdr:nvSpPr>
        <xdr:cNvPr id="3"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900-000003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4"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900-000004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5"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900-000005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6"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900-000006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7"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900-000007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5</xdr:row>
      <xdr:rowOff>0</xdr:rowOff>
    </xdr:from>
    <xdr:to>
      <xdr:col>3</xdr:col>
      <xdr:colOff>365760</xdr:colOff>
      <xdr:row>5</xdr:row>
      <xdr:rowOff>0</xdr:rowOff>
    </xdr:to>
    <xdr:sp macro="" textlink="">
      <xdr:nvSpPr>
        <xdr:cNvPr id="8" name="Object 16" hidden="1">
          <a:extLst>
            <a:ext uri="{63B3BB69-23CF-44E3-9099-C40C66FF867C}">
              <a14:compatExt xmlns:a14="http://schemas.microsoft.com/office/drawing/2010/main" spid="_x0000_s1040"/>
            </a:ext>
            <a:ext uri="{FF2B5EF4-FFF2-40B4-BE49-F238E27FC236}">
              <a16:creationId xmlns="" xmlns:a16="http://schemas.microsoft.com/office/drawing/2014/main" id="{00000000-0008-0000-0900-000008000000}"/>
            </a:ext>
          </a:extLst>
        </xdr:cNvPr>
        <xdr:cNvSpPr/>
      </xdr:nvSpPr>
      <xdr:spPr bwMode="auto">
        <a:xfrm>
          <a:off x="929640" y="1936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16385" name="Object 1" hidden="1">
              <a:extLst>
                <a:ext uri="{63B3BB69-23CF-44E3-9099-C40C66FF867C}">
                  <a14:compatExt spid="_x0000_s16385"/>
                </a:ext>
                <a:ext uri="{FF2B5EF4-FFF2-40B4-BE49-F238E27FC236}">
                  <a16:creationId xmlns="" xmlns:a16="http://schemas.microsoft.com/office/drawing/2014/main" id="{00000000-0008-0000-0A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82945" name="Object 1" hidden="1">
              <a:extLst>
                <a:ext uri="{63B3BB69-23CF-44E3-9099-C40C66FF867C}">
                  <a14:compatExt spid="_x0000_s82945"/>
                </a:ext>
                <a:ext uri="{FF2B5EF4-FFF2-40B4-BE49-F238E27FC236}">
                  <a16:creationId xmlns:a16="http://schemas.microsoft.com/office/drawing/2014/main" xmlns=""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243840</xdr:colOff>
      <xdr:row>9</xdr:row>
      <xdr:rowOff>0</xdr:rowOff>
    </xdr:from>
    <xdr:to>
      <xdr:col>3</xdr:col>
      <xdr:colOff>365760</xdr:colOff>
      <xdr:row>9</xdr:row>
      <xdr:rowOff>0</xdr:rowOff>
    </xdr:to>
    <xdr:sp macro="" textlink="">
      <xdr:nvSpPr>
        <xdr:cNvPr id="3"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0F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4"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0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5"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1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6"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2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7"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3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243840</xdr:colOff>
      <xdr:row>9</xdr:row>
      <xdr:rowOff>0</xdr:rowOff>
    </xdr:from>
    <xdr:to>
      <xdr:col>3</xdr:col>
      <xdr:colOff>365760</xdr:colOff>
      <xdr:row>9</xdr:row>
      <xdr:rowOff>0</xdr:rowOff>
    </xdr:to>
    <xdr:sp macro="" textlink="">
      <xdr:nvSpPr>
        <xdr:cNvPr id="8" name="Object 16" hidden="1">
          <a:extLst>
            <a:ext uri="{63B3BB69-23CF-44E3-9099-C40C66FF867C}">
              <a14:compatExt xmlns:a14="http://schemas.microsoft.com/office/drawing/2010/main" spid="_x0000_s1040"/>
            </a:ext>
            <a:ext uri="{FF2B5EF4-FFF2-40B4-BE49-F238E27FC236}">
              <a16:creationId xmlns:a16="http://schemas.microsoft.com/office/drawing/2014/main" xmlns="" id="{00000000-0008-0000-0000-000014000000}"/>
            </a:ext>
          </a:extLst>
        </xdr:cNvPr>
        <xdr:cNvSpPr/>
      </xdr:nvSpPr>
      <xdr:spPr bwMode="auto">
        <a:xfrm>
          <a:off x="593090" y="5238750"/>
          <a:ext cx="309372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80910" name="Object 14" hidden="1">
              <a:extLst>
                <a:ext uri="{63B3BB69-23CF-44E3-9099-C40C66FF867C}">
                  <a14:compatExt spid="_x0000_s80910"/>
                </a:ext>
                <a:ext uri="{FF2B5EF4-FFF2-40B4-BE49-F238E27FC236}">
                  <a16:creationId xmlns="" xmlns:a16="http://schemas.microsoft.com/office/drawing/2014/main" id="{00000000-0008-0000-0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67585" name="Object 1" hidden="1">
              <a:extLst>
                <a:ext uri="{63B3BB69-23CF-44E3-9099-C40C66FF867C}">
                  <a14:compatExt spid="_x0000_s67585"/>
                </a:ext>
                <a:ext uri="{FF2B5EF4-FFF2-40B4-BE49-F238E27FC236}">
                  <a16:creationId xmlns="" xmlns:a16="http://schemas.microsoft.com/office/drawing/2014/main" id="{BD7F1928-2CD3-42BA-A80D-81025B6355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67599" name="Object 15" hidden="1">
              <a:extLst>
                <a:ext uri="{63B3BB69-23CF-44E3-9099-C40C66FF867C}">
                  <a14:compatExt spid="_x0000_s67599"/>
                </a:ext>
                <a:ext uri="{FF2B5EF4-FFF2-40B4-BE49-F238E27FC236}">
                  <a16:creationId xmlns="" xmlns:a16="http://schemas.microsoft.com/office/drawing/2014/main" id="{C04F2295-F307-4AA0-897A-1A9C3BC230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4</xdr:col>
      <xdr:colOff>273877</xdr:colOff>
      <xdr:row>3</xdr:row>
      <xdr:rowOff>80509</xdr:rowOff>
    </xdr:from>
    <xdr:to>
      <xdr:col>13</xdr:col>
      <xdr:colOff>467179</xdr:colOff>
      <xdr:row>13</xdr:row>
      <xdr:rowOff>294287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732518</xdr:colOff>
      <xdr:row>6</xdr:row>
      <xdr:rowOff>242660</xdr:rowOff>
    </xdr:from>
    <xdr:to>
      <xdr:col>13</xdr:col>
      <xdr:colOff>454705</xdr:colOff>
      <xdr:row>6</xdr:row>
      <xdr:rowOff>274411</xdr:rowOff>
    </xdr:to>
    <xdr:cxnSp macro="">
      <xdr:nvCxnSpPr>
        <xdr:cNvPr id="5" name="Conector recto de flecha 4"/>
        <xdr:cNvCxnSpPr/>
      </xdr:nvCxnSpPr>
      <xdr:spPr>
        <a:xfrm flipV="1">
          <a:off x="6501947" y="2056946"/>
          <a:ext cx="7133544" cy="31751"/>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12</xdr:col>
      <xdr:colOff>183695</xdr:colOff>
      <xdr:row>5</xdr:row>
      <xdr:rowOff>196168</xdr:rowOff>
    </xdr:from>
    <xdr:to>
      <xdr:col>14</xdr:col>
      <xdr:colOff>1132</xdr:colOff>
      <xdr:row>6</xdr:row>
      <xdr:rowOff>141741</xdr:rowOff>
    </xdr:to>
    <xdr:sp macro="" textlink="">
      <xdr:nvSpPr>
        <xdr:cNvPr id="7" name="CuadroTexto 6"/>
        <xdr:cNvSpPr txBox="1"/>
      </xdr:nvSpPr>
      <xdr:spPr>
        <a:xfrm>
          <a:off x="12602481" y="1702025"/>
          <a:ext cx="1341437" cy="25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a:solidFill>
                <a:schemeClr val="accent2">
                  <a:lumMod val="75000"/>
                </a:schemeClr>
              </a:solidFill>
            </a:rPr>
            <a:t>PROM POND:</a:t>
          </a:r>
          <a:r>
            <a:rPr lang="es-CO" sz="1000" b="1" baseline="0">
              <a:solidFill>
                <a:schemeClr val="accent2">
                  <a:lumMod val="75000"/>
                </a:schemeClr>
              </a:solidFill>
            </a:rPr>
            <a:t> </a:t>
          </a:r>
          <a:r>
            <a:rPr lang="es-CO" sz="1200" b="1" baseline="0">
              <a:solidFill>
                <a:schemeClr val="accent2">
                  <a:lumMod val="75000"/>
                </a:schemeClr>
              </a:solidFill>
            </a:rPr>
            <a:t>60</a:t>
          </a:r>
          <a:r>
            <a:rPr lang="es-CO" sz="1200" b="1">
              <a:solidFill>
                <a:schemeClr val="accent2">
                  <a:lumMod val="75000"/>
                </a:schemeClr>
              </a:solidFill>
            </a:rPr>
            <a:t>,21</a:t>
          </a:r>
        </a:p>
      </xdr:txBody>
    </xdr:sp>
    <xdr:clientData/>
  </xdr:twoCellAnchor>
  <xdr:twoCellAnchor>
    <xdr:from>
      <xdr:col>5</xdr:col>
      <xdr:colOff>629329</xdr:colOff>
      <xdr:row>1</xdr:row>
      <xdr:rowOff>176891</xdr:rowOff>
    </xdr:from>
    <xdr:to>
      <xdr:col>11</xdr:col>
      <xdr:colOff>510267</xdr:colOff>
      <xdr:row>3</xdr:row>
      <xdr:rowOff>63498</xdr:rowOff>
    </xdr:to>
    <xdr:sp macro="" textlink="">
      <xdr:nvSpPr>
        <xdr:cNvPr id="4" name="CuadroTexto 3"/>
        <xdr:cNvSpPr txBox="1"/>
      </xdr:nvSpPr>
      <xdr:spPr>
        <a:xfrm>
          <a:off x="7714115" y="358320"/>
          <a:ext cx="4452938" cy="521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t>Resultados</a:t>
          </a:r>
        </a:p>
        <a:p>
          <a:pPr algn="ctr"/>
          <a:r>
            <a:rPr lang="es-CO" sz="1200" b="1"/>
            <a:t>Seguimiento al Plan de Acción 1er. Trimestre - 2023</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86017" name="Object 1" hidden="1">
              <a:extLst>
                <a:ext uri="{63B3BB69-23CF-44E3-9099-C40C66FF867C}">
                  <a14:compatExt spid="_x0000_s86017"/>
                </a:ext>
                <a:ext uri="{FF2B5EF4-FFF2-40B4-BE49-F238E27FC236}">
                  <a16:creationId xmlns:a16="http://schemas.microsoft.com/office/drawing/2014/main" xmlns="" id="{00000000-0008-0000-07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374650</xdr:colOff>
          <xdr:row>2</xdr:row>
          <xdr:rowOff>228600</xdr:rowOff>
        </xdr:to>
        <xdr:sp macro="" textlink="">
          <xdr:nvSpPr>
            <xdr:cNvPr id="55297" name="Object 1" hidden="1">
              <a:extLst>
                <a:ext uri="{63B3BB69-23CF-44E3-9099-C40C66FF867C}">
                  <a14:compatExt spid="_x0000_s55297"/>
                </a:ext>
                <a:ext uri="{FF2B5EF4-FFF2-40B4-BE49-F238E27FC236}">
                  <a16:creationId xmlns="" xmlns:a16="http://schemas.microsoft.com/office/drawing/2014/main" id="{00000000-0008-0000-01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39937" name="Object 1" hidden="1">
              <a:extLst>
                <a:ext uri="{63B3BB69-23CF-44E3-9099-C40C66FF867C}">
                  <a14:compatExt spid="_x0000_s39937"/>
                </a:ext>
                <a:ext uri="{FF2B5EF4-FFF2-40B4-BE49-F238E27FC236}">
                  <a16:creationId xmlns="" xmlns:a16="http://schemas.microsoft.com/office/drawing/2014/main" id="{00000000-0008-0000-0200-0000019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7649" name="Object 1" hidden="1">
              <a:extLst>
                <a:ext uri="{63B3BB69-23CF-44E3-9099-C40C66FF867C}">
                  <a14:compatExt spid="_x0000_s27649"/>
                </a:ext>
                <a:ext uri="{FF2B5EF4-FFF2-40B4-BE49-F238E27FC236}">
                  <a16:creationId xmlns="" xmlns:a16="http://schemas.microsoft.com/office/drawing/2014/main" id="{00000000-0008-0000-03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6625" name="Object 1" hidden="1">
              <a:extLst>
                <a:ext uri="{63B3BB69-23CF-44E3-9099-C40C66FF867C}">
                  <a14:compatExt spid="_x0000_s26625"/>
                </a:ext>
                <a:ext uri="{FF2B5EF4-FFF2-40B4-BE49-F238E27FC236}">
                  <a16:creationId xmlns="" xmlns:a16="http://schemas.microsoft.com/office/drawing/2014/main" id="{00000000-0008-0000-04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431800</xdr:colOff>
          <xdr:row>0</xdr:row>
          <xdr:rowOff>127000</xdr:rowOff>
        </xdr:from>
        <xdr:to>
          <xdr:col>2</xdr:col>
          <xdr:colOff>361950</xdr:colOff>
          <xdr:row>2</xdr:row>
          <xdr:rowOff>222250</xdr:rowOff>
        </xdr:to>
        <xdr:sp macro="" textlink="">
          <xdr:nvSpPr>
            <xdr:cNvPr id="25601" name="Object 1" hidden="1">
              <a:extLst>
                <a:ext uri="{63B3BB69-23CF-44E3-9099-C40C66FF867C}">
                  <a14:compatExt spid="_x0000_s25601"/>
                </a:ext>
                <a:ext uri="{FF2B5EF4-FFF2-40B4-BE49-F238E27FC236}">
                  <a16:creationId xmlns="" xmlns:a16="http://schemas.microsoft.com/office/drawing/2014/main" id="{00000000-0008-0000-05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Altos%20Logros%20-%20PA%201er-Trim-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Control%20Interno%20-%20PA-1er%20Trim%20-%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deportesantioquia-my.sharepoint.com/personal/harroyave_indeportesantioquia_gov_co/Documents/Planes%20Estrat&#233;gicos/Planes%20Estrat&#233;gicos%202023/Escenarios%20Dept%20-%20PA-1er%20Trim%20-%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guimiento%201er%20Trimestre%202023/CADA%20-PA-%201er%20Trim%20-%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guimiento%201er%20Trimestre%202023/Of%20Sistemas%20-PA-%201er%20Trim%20-%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cción 2023"/>
      <sheetName val="Escenarios Dptivos"/>
      <sheetName val="Comunicaciones"/>
      <sheetName val="O.A Planeación"/>
      <sheetName val="O.A Jurídica"/>
      <sheetName val="O. Control Interno"/>
      <sheetName val="O. Medicina Dep"/>
      <sheetName val="O. Sistemas"/>
      <sheetName val="O. Talento Hum"/>
      <sheetName val="Subg. Administrativa"/>
      <sheetName val="S.A CADA"/>
      <sheetName val="S.A Tesorería"/>
      <sheetName val="Subg. Altos Logros"/>
      <sheetName val="Subg. Fomento Dllo Dptivo"/>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image" Target="../media/image1.png"/><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0.xml"/><Relationship Id="rId5" Type="http://schemas.openxmlformats.org/officeDocument/2006/relationships/image" Target="../media/image1.png"/><Relationship Id="rId4" Type="http://schemas.openxmlformats.org/officeDocument/2006/relationships/oleObject" Target="../embeddings/oleObject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image" Target="../media/image1.png"/><Relationship Id="rId4" Type="http://schemas.openxmlformats.org/officeDocument/2006/relationships/oleObject" Target="../embeddings/oleObject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image" Target="../media/image1.png"/><Relationship Id="rId4" Type="http://schemas.openxmlformats.org/officeDocument/2006/relationships/oleObject" Target="../embeddings/oleObject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image" Target="../media/image1.png"/><Relationship Id="rId4" Type="http://schemas.openxmlformats.org/officeDocument/2006/relationships/oleObject" Target="../embeddings/oleObject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image" Target="../media/image1.png"/><Relationship Id="rId4" Type="http://schemas.openxmlformats.org/officeDocument/2006/relationships/oleObject" Target="../embeddings/oleObject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3.bin"/><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1.png"/><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1.png"/><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image" Target="../media/image1.png"/><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image" Target="../media/image1.png"/><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image" Target="../media/image1.png"/><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image" Target="../media/image1.png"/><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80"/>
  <sheetViews>
    <sheetView showGridLines="0" topLeftCell="E1" zoomScale="70" zoomScaleNormal="70" workbookViewId="0">
      <pane ySplit="5" topLeftCell="A6" activePane="bottomLeft" state="frozen"/>
      <selection activeCell="F4" sqref="F4"/>
      <selection pane="bottomLeft" activeCell="A36" sqref="A36"/>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66" t="s">
        <v>2</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67"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68">
        <v>44252</v>
      </c>
      <c r="T3" s="27"/>
      <c r="U3" s="26"/>
      <c r="V3" s="25"/>
      <c r="W3" s="25"/>
      <c r="X3" s="25"/>
      <c r="Y3" s="25"/>
      <c r="Z3" s="2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69" t="s">
        <v>28</v>
      </c>
      <c r="AB5" s="70" t="s">
        <v>33</v>
      </c>
      <c r="AC5" s="71" t="s">
        <v>34</v>
      </c>
      <c r="AD5" s="72" t="s">
        <v>35</v>
      </c>
      <c r="AE5" s="71" t="s">
        <v>36</v>
      </c>
      <c r="AF5" s="72" t="s">
        <v>37</v>
      </c>
      <c r="AG5" s="71" t="s">
        <v>38</v>
      </c>
      <c r="AH5" s="72" t="s">
        <v>39</v>
      </c>
      <c r="AI5" s="71" t="s">
        <v>40</v>
      </c>
      <c r="AJ5" s="72" t="s">
        <v>41</v>
      </c>
    </row>
    <row r="6" spans="1:36" ht="52" x14ac:dyDescent="0.35">
      <c r="A6" s="46">
        <v>1</v>
      </c>
      <c r="B6" s="46" t="s">
        <v>42</v>
      </c>
      <c r="C6" s="36" t="s">
        <v>43</v>
      </c>
      <c r="D6" s="43" t="s">
        <v>44</v>
      </c>
      <c r="E6" s="43" t="s">
        <v>45</v>
      </c>
      <c r="F6" s="37" t="s">
        <v>45</v>
      </c>
      <c r="G6" s="43" t="s">
        <v>46</v>
      </c>
      <c r="H6" s="43" t="s">
        <v>47</v>
      </c>
      <c r="I6" s="43" t="s">
        <v>48</v>
      </c>
      <c r="J6" s="43" t="s">
        <v>49</v>
      </c>
      <c r="K6" s="43" t="s">
        <v>50</v>
      </c>
      <c r="L6" s="43">
        <v>100</v>
      </c>
      <c r="M6" s="46" t="s">
        <v>51</v>
      </c>
      <c r="N6" s="40" t="s">
        <v>52</v>
      </c>
      <c r="O6" s="35" t="s">
        <v>53</v>
      </c>
      <c r="P6" s="41" t="s">
        <v>54</v>
      </c>
      <c r="Q6" s="42" t="s">
        <v>54</v>
      </c>
      <c r="R6" s="43" t="s">
        <v>55</v>
      </c>
      <c r="S6" s="37" t="s">
        <v>56</v>
      </c>
      <c r="T6" s="59" t="s">
        <v>57</v>
      </c>
      <c r="U6" s="44">
        <v>0.1</v>
      </c>
      <c r="V6" s="492"/>
      <c r="W6" s="504"/>
      <c r="X6" s="492"/>
      <c r="Y6" s="492"/>
      <c r="Z6" s="491"/>
      <c r="AA6" s="73"/>
      <c r="AB6" s="73"/>
      <c r="AC6" s="73"/>
      <c r="AD6" s="73">
        <f>+$AA6*AC6</f>
        <v>0</v>
      </c>
      <c r="AE6" s="73"/>
      <c r="AF6" s="73">
        <f>+$AA6*AE6</f>
        <v>0</v>
      </c>
      <c r="AG6" s="73"/>
      <c r="AH6" s="73">
        <f>+$AA6*AG6</f>
        <v>0</v>
      </c>
      <c r="AI6" s="73"/>
      <c r="AJ6" s="73">
        <f>+$AA6*AI6</f>
        <v>0</v>
      </c>
    </row>
    <row r="7" spans="1:36" ht="52" x14ac:dyDescent="0.35">
      <c r="A7" s="46">
        <v>2</v>
      </c>
      <c r="B7" s="46" t="s">
        <v>42</v>
      </c>
      <c r="C7" s="36" t="s">
        <v>43</v>
      </c>
      <c r="D7" s="43" t="s">
        <v>44</v>
      </c>
      <c r="E7" s="43" t="s">
        <v>45</v>
      </c>
      <c r="F7" s="37" t="s">
        <v>45</v>
      </c>
      <c r="G7" s="43" t="s">
        <v>46</v>
      </c>
      <c r="H7" s="43" t="s">
        <v>47</v>
      </c>
      <c r="I7" s="43" t="s">
        <v>48</v>
      </c>
      <c r="J7" s="43" t="s">
        <v>49</v>
      </c>
      <c r="K7" s="43" t="s">
        <v>50</v>
      </c>
      <c r="L7" s="43">
        <v>100</v>
      </c>
      <c r="M7" s="46" t="s">
        <v>51</v>
      </c>
      <c r="N7" s="40" t="s">
        <v>58</v>
      </c>
      <c r="O7" s="35" t="s">
        <v>53</v>
      </c>
      <c r="P7" s="41" t="s">
        <v>54</v>
      </c>
      <c r="Q7" s="42" t="s">
        <v>54</v>
      </c>
      <c r="R7" s="43" t="s">
        <v>55</v>
      </c>
      <c r="S7" s="37" t="s">
        <v>59</v>
      </c>
      <c r="T7" s="59" t="s">
        <v>57</v>
      </c>
      <c r="U7" s="45">
        <v>0.1</v>
      </c>
      <c r="V7" s="492"/>
      <c r="W7" s="492"/>
      <c r="X7" s="492"/>
      <c r="Y7" s="492"/>
      <c r="Z7" s="491"/>
      <c r="AA7" s="73"/>
      <c r="AB7" s="73"/>
      <c r="AC7" s="73"/>
      <c r="AD7" s="73">
        <f t="shared" ref="AD7:AD70" si="0">+$AA7*AC7</f>
        <v>0</v>
      </c>
      <c r="AE7" s="73"/>
      <c r="AF7" s="73">
        <f t="shared" ref="AF7:AF70" si="1">+$AA7*AE7</f>
        <v>0</v>
      </c>
      <c r="AG7" s="73"/>
      <c r="AH7" s="73">
        <f t="shared" ref="AH7:AH70" si="2">+$AA7*AG7</f>
        <v>0</v>
      </c>
      <c r="AI7" s="73"/>
      <c r="AJ7" s="73">
        <f t="shared" ref="AJ7:AJ70" si="3">+$AA7*AI7</f>
        <v>0</v>
      </c>
    </row>
    <row r="8" spans="1:36" ht="52" x14ac:dyDescent="0.35">
      <c r="A8" s="46">
        <v>3</v>
      </c>
      <c r="B8" s="46" t="s">
        <v>42</v>
      </c>
      <c r="C8" s="36" t="s">
        <v>43</v>
      </c>
      <c r="D8" s="43" t="s">
        <v>44</v>
      </c>
      <c r="E8" s="43" t="s">
        <v>45</v>
      </c>
      <c r="F8" s="37" t="s">
        <v>45</v>
      </c>
      <c r="G8" s="43" t="s">
        <v>46</v>
      </c>
      <c r="H8" s="43" t="s">
        <v>47</v>
      </c>
      <c r="I8" s="43" t="s">
        <v>48</v>
      </c>
      <c r="J8" s="43" t="s">
        <v>49</v>
      </c>
      <c r="K8" s="43" t="s">
        <v>50</v>
      </c>
      <c r="L8" s="43">
        <v>100</v>
      </c>
      <c r="M8" s="46" t="s">
        <v>51</v>
      </c>
      <c r="N8" s="40" t="s">
        <v>60</v>
      </c>
      <c r="O8" s="35" t="s">
        <v>53</v>
      </c>
      <c r="P8" s="42" t="s">
        <v>54</v>
      </c>
      <c r="Q8" s="42" t="s">
        <v>54</v>
      </c>
      <c r="R8" s="43" t="s">
        <v>55</v>
      </c>
      <c r="S8" s="37" t="s">
        <v>61</v>
      </c>
      <c r="T8" s="59" t="s">
        <v>57</v>
      </c>
      <c r="U8" s="44">
        <v>7.0000000000000007E-2</v>
      </c>
      <c r="V8" s="492"/>
      <c r="W8" s="492"/>
      <c r="X8" s="492"/>
      <c r="Y8" s="492"/>
      <c r="Z8" s="491"/>
      <c r="AA8" s="73"/>
      <c r="AB8" s="73"/>
      <c r="AC8" s="73"/>
      <c r="AD8" s="73">
        <f t="shared" si="0"/>
        <v>0</v>
      </c>
      <c r="AE8" s="73"/>
      <c r="AF8" s="73">
        <f t="shared" si="1"/>
        <v>0</v>
      </c>
      <c r="AG8" s="73"/>
      <c r="AH8" s="73">
        <f t="shared" si="2"/>
        <v>0</v>
      </c>
      <c r="AI8" s="73"/>
      <c r="AJ8" s="73">
        <f t="shared" si="3"/>
        <v>0</v>
      </c>
    </row>
    <row r="9" spans="1:36" ht="65" x14ac:dyDescent="0.35">
      <c r="A9" s="46">
        <v>4</v>
      </c>
      <c r="B9" s="46" t="s">
        <v>42</v>
      </c>
      <c r="C9" s="36" t="s">
        <v>43</v>
      </c>
      <c r="D9" s="43" t="s">
        <v>44</v>
      </c>
      <c r="E9" s="43" t="s">
        <v>45</v>
      </c>
      <c r="F9" s="37" t="s">
        <v>45</v>
      </c>
      <c r="G9" s="43" t="s">
        <v>46</v>
      </c>
      <c r="H9" s="43" t="s">
        <v>47</v>
      </c>
      <c r="I9" s="43" t="s">
        <v>48</v>
      </c>
      <c r="J9" s="43" t="s">
        <v>62</v>
      </c>
      <c r="K9" s="43" t="s">
        <v>63</v>
      </c>
      <c r="L9" s="43">
        <v>95</v>
      </c>
      <c r="M9" s="46" t="s">
        <v>51</v>
      </c>
      <c r="N9" s="40" t="s">
        <v>64</v>
      </c>
      <c r="O9" s="46" t="s">
        <v>65</v>
      </c>
      <c r="P9" s="46" t="s">
        <v>66</v>
      </c>
      <c r="Q9" s="46" t="s">
        <v>66</v>
      </c>
      <c r="R9" s="43" t="s">
        <v>55</v>
      </c>
      <c r="S9" s="37" t="s">
        <v>67</v>
      </c>
      <c r="T9" s="59" t="s">
        <v>68</v>
      </c>
      <c r="U9" s="44">
        <v>0.05</v>
      </c>
      <c r="V9" s="492"/>
      <c r="W9" s="493"/>
      <c r="X9" s="492"/>
      <c r="Y9" s="492"/>
      <c r="Z9" s="491"/>
      <c r="AA9" s="73"/>
      <c r="AB9" s="73"/>
      <c r="AC9" s="73"/>
      <c r="AD9" s="73">
        <f t="shared" si="0"/>
        <v>0</v>
      </c>
      <c r="AE9" s="73"/>
      <c r="AF9" s="73">
        <f t="shared" si="1"/>
        <v>0</v>
      </c>
      <c r="AG9" s="73"/>
      <c r="AH9" s="73">
        <f t="shared" si="2"/>
        <v>0</v>
      </c>
      <c r="AI9" s="73"/>
      <c r="AJ9" s="73">
        <f t="shared" si="3"/>
        <v>0</v>
      </c>
    </row>
    <row r="10" spans="1:36" ht="65" x14ac:dyDescent="0.35">
      <c r="A10" s="46">
        <v>5</v>
      </c>
      <c r="B10" s="46" t="s">
        <v>42</v>
      </c>
      <c r="C10" s="36" t="s">
        <v>43</v>
      </c>
      <c r="D10" s="43" t="s">
        <v>44</v>
      </c>
      <c r="E10" s="43" t="s">
        <v>45</v>
      </c>
      <c r="F10" s="37" t="s">
        <v>45</v>
      </c>
      <c r="G10" s="43" t="s">
        <v>46</v>
      </c>
      <c r="H10" s="43" t="s">
        <v>47</v>
      </c>
      <c r="I10" s="43" t="s">
        <v>48</v>
      </c>
      <c r="J10" s="43" t="s">
        <v>62</v>
      </c>
      <c r="K10" s="43" t="s">
        <v>63</v>
      </c>
      <c r="L10" s="43">
        <v>95</v>
      </c>
      <c r="M10" s="46" t="s">
        <v>51</v>
      </c>
      <c r="N10" s="40" t="s">
        <v>69</v>
      </c>
      <c r="O10" s="46" t="s">
        <v>65</v>
      </c>
      <c r="P10" s="46" t="s">
        <v>66</v>
      </c>
      <c r="Q10" s="46" t="s">
        <v>66</v>
      </c>
      <c r="R10" s="43" t="s">
        <v>55</v>
      </c>
      <c r="S10" s="37" t="s">
        <v>67</v>
      </c>
      <c r="T10" s="59" t="s">
        <v>68</v>
      </c>
      <c r="U10" s="44">
        <v>0.05</v>
      </c>
      <c r="V10" s="492"/>
      <c r="W10" s="493"/>
      <c r="X10" s="492"/>
      <c r="Y10" s="492"/>
      <c r="Z10" s="491"/>
      <c r="AA10" s="73"/>
      <c r="AB10" s="73"/>
      <c r="AC10" s="73"/>
      <c r="AD10" s="73">
        <f t="shared" si="0"/>
        <v>0</v>
      </c>
      <c r="AE10" s="73"/>
      <c r="AF10" s="73">
        <f t="shared" si="1"/>
        <v>0</v>
      </c>
      <c r="AG10" s="73"/>
      <c r="AH10" s="73">
        <f t="shared" si="2"/>
        <v>0</v>
      </c>
      <c r="AI10" s="73"/>
      <c r="AJ10" s="73">
        <f t="shared" si="3"/>
        <v>0</v>
      </c>
    </row>
    <row r="11" spans="1:36" ht="130" x14ac:dyDescent="0.35">
      <c r="A11" s="46">
        <v>6</v>
      </c>
      <c r="B11" s="46" t="s">
        <v>42</v>
      </c>
      <c r="C11" s="36" t="s">
        <v>43</v>
      </c>
      <c r="D11" s="43" t="s">
        <v>44</v>
      </c>
      <c r="E11" s="43" t="s">
        <v>45</v>
      </c>
      <c r="F11" s="37" t="s">
        <v>45</v>
      </c>
      <c r="G11" s="43" t="s">
        <v>46</v>
      </c>
      <c r="H11" s="43" t="s">
        <v>47</v>
      </c>
      <c r="I11" s="43" t="s">
        <v>48</v>
      </c>
      <c r="J11" s="43" t="s">
        <v>62</v>
      </c>
      <c r="K11" s="43" t="s">
        <v>63</v>
      </c>
      <c r="L11" s="43">
        <v>95</v>
      </c>
      <c r="M11" s="46" t="s">
        <v>51</v>
      </c>
      <c r="N11" s="40" t="s">
        <v>70</v>
      </c>
      <c r="O11" s="46" t="s">
        <v>65</v>
      </c>
      <c r="P11" s="46" t="s">
        <v>66</v>
      </c>
      <c r="Q11" s="46" t="s">
        <v>66</v>
      </c>
      <c r="R11" s="43" t="s">
        <v>55</v>
      </c>
      <c r="S11" s="37" t="s">
        <v>71</v>
      </c>
      <c r="T11" s="59" t="s">
        <v>68</v>
      </c>
      <c r="U11" s="44">
        <v>0.03</v>
      </c>
      <c r="V11" s="492"/>
      <c r="W11" s="493"/>
      <c r="X11" s="492"/>
      <c r="Y11" s="492"/>
      <c r="Z11" s="491"/>
      <c r="AA11" s="73"/>
      <c r="AB11" s="73"/>
      <c r="AC11" s="73"/>
      <c r="AD11" s="73">
        <f t="shared" si="0"/>
        <v>0</v>
      </c>
      <c r="AE11" s="73"/>
      <c r="AF11" s="73">
        <f t="shared" si="1"/>
        <v>0</v>
      </c>
      <c r="AG11" s="73"/>
      <c r="AH11" s="73">
        <f t="shared" si="2"/>
        <v>0</v>
      </c>
      <c r="AI11" s="73"/>
      <c r="AJ11" s="73">
        <f t="shared" si="3"/>
        <v>0</v>
      </c>
    </row>
    <row r="12" spans="1:36" ht="78" x14ac:dyDescent="0.35">
      <c r="A12" s="46">
        <v>7</v>
      </c>
      <c r="B12" s="46" t="s">
        <v>42</v>
      </c>
      <c r="C12" s="36" t="s">
        <v>43</v>
      </c>
      <c r="D12" s="43" t="s">
        <v>72</v>
      </c>
      <c r="E12" s="43" t="s">
        <v>73</v>
      </c>
      <c r="F12" s="40" t="s">
        <v>74</v>
      </c>
      <c r="G12" s="43" t="s">
        <v>46</v>
      </c>
      <c r="H12" s="43" t="s">
        <v>47</v>
      </c>
      <c r="I12" s="43" t="s">
        <v>48</v>
      </c>
      <c r="J12" s="43" t="s">
        <v>75</v>
      </c>
      <c r="K12" s="43" t="s">
        <v>76</v>
      </c>
      <c r="L12" s="43">
        <v>100</v>
      </c>
      <c r="M12" s="46" t="s">
        <v>51</v>
      </c>
      <c r="N12" s="40" t="s">
        <v>77</v>
      </c>
      <c r="O12" s="35" t="s">
        <v>78</v>
      </c>
      <c r="P12" s="46" t="s">
        <v>66</v>
      </c>
      <c r="Q12" s="46" t="s">
        <v>66</v>
      </c>
      <c r="R12" s="43" t="s">
        <v>79</v>
      </c>
      <c r="S12" s="37" t="s">
        <v>80</v>
      </c>
      <c r="T12" s="53" t="s">
        <v>81</v>
      </c>
      <c r="U12" s="44">
        <v>0.1</v>
      </c>
      <c r="V12" s="495"/>
      <c r="W12" s="496"/>
      <c r="X12" s="497"/>
      <c r="Y12" s="497"/>
      <c r="Z12" s="494"/>
      <c r="AA12" s="73"/>
      <c r="AB12" s="73"/>
      <c r="AC12" s="73"/>
      <c r="AD12" s="73">
        <f t="shared" si="0"/>
        <v>0</v>
      </c>
      <c r="AE12" s="73"/>
      <c r="AF12" s="73">
        <f t="shared" si="1"/>
        <v>0</v>
      </c>
      <c r="AG12" s="73"/>
      <c r="AH12" s="73">
        <f t="shared" si="2"/>
        <v>0</v>
      </c>
      <c r="AI12" s="73"/>
      <c r="AJ12" s="73">
        <f t="shared" si="3"/>
        <v>0</v>
      </c>
    </row>
    <row r="13" spans="1:36" ht="78" x14ac:dyDescent="0.35">
      <c r="A13" s="46">
        <v>8</v>
      </c>
      <c r="B13" s="46" t="s">
        <v>42</v>
      </c>
      <c r="C13" s="36" t="s">
        <v>43</v>
      </c>
      <c r="D13" s="43" t="s">
        <v>72</v>
      </c>
      <c r="E13" s="43" t="s">
        <v>73</v>
      </c>
      <c r="F13" s="40" t="s">
        <v>74</v>
      </c>
      <c r="G13" s="43" t="s">
        <v>46</v>
      </c>
      <c r="H13" s="43" t="s">
        <v>47</v>
      </c>
      <c r="I13" s="43" t="s">
        <v>48</v>
      </c>
      <c r="J13" s="43" t="s">
        <v>75</v>
      </c>
      <c r="K13" s="43" t="s">
        <v>76</v>
      </c>
      <c r="L13" s="43">
        <v>100</v>
      </c>
      <c r="M13" s="46" t="s">
        <v>51</v>
      </c>
      <c r="N13" s="40" t="s">
        <v>82</v>
      </c>
      <c r="O13" s="35" t="s">
        <v>78</v>
      </c>
      <c r="P13" s="46" t="s">
        <v>66</v>
      </c>
      <c r="Q13" s="46" t="s">
        <v>66</v>
      </c>
      <c r="R13" s="43" t="s">
        <v>79</v>
      </c>
      <c r="S13" s="37" t="s">
        <v>83</v>
      </c>
      <c r="T13" s="53" t="s">
        <v>84</v>
      </c>
      <c r="U13" s="44">
        <v>0.1</v>
      </c>
      <c r="V13" s="495"/>
      <c r="W13" s="496"/>
      <c r="X13" s="497"/>
      <c r="Y13" s="497"/>
      <c r="Z13" s="494"/>
      <c r="AA13" s="73"/>
      <c r="AB13" s="73"/>
      <c r="AC13" s="73"/>
      <c r="AD13" s="73">
        <f t="shared" si="0"/>
        <v>0</v>
      </c>
      <c r="AE13" s="73"/>
      <c r="AF13" s="73">
        <f t="shared" si="1"/>
        <v>0</v>
      </c>
      <c r="AG13" s="73"/>
      <c r="AH13" s="73">
        <f t="shared" si="2"/>
        <v>0</v>
      </c>
      <c r="AI13" s="73"/>
      <c r="AJ13" s="73">
        <f t="shared" si="3"/>
        <v>0</v>
      </c>
    </row>
    <row r="14" spans="1:36" ht="78" x14ac:dyDescent="0.35">
      <c r="A14" s="46">
        <v>9</v>
      </c>
      <c r="B14" s="46" t="s">
        <v>42</v>
      </c>
      <c r="C14" s="36" t="s">
        <v>43</v>
      </c>
      <c r="D14" s="43" t="s">
        <v>72</v>
      </c>
      <c r="E14" s="43" t="s">
        <v>73</v>
      </c>
      <c r="F14" s="40" t="s">
        <v>74</v>
      </c>
      <c r="G14" s="43" t="s">
        <v>46</v>
      </c>
      <c r="H14" s="43" t="s">
        <v>47</v>
      </c>
      <c r="I14" s="43" t="s">
        <v>48</v>
      </c>
      <c r="J14" s="43" t="s">
        <v>75</v>
      </c>
      <c r="K14" s="43" t="s">
        <v>76</v>
      </c>
      <c r="L14" s="43">
        <v>100</v>
      </c>
      <c r="M14" s="46" t="s">
        <v>51</v>
      </c>
      <c r="N14" s="40" t="s">
        <v>85</v>
      </c>
      <c r="O14" s="35" t="s">
        <v>78</v>
      </c>
      <c r="P14" s="46" t="s">
        <v>66</v>
      </c>
      <c r="Q14" s="46" t="s">
        <v>66</v>
      </c>
      <c r="R14" s="43" t="s">
        <v>79</v>
      </c>
      <c r="S14" s="37" t="s">
        <v>71</v>
      </c>
      <c r="T14" s="53" t="s">
        <v>81</v>
      </c>
      <c r="U14" s="44">
        <v>0.12</v>
      </c>
      <c r="V14" s="495"/>
      <c r="W14" s="496"/>
      <c r="X14" s="497"/>
      <c r="Y14" s="497"/>
      <c r="Z14" s="494"/>
      <c r="AA14" s="73"/>
      <c r="AB14" s="73"/>
      <c r="AC14" s="73"/>
      <c r="AD14" s="73">
        <f t="shared" si="0"/>
        <v>0</v>
      </c>
      <c r="AE14" s="73"/>
      <c r="AF14" s="73">
        <f t="shared" si="1"/>
        <v>0</v>
      </c>
      <c r="AG14" s="73"/>
      <c r="AH14" s="73">
        <f t="shared" si="2"/>
        <v>0</v>
      </c>
      <c r="AI14" s="73"/>
      <c r="AJ14" s="73">
        <f t="shared" si="3"/>
        <v>0</v>
      </c>
    </row>
    <row r="15" spans="1:36" ht="52" x14ac:dyDescent="0.35">
      <c r="A15" s="46">
        <v>10</v>
      </c>
      <c r="B15" s="46" t="s">
        <v>42</v>
      </c>
      <c r="C15" s="36" t="s">
        <v>43</v>
      </c>
      <c r="D15" s="43" t="s">
        <v>44</v>
      </c>
      <c r="E15" s="46" t="s">
        <v>45</v>
      </c>
      <c r="F15" s="36" t="s">
        <v>45</v>
      </c>
      <c r="G15" s="43" t="s">
        <v>46</v>
      </c>
      <c r="H15" s="43" t="s">
        <v>47</v>
      </c>
      <c r="I15" s="43" t="s">
        <v>48</v>
      </c>
      <c r="J15" s="43" t="s">
        <v>86</v>
      </c>
      <c r="K15" s="46" t="s">
        <v>87</v>
      </c>
      <c r="L15" s="43">
        <v>100</v>
      </c>
      <c r="M15" s="46" t="s">
        <v>51</v>
      </c>
      <c r="N15" s="40" t="s">
        <v>88</v>
      </c>
      <c r="O15" s="46" t="s">
        <v>89</v>
      </c>
      <c r="P15" s="42" t="s">
        <v>66</v>
      </c>
      <c r="Q15" s="42" t="s">
        <v>54</v>
      </c>
      <c r="R15" s="43" t="s">
        <v>55</v>
      </c>
      <c r="S15" s="42" t="s">
        <v>56</v>
      </c>
      <c r="T15" s="59" t="s">
        <v>90</v>
      </c>
      <c r="U15" s="44">
        <v>0.1</v>
      </c>
      <c r="V15" s="492"/>
      <c r="W15" s="498"/>
      <c r="X15" s="492"/>
      <c r="Y15" s="492"/>
      <c r="Z15" s="491"/>
      <c r="AA15" s="73"/>
      <c r="AB15" s="73"/>
      <c r="AC15" s="73"/>
      <c r="AD15" s="73">
        <f t="shared" si="0"/>
        <v>0</v>
      </c>
      <c r="AE15" s="73"/>
      <c r="AF15" s="73">
        <f t="shared" si="1"/>
        <v>0</v>
      </c>
      <c r="AG15" s="73"/>
      <c r="AH15" s="73">
        <f t="shared" si="2"/>
        <v>0</v>
      </c>
      <c r="AI15" s="73"/>
      <c r="AJ15" s="73">
        <f t="shared" si="3"/>
        <v>0</v>
      </c>
    </row>
    <row r="16" spans="1:36" ht="52" x14ac:dyDescent="0.35">
      <c r="A16" s="46">
        <v>11</v>
      </c>
      <c r="B16" s="46" t="s">
        <v>42</v>
      </c>
      <c r="C16" s="36" t="s">
        <v>43</v>
      </c>
      <c r="D16" s="43" t="s">
        <v>44</v>
      </c>
      <c r="E16" s="46" t="s">
        <v>45</v>
      </c>
      <c r="F16" s="36" t="s">
        <v>45</v>
      </c>
      <c r="G16" s="43" t="s">
        <v>46</v>
      </c>
      <c r="H16" s="43" t="s">
        <v>47</v>
      </c>
      <c r="I16" s="43" t="s">
        <v>48</v>
      </c>
      <c r="J16" s="43" t="s">
        <v>86</v>
      </c>
      <c r="K16" s="46" t="s">
        <v>87</v>
      </c>
      <c r="L16" s="43">
        <v>100</v>
      </c>
      <c r="M16" s="46" t="s">
        <v>51</v>
      </c>
      <c r="N16" s="40" t="s">
        <v>91</v>
      </c>
      <c r="O16" s="46" t="s">
        <v>89</v>
      </c>
      <c r="P16" s="42" t="s">
        <v>66</v>
      </c>
      <c r="Q16" s="42" t="s">
        <v>54</v>
      </c>
      <c r="R16" s="43" t="s">
        <v>55</v>
      </c>
      <c r="S16" s="42" t="s">
        <v>56</v>
      </c>
      <c r="T16" s="59" t="s">
        <v>90</v>
      </c>
      <c r="U16" s="45">
        <v>0.1</v>
      </c>
      <c r="V16" s="492"/>
      <c r="W16" s="498"/>
      <c r="X16" s="492"/>
      <c r="Y16" s="492"/>
      <c r="Z16" s="491"/>
      <c r="AA16" s="73"/>
      <c r="AB16" s="73"/>
      <c r="AC16" s="73"/>
      <c r="AD16" s="73">
        <f t="shared" si="0"/>
        <v>0</v>
      </c>
      <c r="AE16" s="73"/>
      <c r="AF16" s="73">
        <f t="shared" si="1"/>
        <v>0</v>
      </c>
      <c r="AG16" s="73"/>
      <c r="AH16" s="73">
        <f t="shared" si="2"/>
        <v>0</v>
      </c>
      <c r="AI16" s="73"/>
      <c r="AJ16" s="73">
        <f t="shared" si="3"/>
        <v>0</v>
      </c>
    </row>
    <row r="17" spans="1:36" ht="65" x14ac:dyDescent="0.35">
      <c r="A17" s="46">
        <v>12</v>
      </c>
      <c r="B17" s="46" t="s">
        <v>42</v>
      </c>
      <c r="C17" s="36" t="s">
        <v>43</v>
      </c>
      <c r="D17" s="43" t="s">
        <v>44</v>
      </c>
      <c r="E17" s="46" t="s">
        <v>45</v>
      </c>
      <c r="F17" s="36" t="s">
        <v>45</v>
      </c>
      <c r="G17" s="43" t="s">
        <v>46</v>
      </c>
      <c r="H17" s="43" t="s">
        <v>47</v>
      </c>
      <c r="I17" s="43" t="s">
        <v>48</v>
      </c>
      <c r="J17" s="43" t="s">
        <v>86</v>
      </c>
      <c r="K17" s="46" t="s">
        <v>87</v>
      </c>
      <c r="L17" s="43">
        <v>100</v>
      </c>
      <c r="M17" s="46" t="s">
        <v>51</v>
      </c>
      <c r="N17" s="40" t="s">
        <v>92</v>
      </c>
      <c r="O17" s="46" t="s">
        <v>89</v>
      </c>
      <c r="P17" s="42" t="s">
        <v>66</v>
      </c>
      <c r="Q17" s="42" t="s">
        <v>54</v>
      </c>
      <c r="R17" s="43" t="s">
        <v>55</v>
      </c>
      <c r="S17" s="42" t="s">
        <v>56</v>
      </c>
      <c r="T17" s="59" t="s">
        <v>90</v>
      </c>
      <c r="U17" s="44">
        <v>0.08</v>
      </c>
      <c r="V17" s="492"/>
      <c r="W17" s="498"/>
      <c r="X17" s="492"/>
      <c r="Y17" s="492"/>
      <c r="Z17" s="491"/>
      <c r="AA17" s="73"/>
      <c r="AB17" s="73"/>
      <c r="AC17" s="73"/>
      <c r="AD17" s="73">
        <f t="shared" si="0"/>
        <v>0</v>
      </c>
      <c r="AE17" s="73"/>
      <c r="AF17" s="73">
        <f t="shared" si="1"/>
        <v>0</v>
      </c>
      <c r="AG17" s="73"/>
      <c r="AH17" s="73">
        <f t="shared" si="2"/>
        <v>0</v>
      </c>
      <c r="AI17" s="73"/>
      <c r="AJ17" s="73">
        <f t="shared" si="3"/>
        <v>0</v>
      </c>
    </row>
    <row r="18" spans="1:36" ht="117" x14ac:dyDescent="0.35">
      <c r="A18" s="46">
        <v>13</v>
      </c>
      <c r="B18" s="43" t="s">
        <v>93</v>
      </c>
      <c r="C18" s="36" t="s">
        <v>43</v>
      </c>
      <c r="D18" s="43" t="s">
        <v>94</v>
      </c>
      <c r="E18" s="43" t="s">
        <v>95</v>
      </c>
      <c r="F18" s="43" t="s">
        <v>96</v>
      </c>
      <c r="G18" s="43" t="s">
        <v>97</v>
      </c>
      <c r="H18" s="43" t="s">
        <v>98</v>
      </c>
      <c r="I18" s="43" t="s">
        <v>99</v>
      </c>
      <c r="J18" s="43" t="s">
        <v>100</v>
      </c>
      <c r="K18" s="43" t="s">
        <v>43</v>
      </c>
      <c r="L18" s="39">
        <v>1</v>
      </c>
      <c r="M18" s="43" t="s">
        <v>101</v>
      </c>
      <c r="N18" s="43" t="s">
        <v>102</v>
      </c>
      <c r="O18" s="43" t="s">
        <v>103</v>
      </c>
      <c r="P18" s="41">
        <v>44958</v>
      </c>
      <c r="Q18" s="41">
        <v>45291</v>
      </c>
      <c r="R18" s="43" t="s">
        <v>55</v>
      </c>
      <c r="S18" s="43" t="s">
        <v>104</v>
      </c>
      <c r="T18" s="43" t="s">
        <v>105</v>
      </c>
      <c r="U18" s="45">
        <v>0.05</v>
      </c>
      <c r="V18" s="46"/>
      <c r="W18" s="46"/>
      <c r="X18" s="46"/>
      <c r="Y18" s="46"/>
      <c r="Z18" s="34"/>
      <c r="AA18" s="73"/>
      <c r="AB18" s="73"/>
      <c r="AC18" s="73"/>
      <c r="AD18" s="73">
        <f t="shared" si="0"/>
        <v>0</v>
      </c>
      <c r="AE18" s="73"/>
      <c r="AF18" s="73">
        <f t="shared" si="1"/>
        <v>0</v>
      </c>
      <c r="AG18" s="73"/>
      <c r="AH18" s="73">
        <f t="shared" si="2"/>
        <v>0</v>
      </c>
      <c r="AI18" s="73"/>
      <c r="AJ18" s="73">
        <f t="shared" si="3"/>
        <v>0</v>
      </c>
    </row>
    <row r="19" spans="1:36" ht="117" x14ac:dyDescent="0.35">
      <c r="A19" s="46">
        <v>14</v>
      </c>
      <c r="B19" s="43" t="s">
        <v>93</v>
      </c>
      <c r="C19" s="36" t="s">
        <v>43</v>
      </c>
      <c r="D19" s="43" t="s">
        <v>94</v>
      </c>
      <c r="E19" s="43" t="s">
        <v>95</v>
      </c>
      <c r="F19" s="43" t="s">
        <v>106</v>
      </c>
      <c r="G19" s="43" t="s">
        <v>97</v>
      </c>
      <c r="H19" s="43" t="s">
        <v>98</v>
      </c>
      <c r="I19" s="43" t="s">
        <v>99</v>
      </c>
      <c r="J19" s="43" t="s">
        <v>107</v>
      </c>
      <c r="K19" s="43" t="s">
        <v>43</v>
      </c>
      <c r="L19" s="39">
        <v>1</v>
      </c>
      <c r="M19" s="43" t="s">
        <v>101</v>
      </c>
      <c r="N19" s="43" t="s">
        <v>108</v>
      </c>
      <c r="O19" s="39" t="s">
        <v>109</v>
      </c>
      <c r="P19" s="41">
        <v>44958</v>
      </c>
      <c r="Q19" s="41">
        <v>45291</v>
      </c>
      <c r="R19" s="43" t="s">
        <v>55</v>
      </c>
      <c r="S19" s="43" t="s">
        <v>104</v>
      </c>
      <c r="T19" s="43" t="s">
        <v>105</v>
      </c>
      <c r="U19" s="45">
        <v>0.05</v>
      </c>
      <c r="V19" s="46"/>
      <c r="W19" s="46"/>
      <c r="X19" s="46"/>
      <c r="Y19" s="46"/>
      <c r="Z19" s="34"/>
      <c r="AA19" s="73"/>
      <c r="AB19" s="73"/>
      <c r="AC19" s="73"/>
      <c r="AD19" s="73">
        <f t="shared" si="0"/>
        <v>0</v>
      </c>
      <c r="AE19" s="73"/>
      <c r="AF19" s="73">
        <f t="shared" si="1"/>
        <v>0</v>
      </c>
      <c r="AG19" s="73"/>
      <c r="AH19" s="73">
        <f t="shared" si="2"/>
        <v>0</v>
      </c>
      <c r="AI19" s="73"/>
      <c r="AJ19" s="73">
        <f t="shared" si="3"/>
        <v>0</v>
      </c>
    </row>
    <row r="20" spans="1:36" ht="156" x14ac:dyDescent="0.35">
      <c r="A20" s="46">
        <v>15</v>
      </c>
      <c r="B20" s="43" t="s">
        <v>93</v>
      </c>
      <c r="C20" s="36" t="s">
        <v>43</v>
      </c>
      <c r="D20" s="43" t="s">
        <v>94</v>
      </c>
      <c r="E20" s="43" t="s">
        <v>95</v>
      </c>
      <c r="F20" s="43" t="s">
        <v>106</v>
      </c>
      <c r="G20" s="43" t="s">
        <v>97</v>
      </c>
      <c r="H20" s="43" t="s">
        <v>98</v>
      </c>
      <c r="I20" s="43" t="s">
        <v>99</v>
      </c>
      <c r="J20" s="43" t="s">
        <v>110</v>
      </c>
      <c r="K20" s="43" t="s">
        <v>43</v>
      </c>
      <c r="L20" s="39">
        <v>8</v>
      </c>
      <c r="M20" s="43" t="s">
        <v>101</v>
      </c>
      <c r="N20" s="43" t="s">
        <v>111</v>
      </c>
      <c r="O20" s="39" t="s">
        <v>109</v>
      </c>
      <c r="P20" s="41">
        <v>44958</v>
      </c>
      <c r="Q20" s="41">
        <v>45291</v>
      </c>
      <c r="R20" s="43" t="s">
        <v>55</v>
      </c>
      <c r="S20" s="43" t="s">
        <v>104</v>
      </c>
      <c r="T20" s="43" t="s">
        <v>105</v>
      </c>
      <c r="U20" s="45">
        <v>0.05</v>
      </c>
      <c r="V20" s="46"/>
      <c r="W20" s="46"/>
      <c r="X20" s="46"/>
      <c r="Y20" s="46"/>
      <c r="Z20" s="34"/>
      <c r="AA20" s="73"/>
      <c r="AB20" s="73"/>
      <c r="AC20" s="73"/>
      <c r="AD20" s="73">
        <f t="shared" si="0"/>
        <v>0</v>
      </c>
      <c r="AE20" s="73"/>
      <c r="AF20" s="73">
        <f t="shared" si="1"/>
        <v>0</v>
      </c>
      <c r="AG20" s="73"/>
      <c r="AH20" s="73">
        <f t="shared" si="2"/>
        <v>0</v>
      </c>
      <c r="AI20" s="73"/>
      <c r="AJ20" s="73">
        <f t="shared" si="3"/>
        <v>0</v>
      </c>
    </row>
    <row r="21" spans="1:36" ht="169" x14ac:dyDescent="0.35">
      <c r="A21" s="46">
        <v>16</v>
      </c>
      <c r="B21" s="43" t="s">
        <v>93</v>
      </c>
      <c r="C21" s="36" t="s">
        <v>43</v>
      </c>
      <c r="D21" s="43" t="s">
        <v>94</v>
      </c>
      <c r="E21" s="43" t="s">
        <v>95</v>
      </c>
      <c r="F21" s="43" t="s">
        <v>112</v>
      </c>
      <c r="G21" s="43" t="s">
        <v>97</v>
      </c>
      <c r="H21" s="43" t="s">
        <v>98</v>
      </c>
      <c r="I21" s="43" t="s">
        <v>99</v>
      </c>
      <c r="J21" s="43" t="s">
        <v>113</v>
      </c>
      <c r="K21" s="43" t="s">
        <v>43</v>
      </c>
      <c r="L21" s="39">
        <v>1</v>
      </c>
      <c r="M21" s="43" t="s">
        <v>101</v>
      </c>
      <c r="N21" s="43" t="s">
        <v>114</v>
      </c>
      <c r="O21" s="43" t="s">
        <v>103</v>
      </c>
      <c r="P21" s="41">
        <v>44928</v>
      </c>
      <c r="Q21" s="41">
        <v>44956</v>
      </c>
      <c r="R21" s="43" t="s">
        <v>55</v>
      </c>
      <c r="S21" s="43" t="s">
        <v>104</v>
      </c>
      <c r="T21" s="43" t="s">
        <v>105</v>
      </c>
      <c r="U21" s="45">
        <v>0.05</v>
      </c>
      <c r="V21" s="46"/>
      <c r="W21" s="46"/>
      <c r="X21" s="46"/>
      <c r="Y21" s="46"/>
      <c r="Z21" s="34"/>
      <c r="AA21" s="73"/>
      <c r="AB21" s="73"/>
      <c r="AC21" s="73"/>
      <c r="AD21" s="73">
        <f t="shared" si="0"/>
        <v>0</v>
      </c>
      <c r="AE21" s="73"/>
      <c r="AF21" s="73">
        <f t="shared" si="1"/>
        <v>0</v>
      </c>
      <c r="AG21" s="73"/>
      <c r="AH21" s="73">
        <f t="shared" si="2"/>
        <v>0</v>
      </c>
      <c r="AI21" s="73"/>
      <c r="AJ21" s="73">
        <f t="shared" si="3"/>
        <v>0</v>
      </c>
    </row>
    <row r="22" spans="1:36" ht="117" x14ac:dyDescent="0.35">
      <c r="A22" s="46">
        <v>17</v>
      </c>
      <c r="B22" s="43" t="s">
        <v>93</v>
      </c>
      <c r="C22" s="36" t="s">
        <v>43</v>
      </c>
      <c r="D22" s="43" t="s">
        <v>94</v>
      </c>
      <c r="E22" s="43" t="s">
        <v>95</v>
      </c>
      <c r="F22" s="43" t="s">
        <v>115</v>
      </c>
      <c r="G22" s="43" t="s">
        <v>97</v>
      </c>
      <c r="H22" s="43" t="s">
        <v>98</v>
      </c>
      <c r="I22" s="43" t="s">
        <v>99</v>
      </c>
      <c r="J22" s="43" t="s">
        <v>116</v>
      </c>
      <c r="K22" s="43" t="s">
        <v>43</v>
      </c>
      <c r="L22" s="39">
        <v>1</v>
      </c>
      <c r="M22" s="43" t="s">
        <v>101</v>
      </c>
      <c r="N22" s="43" t="s">
        <v>117</v>
      </c>
      <c r="O22" s="39" t="s">
        <v>109</v>
      </c>
      <c r="P22" s="41">
        <v>44958</v>
      </c>
      <c r="Q22" s="41">
        <v>45291</v>
      </c>
      <c r="R22" s="43" t="s">
        <v>118</v>
      </c>
      <c r="S22" s="43" t="s">
        <v>104</v>
      </c>
      <c r="T22" s="43" t="s">
        <v>105</v>
      </c>
      <c r="U22" s="45">
        <v>0.05</v>
      </c>
      <c r="V22" s="46"/>
      <c r="W22" s="46"/>
      <c r="X22" s="46"/>
      <c r="Y22" s="46"/>
      <c r="Z22" s="34"/>
      <c r="AA22" s="73"/>
      <c r="AB22" s="73"/>
      <c r="AC22" s="73"/>
      <c r="AD22" s="73">
        <f t="shared" si="0"/>
        <v>0</v>
      </c>
      <c r="AE22" s="73"/>
      <c r="AF22" s="73">
        <f t="shared" si="1"/>
        <v>0</v>
      </c>
      <c r="AG22" s="73"/>
      <c r="AH22" s="73">
        <f t="shared" si="2"/>
        <v>0</v>
      </c>
      <c r="AI22" s="73"/>
      <c r="AJ22" s="73">
        <f t="shared" si="3"/>
        <v>0</v>
      </c>
    </row>
    <row r="23" spans="1:36" ht="117" x14ac:dyDescent="0.35">
      <c r="A23" s="46">
        <v>18</v>
      </c>
      <c r="B23" s="43" t="s">
        <v>93</v>
      </c>
      <c r="C23" s="36" t="s">
        <v>43</v>
      </c>
      <c r="D23" s="43" t="s">
        <v>94</v>
      </c>
      <c r="E23" s="43" t="s">
        <v>95</v>
      </c>
      <c r="F23" s="43" t="s">
        <v>119</v>
      </c>
      <c r="G23" s="43" t="s">
        <v>97</v>
      </c>
      <c r="H23" s="43" t="s">
        <v>98</v>
      </c>
      <c r="I23" s="43" t="s">
        <v>99</v>
      </c>
      <c r="J23" s="43" t="s">
        <v>120</v>
      </c>
      <c r="K23" s="43" t="s">
        <v>43</v>
      </c>
      <c r="L23" s="39">
        <v>11</v>
      </c>
      <c r="M23" s="43" t="s">
        <v>101</v>
      </c>
      <c r="N23" s="43" t="s">
        <v>121</v>
      </c>
      <c r="O23" s="43" t="s">
        <v>103</v>
      </c>
      <c r="P23" s="41">
        <v>44578</v>
      </c>
      <c r="Q23" s="41">
        <v>45107</v>
      </c>
      <c r="R23" s="43" t="s">
        <v>55</v>
      </c>
      <c r="S23" s="43" t="s">
        <v>104</v>
      </c>
      <c r="T23" s="43" t="s">
        <v>105</v>
      </c>
      <c r="U23" s="45">
        <v>0.02</v>
      </c>
      <c r="V23" s="46"/>
      <c r="W23" s="46"/>
      <c r="X23" s="46"/>
      <c r="Y23" s="46"/>
      <c r="Z23" s="34"/>
      <c r="AA23" s="73"/>
      <c r="AB23" s="73"/>
      <c r="AC23" s="73"/>
      <c r="AD23" s="73">
        <f t="shared" si="0"/>
        <v>0</v>
      </c>
      <c r="AE23" s="73"/>
      <c r="AF23" s="73">
        <f t="shared" si="1"/>
        <v>0</v>
      </c>
      <c r="AG23" s="73"/>
      <c r="AH23" s="73">
        <f t="shared" si="2"/>
        <v>0</v>
      </c>
      <c r="AI23" s="73"/>
      <c r="AJ23" s="73">
        <f t="shared" si="3"/>
        <v>0</v>
      </c>
    </row>
    <row r="24" spans="1:36" ht="117" x14ac:dyDescent="0.35">
      <c r="A24" s="46">
        <v>19</v>
      </c>
      <c r="B24" s="43" t="s">
        <v>93</v>
      </c>
      <c r="C24" s="36" t="s">
        <v>43</v>
      </c>
      <c r="D24" s="43" t="s">
        <v>94</v>
      </c>
      <c r="E24" s="43" t="s">
        <v>95</v>
      </c>
      <c r="F24" s="43" t="s">
        <v>122</v>
      </c>
      <c r="G24" s="43" t="s">
        <v>97</v>
      </c>
      <c r="H24" s="43" t="s">
        <v>98</v>
      </c>
      <c r="I24" s="43" t="s">
        <v>99</v>
      </c>
      <c r="J24" s="43" t="s">
        <v>123</v>
      </c>
      <c r="K24" s="43" t="s">
        <v>43</v>
      </c>
      <c r="L24" s="39">
        <v>1</v>
      </c>
      <c r="M24" s="43" t="s">
        <v>101</v>
      </c>
      <c r="N24" s="43" t="s">
        <v>124</v>
      </c>
      <c r="O24" s="39" t="s">
        <v>109</v>
      </c>
      <c r="P24" s="41">
        <v>44896</v>
      </c>
      <c r="Q24" s="41">
        <v>44985</v>
      </c>
      <c r="R24" s="43" t="s">
        <v>55</v>
      </c>
      <c r="S24" s="43" t="s">
        <v>104</v>
      </c>
      <c r="T24" s="43" t="s">
        <v>105</v>
      </c>
      <c r="U24" s="45">
        <v>0.05</v>
      </c>
      <c r="V24" s="46"/>
      <c r="W24" s="46"/>
      <c r="X24" s="46"/>
      <c r="Y24" s="46"/>
      <c r="Z24" s="34"/>
      <c r="AA24" s="73"/>
      <c r="AB24" s="73"/>
      <c r="AC24" s="73"/>
      <c r="AD24" s="73">
        <f t="shared" si="0"/>
        <v>0</v>
      </c>
      <c r="AE24" s="73"/>
      <c r="AF24" s="73">
        <f t="shared" si="1"/>
        <v>0</v>
      </c>
      <c r="AG24" s="73"/>
      <c r="AH24" s="73">
        <f t="shared" si="2"/>
        <v>0</v>
      </c>
      <c r="AI24" s="73"/>
      <c r="AJ24" s="73">
        <f t="shared" si="3"/>
        <v>0</v>
      </c>
    </row>
    <row r="25" spans="1:36" ht="117" x14ac:dyDescent="0.35">
      <c r="A25" s="46">
        <v>20</v>
      </c>
      <c r="B25" s="43" t="s">
        <v>93</v>
      </c>
      <c r="C25" s="36" t="s">
        <v>43</v>
      </c>
      <c r="D25" s="43" t="s">
        <v>94</v>
      </c>
      <c r="E25" s="43" t="s">
        <v>95</v>
      </c>
      <c r="F25" s="43" t="s">
        <v>122</v>
      </c>
      <c r="G25" s="43" t="s">
        <v>97</v>
      </c>
      <c r="H25" s="43" t="s">
        <v>98</v>
      </c>
      <c r="I25" s="43" t="s">
        <v>99</v>
      </c>
      <c r="J25" s="43" t="s">
        <v>125</v>
      </c>
      <c r="K25" s="43" t="s">
        <v>43</v>
      </c>
      <c r="L25" s="39">
        <v>1</v>
      </c>
      <c r="M25" s="43" t="s">
        <v>101</v>
      </c>
      <c r="N25" s="43" t="s">
        <v>126</v>
      </c>
      <c r="O25" s="39" t="s">
        <v>109</v>
      </c>
      <c r="P25" s="41">
        <v>44928</v>
      </c>
      <c r="Q25" s="41">
        <v>45291</v>
      </c>
      <c r="R25" s="43" t="s">
        <v>127</v>
      </c>
      <c r="S25" s="43" t="s">
        <v>104</v>
      </c>
      <c r="T25" s="43" t="s">
        <v>105</v>
      </c>
      <c r="U25" s="45">
        <v>0.2</v>
      </c>
      <c r="V25" s="46"/>
      <c r="W25" s="46"/>
      <c r="X25" s="46"/>
      <c r="Y25" s="46"/>
      <c r="Z25" s="34"/>
      <c r="AA25" s="73"/>
      <c r="AB25" s="73"/>
      <c r="AC25" s="73"/>
      <c r="AD25" s="73">
        <f t="shared" si="0"/>
        <v>0</v>
      </c>
      <c r="AE25" s="73"/>
      <c r="AF25" s="73">
        <f t="shared" si="1"/>
        <v>0</v>
      </c>
      <c r="AG25" s="73"/>
      <c r="AH25" s="73">
        <f t="shared" si="2"/>
        <v>0</v>
      </c>
      <c r="AI25" s="73"/>
      <c r="AJ25" s="73">
        <f t="shared" si="3"/>
        <v>0</v>
      </c>
    </row>
    <row r="26" spans="1:36" ht="117" x14ac:dyDescent="0.35">
      <c r="A26" s="46">
        <v>21</v>
      </c>
      <c r="B26" s="43" t="s">
        <v>93</v>
      </c>
      <c r="C26" s="36" t="s">
        <v>43</v>
      </c>
      <c r="D26" s="43" t="s">
        <v>94</v>
      </c>
      <c r="E26" s="43" t="s">
        <v>95</v>
      </c>
      <c r="F26" s="43" t="s">
        <v>122</v>
      </c>
      <c r="G26" s="43" t="s">
        <v>97</v>
      </c>
      <c r="H26" s="43" t="s">
        <v>98</v>
      </c>
      <c r="I26" s="43" t="s">
        <v>99</v>
      </c>
      <c r="J26" s="43" t="s">
        <v>128</v>
      </c>
      <c r="K26" s="43" t="s">
        <v>43</v>
      </c>
      <c r="L26" s="39">
        <v>1</v>
      </c>
      <c r="M26" s="43" t="s">
        <v>101</v>
      </c>
      <c r="N26" s="43" t="s">
        <v>129</v>
      </c>
      <c r="O26" s="39" t="s">
        <v>109</v>
      </c>
      <c r="P26" s="41">
        <v>44928</v>
      </c>
      <c r="Q26" s="41">
        <v>45291</v>
      </c>
      <c r="R26" s="43" t="s">
        <v>130</v>
      </c>
      <c r="S26" s="43" t="s">
        <v>104</v>
      </c>
      <c r="T26" s="43" t="s">
        <v>105</v>
      </c>
      <c r="U26" s="45">
        <v>0.2</v>
      </c>
      <c r="V26" s="46"/>
      <c r="W26" s="46"/>
      <c r="X26" s="46"/>
      <c r="Y26" s="46"/>
      <c r="Z26" s="34"/>
      <c r="AA26" s="73"/>
      <c r="AB26" s="73"/>
      <c r="AC26" s="73"/>
      <c r="AD26" s="73">
        <f t="shared" si="0"/>
        <v>0</v>
      </c>
      <c r="AE26" s="73"/>
      <c r="AF26" s="73">
        <f t="shared" si="1"/>
        <v>0</v>
      </c>
      <c r="AG26" s="73"/>
      <c r="AH26" s="73">
        <f t="shared" si="2"/>
        <v>0</v>
      </c>
      <c r="AI26" s="73"/>
      <c r="AJ26" s="73">
        <f t="shared" si="3"/>
        <v>0</v>
      </c>
    </row>
    <row r="27" spans="1:36" ht="117" x14ac:dyDescent="0.35">
      <c r="A27" s="46">
        <v>22</v>
      </c>
      <c r="B27" s="43" t="s">
        <v>93</v>
      </c>
      <c r="C27" s="36" t="s">
        <v>43</v>
      </c>
      <c r="D27" s="43" t="s">
        <v>94</v>
      </c>
      <c r="E27" s="43" t="s">
        <v>95</v>
      </c>
      <c r="F27" s="43" t="s">
        <v>122</v>
      </c>
      <c r="G27" s="43" t="s">
        <v>97</v>
      </c>
      <c r="H27" s="43" t="s">
        <v>98</v>
      </c>
      <c r="I27" s="43" t="s">
        <v>99</v>
      </c>
      <c r="J27" s="43" t="s">
        <v>131</v>
      </c>
      <c r="K27" s="43" t="s">
        <v>43</v>
      </c>
      <c r="L27" s="39">
        <v>11</v>
      </c>
      <c r="M27" s="43" t="s">
        <v>101</v>
      </c>
      <c r="N27" s="43" t="s">
        <v>132</v>
      </c>
      <c r="O27" s="39" t="s">
        <v>66</v>
      </c>
      <c r="P27" s="41">
        <v>44928</v>
      </c>
      <c r="Q27" s="41">
        <v>45291</v>
      </c>
      <c r="R27" s="43" t="s">
        <v>55</v>
      </c>
      <c r="S27" s="43" t="s">
        <v>104</v>
      </c>
      <c r="T27" s="43" t="s">
        <v>133</v>
      </c>
      <c r="U27" s="45">
        <v>0.05</v>
      </c>
      <c r="V27" s="46"/>
      <c r="W27" s="46"/>
      <c r="X27" s="46"/>
      <c r="Y27" s="46"/>
      <c r="Z27" s="34"/>
      <c r="AA27" s="73"/>
      <c r="AB27" s="73"/>
      <c r="AC27" s="73"/>
      <c r="AD27" s="73">
        <f t="shared" si="0"/>
        <v>0</v>
      </c>
      <c r="AE27" s="73"/>
      <c r="AF27" s="73">
        <f t="shared" si="1"/>
        <v>0</v>
      </c>
      <c r="AG27" s="73"/>
      <c r="AH27" s="73">
        <f t="shared" si="2"/>
        <v>0</v>
      </c>
      <c r="AI27" s="73"/>
      <c r="AJ27" s="73">
        <f t="shared" si="3"/>
        <v>0</v>
      </c>
    </row>
    <row r="28" spans="1:36" ht="117" x14ac:dyDescent="0.35">
      <c r="A28" s="46">
        <v>23</v>
      </c>
      <c r="B28" s="43" t="s">
        <v>93</v>
      </c>
      <c r="C28" s="36" t="s">
        <v>43</v>
      </c>
      <c r="D28" s="43" t="s">
        <v>94</v>
      </c>
      <c r="E28" s="43" t="s">
        <v>95</v>
      </c>
      <c r="F28" s="43" t="s">
        <v>122</v>
      </c>
      <c r="G28" s="43" t="s">
        <v>97</v>
      </c>
      <c r="H28" s="43" t="s">
        <v>98</v>
      </c>
      <c r="I28" s="43" t="s">
        <v>99</v>
      </c>
      <c r="J28" s="43" t="s">
        <v>134</v>
      </c>
      <c r="K28" s="43" t="s">
        <v>43</v>
      </c>
      <c r="L28" s="39">
        <v>1</v>
      </c>
      <c r="M28" s="43" t="s">
        <v>101</v>
      </c>
      <c r="N28" s="43" t="s">
        <v>135</v>
      </c>
      <c r="O28" s="39" t="s">
        <v>109</v>
      </c>
      <c r="P28" s="41">
        <v>44928</v>
      </c>
      <c r="Q28" s="41">
        <v>45291</v>
      </c>
      <c r="R28" s="43" t="s">
        <v>55</v>
      </c>
      <c r="S28" s="43" t="s">
        <v>104</v>
      </c>
      <c r="T28" s="43" t="s">
        <v>105</v>
      </c>
      <c r="U28" s="45">
        <v>0.05</v>
      </c>
      <c r="V28" s="46"/>
      <c r="W28" s="46"/>
      <c r="X28" s="46"/>
      <c r="Y28" s="46"/>
      <c r="Z28" s="34"/>
      <c r="AA28" s="73"/>
      <c r="AB28" s="73"/>
      <c r="AC28" s="73"/>
      <c r="AD28" s="73">
        <f t="shared" si="0"/>
        <v>0</v>
      </c>
      <c r="AE28" s="73"/>
      <c r="AF28" s="73">
        <f t="shared" si="1"/>
        <v>0</v>
      </c>
      <c r="AG28" s="73"/>
      <c r="AH28" s="73">
        <f t="shared" si="2"/>
        <v>0</v>
      </c>
      <c r="AI28" s="73"/>
      <c r="AJ28" s="73">
        <f t="shared" si="3"/>
        <v>0</v>
      </c>
    </row>
    <row r="29" spans="1:36" ht="117" x14ac:dyDescent="0.35">
      <c r="A29" s="46">
        <v>24</v>
      </c>
      <c r="B29" s="43" t="s">
        <v>93</v>
      </c>
      <c r="C29" s="36" t="s">
        <v>43</v>
      </c>
      <c r="D29" s="43" t="s">
        <v>94</v>
      </c>
      <c r="E29" s="43" t="s">
        <v>95</v>
      </c>
      <c r="F29" s="43" t="s">
        <v>122</v>
      </c>
      <c r="G29" s="43" t="s">
        <v>97</v>
      </c>
      <c r="H29" s="43" t="s">
        <v>98</v>
      </c>
      <c r="I29" s="43" t="s">
        <v>99</v>
      </c>
      <c r="J29" s="43" t="s">
        <v>136</v>
      </c>
      <c r="K29" s="43" t="s">
        <v>43</v>
      </c>
      <c r="L29" s="39">
        <v>1</v>
      </c>
      <c r="M29" s="43" t="s">
        <v>101</v>
      </c>
      <c r="N29" s="43" t="s">
        <v>137</v>
      </c>
      <c r="O29" s="39" t="s">
        <v>109</v>
      </c>
      <c r="P29" s="41">
        <v>44928</v>
      </c>
      <c r="Q29" s="41">
        <v>45291</v>
      </c>
      <c r="R29" s="43" t="s">
        <v>55</v>
      </c>
      <c r="S29" s="43" t="s">
        <v>104</v>
      </c>
      <c r="T29" s="43" t="s">
        <v>133</v>
      </c>
      <c r="U29" s="45">
        <v>0.05</v>
      </c>
      <c r="V29" s="46"/>
      <c r="W29" s="46"/>
      <c r="X29" s="46"/>
      <c r="Y29" s="46"/>
      <c r="Z29" s="34"/>
      <c r="AA29" s="73"/>
      <c r="AB29" s="73"/>
      <c r="AC29" s="73"/>
      <c r="AD29" s="73">
        <f t="shared" si="0"/>
        <v>0</v>
      </c>
      <c r="AE29" s="73"/>
      <c r="AF29" s="73">
        <f t="shared" si="1"/>
        <v>0</v>
      </c>
      <c r="AG29" s="73"/>
      <c r="AH29" s="73">
        <f t="shared" si="2"/>
        <v>0</v>
      </c>
      <c r="AI29" s="73"/>
      <c r="AJ29" s="73">
        <f t="shared" si="3"/>
        <v>0</v>
      </c>
    </row>
    <row r="30" spans="1:36" ht="117" x14ac:dyDescent="0.35">
      <c r="A30" s="46">
        <v>25</v>
      </c>
      <c r="B30" s="43" t="s">
        <v>93</v>
      </c>
      <c r="C30" s="36" t="s">
        <v>43</v>
      </c>
      <c r="D30" s="43" t="s">
        <v>94</v>
      </c>
      <c r="E30" s="43" t="s">
        <v>95</v>
      </c>
      <c r="F30" s="43" t="s">
        <v>138</v>
      </c>
      <c r="G30" s="43" t="s">
        <v>97</v>
      </c>
      <c r="H30" s="43" t="s">
        <v>98</v>
      </c>
      <c r="I30" s="43" t="s">
        <v>99</v>
      </c>
      <c r="J30" s="43" t="s">
        <v>139</v>
      </c>
      <c r="K30" s="43" t="s">
        <v>43</v>
      </c>
      <c r="L30" s="39">
        <v>1</v>
      </c>
      <c r="M30" s="43" t="s">
        <v>101</v>
      </c>
      <c r="N30" s="43" t="s">
        <v>140</v>
      </c>
      <c r="O30" s="39" t="s">
        <v>109</v>
      </c>
      <c r="P30" s="41">
        <v>44928</v>
      </c>
      <c r="Q30" s="41">
        <v>45291</v>
      </c>
      <c r="R30" s="43" t="s">
        <v>55</v>
      </c>
      <c r="S30" s="43" t="s">
        <v>104</v>
      </c>
      <c r="T30" s="43" t="s">
        <v>105</v>
      </c>
      <c r="U30" s="45">
        <v>0.05</v>
      </c>
      <c r="V30" s="46"/>
      <c r="W30" s="46"/>
      <c r="X30" s="46"/>
      <c r="Y30" s="46"/>
      <c r="Z30" s="34"/>
      <c r="AA30" s="73"/>
      <c r="AB30" s="73"/>
      <c r="AC30" s="73"/>
      <c r="AD30" s="73">
        <f t="shared" si="0"/>
        <v>0</v>
      </c>
      <c r="AE30" s="73"/>
      <c r="AF30" s="73">
        <f t="shared" si="1"/>
        <v>0</v>
      </c>
      <c r="AG30" s="73"/>
      <c r="AH30" s="73">
        <f t="shared" si="2"/>
        <v>0</v>
      </c>
      <c r="AI30" s="73"/>
      <c r="AJ30" s="73">
        <f t="shared" si="3"/>
        <v>0</v>
      </c>
    </row>
    <row r="31" spans="1:36" ht="117" x14ac:dyDescent="0.35">
      <c r="A31" s="46">
        <v>26</v>
      </c>
      <c r="B31" s="43" t="s">
        <v>93</v>
      </c>
      <c r="C31" s="36" t="s">
        <v>43</v>
      </c>
      <c r="D31" s="43" t="s">
        <v>94</v>
      </c>
      <c r="E31" s="43" t="s">
        <v>95</v>
      </c>
      <c r="F31" s="43" t="s">
        <v>141</v>
      </c>
      <c r="G31" s="43" t="s">
        <v>97</v>
      </c>
      <c r="H31" s="43" t="s">
        <v>98</v>
      </c>
      <c r="I31" s="43" t="s">
        <v>99</v>
      </c>
      <c r="J31" s="43" t="s">
        <v>142</v>
      </c>
      <c r="K31" s="43" t="s">
        <v>43</v>
      </c>
      <c r="L31" s="39">
        <v>1</v>
      </c>
      <c r="M31" s="43" t="s">
        <v>51</v>
      </c>
      <c r="N31" s="43" t="s">
        <v>143</v>
      </c>
      <c r="O31" s="39" t="s">
        <v>66</v>
      </c>
      <c r="P31" s="41">
        <v>44593</v>
      </c>
      <c r="Q31" s="41">
        <v>45046</v>
      </c>
      <c r="R31" s="43" t="s">
        <v>55</v>
      </c>
      <c r="S31" s="43" t="s">
        <v>104</v>
      </c>
      <c r="T31" s="43" t="s">
        <v>133</v>
      </c>
      <c r="U31" s="45">
        <v>0.05</v>
      </c>
      <c r="V31" s="46"/>
      <c r="W31" s="46"/>
      <c r="X31" s="46"/>
      <c r="Y31" s="46"/>
      <c r="Z31" s="34"/>
      <c r="AA31" s="73"/>
      <c r="AB31" s="73"/>
      <c r="AC31" s="73"/>
      <c r="AD31" s="73">
        <f t="shared" si="0"/>
        <v>0</v>
      </c>
      <c r="AE31" s="73"/>
      <c r="AF31" s="73">
        <f t="shared" si="1"/>
        <v>0</v>
      </c>
      <c r="AG31" s="73"/>
      <c r="AH31" s="73">
        <f t="shared" si="2"/>
        <v>0</v>
      </c>
      <c r="AI31" s="73"/>
      <c r="AJ31" s="73">
        <f t="shared" si="3"/>
        <v>0</v>
      </c>
    </row>
    <row r="32" spans="1:36" ht="117" x14ac:dyDescent="0.35">
      <c r="A32" s="46">
        <v>27</v>
      </c>
      <c r="B32" s="43" t="s">
        <v>93</v>
      </c>
      <c r="C32" s="36" t="s">
        <v>43</v>
      </c>
      <c r="D32" s="43" t="s">
        <v>94</v>
      </c>
      <c r="E32" s="43" t="s">
        <v>95</v>
      </c>
      <c r="F32" s="43" t="s">
        <v>144</v>
      </c>
      <c r="G32" s="43" t="s">
        <v>97</v>
      </c>
      <c r="H32" s="43" t="s">
        <v>98</v>
      </c>
      <c r="I32" s="43" t="s">
        <v>99</v>
      </c>
      <c r="J32" s="43" t="s">
        <v>145</v>
      </c>
      <c r="K32" s="43" t="s">
        <v>43</v>
      </c>
      <c r="L32" s="39">
        <v>24</v>
      </c>
      <c r="M32" s="43" t="s">
        <v>101</v>
      </c>
      <c r="N32" s="43" t="s">
        <v>146</v>
      </c>
      <c r="O32" s="43" t="s">
        <v>147</v>
      </c>
      <c r="P32" s="41">
        <v>44652</v>
      </c>
      <c r="Q32" s="41">
        <v>45291</v>
      </c>
      <c r="R32" s="43" t="s">
        <v>55</v>
      </c>
      <c r="S32" s="43" t="s">
        <v>104</v>
      </c>
      <c r="T32" s="43" t="s">
        <v>105</v>
      </c>
      <c r="U32" s="45">
        <v>0.03</v>
      </c>
      <c r="V32" s="46"/>
      <c r="W32" s="46"/>
      <c r="X32" s="46"/>
      <c r="Y32" s="46"/>
      <c r="Z32" s="34"/>
      <c r="AA32" s="73"/>
      <c r="AB32" s="73"/>
      <c r="AC32" s="73"/>
      <c r="AD32" s="73">
        <f t="shared" si="0"/>
        <v>0</v>
      </c>
      <c r="AE32" s="73"/>
      <c r="AF32" s="73">
        <f t="shared" si="1"/>
        <v>0</v>
      </c>
      <c r="AG32" s="73"/>
      <c r="AH32" s="73">
        <f t="shared" si="2"/>
        <v>0</v>
      </c>
      <c r="AI32" s="73"/>
      <c r="AJ32" s="73">
        <f t="shared" si="3"/>
        <v>0</v>
      </c>
    </row>
    <row r="33" spans="1:36" ht="91" x14ac:dyDescent="0.35">
      <c r="A33" s="46">
        <v>28</v>
      </c>
      <c r="B33" s="37" t="s">
        <v>42</v>
      </c>
      <c r="C33" s="36" t="s">
        <v>43</v>
      </c>
      <c r="D33" s="43" t="s">
        <v>72</v>
      </c>
      <c r="E33" s="37" t="s">
        <v>148</v>
      </c>
      <c r="F33" s="37" t="s">
        <v>149</v>
      </c>
      <c r="G33" s="43" t="s">
        <v>46</v>
      </c>
      <c r="H33" s="38" t="s">
        <v>150</v>
      </c>
      <c r="I33" s="39" t="s">
        <v>151</v>
      </c>
      <c r="J33" s="38" t="s">
        <v>152</v>
      </c>
      <c r="K33" s="39" t="s">
        <v>43</v>
      </c>
      <c r="L33" s="39">
        <v>1</v>
      </c>
      <c r="M33" s="35" t="s">
        <v>101</v>
      </c>
      <c r="N33" s="38" t="s">
        <v>153</v>
      </c>
      <c r="O33" s="39" t="s">
        <v>109</v>
      </c>
      <c r="P33" s="48">
        <v>45139</v>
      </c>
      <c r="Q33" s="48">
        <v>45199</v>
      </c>
      <c r="R33" s="43" t="s">
        <v>79</v>
      </c>
      <c r="S33" s="49" t="s">
        <v>154</v>
      </c>
      <c r="T33" s="37" t="s">
        <v>155</v>
      </c>
      <c r="U33" s="50">
        <v>0.1</v>
      </c>
      <c r="V33" s="46"/>
      <c r="W33" s="46"/>
      <c r="X33" s="46"/>
      <c r="Y33" s="46"/>
      <c r="Z33" s="34"/>
      <c r="AA33" s="73"/>
      <c r="AB33" s="73"/>
      <c r="AC33" s="73"/>
      <c r="AD33" s="73">
        <f t="shared" si="0"/>
        <v>0</v>
      </c>
      <c r="AE33" s="73"/>
      <c r="AF33" s="73">
        <f t="shared" si="1"/>
        <v>0</v>
      </c>
      <c r="AG33" s="73"/>
      <c r="AH33" s="73">
        <f t="shared" si="2"/>
        <v>0</v>
      </c>
      <c r="AI33" s="73"/>
      <c r="AJ33" s="73">
        <f t="shared" si="3"/>
        <v>0</v>
      </c>
    </row>
    <row r="34" spans="1:36" ht="52" x14ac:dyDescent="0.35">
      <c r="A34" s="46">
        <v>29</v>
      </c>
      <c r="B34" s="37" t="s">
        <v>42</v>
      </c>
      <c r="C34" s="36" t="s">
        <v>43</v>
      </c>
      <c r="D34" s="43" t="s">
        <v>72</v>
      </c>
      <c r="E34" s="37" t="s">
        <v>148</v>
      </c>
      <c r="F34" s="37" t="s">
        <v>149</v>
      </c>
      <c r="G34" s="43" t="s">
        <v>46</v>
      </c>
      <c r="H34" s="38" t="s">
        <v>150</v>
      </c>
      <c r="I34" s="39" t="s">
        <v>156</v>
      </c>
      <c r="J34" s="38" t="s">
        <v>157</v>
      </c>
      <c r="K34" s="39" t="s">
        <v>43</v>
      </c>
      <c r="L34" s="39">
        <v>1</v>
      </c>
      <c r="M34" s="35" t="s">
        <v>101</v>
      </c>
      <c r="N34" s="38" t="s">
        <v>158</v>
      </c>
      <c r="O34" s="39" t="s">
        <v>109</v>
      </c>
      <c r="P34" s="48">
        <v>45139</v>
      </c>
      <c r="Q34" s="48">
        <v>45199</v>
      </c>
      <c r="R34" s="43" t="s">
        <v>79</v>
      </c>
      <c r="S34" s="49" t="s">
        <v>159</v>
      </c>
      <c r="T34" s="37" t="s">
        <v>155</v>
      </c>
      <c r="U34" s="50">
        <v>0.02</v>
      </c>
      <c r="V34" s="46"/>
      <c r="W34" s="46"/>
      <c r="X34" s="46"/>
      <c r="Y34" s="46"/>
      <c r="Z34" s="34"/>
      <c r="AA34" s="73"/>
      <c r="AB34" s="73"/>
      <c r="AC34" s="73"/>
      <c r="AD34" s="73">
        <f t="shared" si="0"/>
        <v>0</v>
      </c>
      <c r="AE34" s="73"/>
      <c r="AF34" s="73">
        <f t="shared" si="1"/>
        <v>0</v>
      </c>
      <c r="AG34" s="73"/>
      <c r="AH34" s="73">
        <f t="shared" si="2"/>
        <v>0</v>
      </c>
      <c r="AI34" s="73"/>
      <c r="AJ34" s="73">
        <f t="shared" si="3"/>
        <v>0</v>
      </c>
    </row>
    <row r="35" spans="1:36" ht="65" x14ac:dyDescent="0.35">
      <c r="A35" s="46">
        <v>30</v>
      </c>
      <c r="B35" s="37" t="s">
        <v>42</v>
      </c>
      <c r="C35" s="36" t="s">
        <v>43</v>
      </c>
      <c r="D35" s="43" t="s">
        <v>72</v>
      </c>
      <c r="E35" s="37" t="s">
        <v>148</v>
      </c>
      <c r="F35" s="37" t="s">
        <v>149</v>
      </c>
      <c r="G35" s="43" t="s">
        <v>46</v>
      </c>
      <c r="H35" s="38" t="s">
        <v>150</v>
      </c>
      <c r="I35" s="39" t="s">
        <v>156</v>
      </c>
      <c r="J35" s="38" t="s">
        <v>160</v>
      </c>
      <c r="K35" s="39" t="s">
        <v>43</v>
      </c>
      <c r="L35" s="39">
        <v>1</v>
      </c>
      <c r="M35" s="35" t="s">
        <v>101</v>
      </c>
      <c r="N35" s="38" t="s">
        <v>161</v>
      </c>
      <c r="O35" s="39" t="s">
        <v>109</v>
      </c>
      <c r="P35" s="48">
        <v>45261</v>
      </c>
      <c r="Q35" s="48">
        <v>45275</v>
      </c>
      <c r="R35" s="43" t="s">
        <v>79</v>
      </c>
      <c r="S35" s="49" t="s">
        <v>162</v>
      </c>
      <c r="T35" s="37" t="s">
        <v>155</v>
      </c>
      <c r="U35" s="50">
        <v>0.05</v>
      </c>
      <c r="V35" s="46"/>
      <c r="W35" s="46"/>
      <c r="X35" s="46"/>
      <c r="Y35" s="46"/>
      <c r="Z35" s="34"/>
      <c r="AA35" s="73"/>
      <c r="AB35" s="73"/>
      <c r="AC35" s="73"/>
      <c r="AD35" s="73">
        <f t="shared" si="0"/>
        <v>0</v>
      </c>
      <c r="AE35" s="73"/>
      <c r="AF35" s="73">
        <f t="shared" si="1"/>
        <v>0</v>
      </c>
      <c r="AG35" s="73"/>
      <c r="AH35" s="73">
        <f t="shared" si="2"/>
        <v>0</v>
      </c>
      <c r="AI35" s="73"/>
      <c r="AJ35" s="73">
        <f t="shared" si="3"/>
        <v>0</v>
      </c>
    </row>
    <row r="36" spans="1:36" ht="52" x14ac:dyDescent="0.35">
      <c r="A36" s="46">
        <v>31</v>
      </c>
      <c r="B36" s="37" t="s">
        <v>42</v>
      </c>
      <c r="C36" s="36" t="s">
        <v>43</v>
      </c>
      <c r="D36" s="43" t="s">
        <v>72</v>
      </c>
      <c r="E36" s="37" t="s">
        <v>148</v>
      </c>
      <c r="F36" s="37" t="s">
        <v>149</v>
      </c>
      <c r="G36" s="43" t="s">
        <v>46</v>
      </c>
      <c r="H36" s="38" t="s">
        <v>150</v>
      </c>
      <c r="I36" s="39" t="s">
        <v>163</v>
      </c>
      <c r="J36" s="38" t="s">
        <v>164</v>
      </c>
      <c r="K36" s="39" t="s">
        <v>43</v>
      </c>
      <c r="L36" s="39">
        <v>1</v>
      </c>
      <c r="M36" s="35" t="s">
        <v>101</v>
      </c>
      <c r="N36" s="38" t="s">
        <v>165</v>
      </c>
      <c r="O36" s="39" t="s">
        <v>109</v>
      </c>
      <c r="P36" s="48">
        <v>45261</v>
      </c>
      <c r="Q36" s="48">
        <v>45275</v>
      </c>
      <c r="R36" s="43" t="s">
        <v>79</v>
      </c>
      <c r="S36" s="49" t="s">
        <v>159</v>
      </c>
      <c r="T36" s="37" t="s">
        <v>155</v>
      </c>
      <c r="U36" s="50">
        <v>0.05</v>
      </c>
      <c r="V36" s="46"/>
      <c r="W36" s="46"/>
      <c r="X36" s="46"/>
      <c r="Y36" s="46"/>
      <c r="Z36" s="34"/>
      <c r="AA36" s="73"/>
      <c r="AB36" s="73"/>
      <c r="AC36" s="73"/>
      <c r="AD36" s="73">
        <f t="shared" si="0"/>
        <v>0</v>
      </c>
      <c r="AE36" s="73"/>
      <c r="AF36" s="73">
        <f t="shared" si="1"/>
        <v>0</v>
      </c>
      <c r="AG36" s="73"/>
      <c r="AH36" s="73">
        <f t="shared" si="2"/>
        <v>0</v>
      </c>
      <c r="AI36" s="73"/>
      <c r="AJ36" s="73">
        <f t="shared" si="3"/>
        <v>0</v>
      </c>
    </row>
    <row r="37" spans="1:36" ht="117" x14ac:dyDescent="0.35">
      <c r="A37" s="46">
        <v>32</v>
      </c>
      <c r="B37" s="37" t="s">
        <v>42</v>
      </c>
      <c r="C37" s="36" t="s">
        <v>43</v>
      </c>
      <c r="D37" s="43" t="s">
        <v>72</v>
      </c>
      <c r="E37" s="37" t="s">
        <v>148</v>
      </c>
      <c r="F37" s="37" t="s">
        <v>166</v>
      </c>
      <c r="G37" s="43" t="s">
        <v>46</v>
      </c>
      <c r="H37" s="38" t="s">
        <v>150</v>
      </c>
      <c r="I37" s="39" t="s">
        <v>48</v>
      </c>
      <c r="J37" s="38" t="s">
        <v>167</v>
      </c>
      <c r="K37" s="39" t="s">
        <v>43</v>
      </c>
      <c r="L37" s="39">
        <v>100</v>
      </c>
      <c r="M37" s="35" t="s">
        <v>51</v>
      </c>
      <c r="N37" s="38" t="s">
        <v>168</v>
      </c>
      <c r="O37" s="35" t="s">
        <v>78</v>
      </c>
      <c r="P37" s="48">
        <v>44927</v>
      </c>
      <c r="Q37" s="48">
        <v>45291</v>
      </c>
      <c r="R37" s="43" t="s">
        <v>79</v>
      </c>
      <c r="S37" s="49" t="s">
        <v>169</v>
      </c>
      <c r="T37" s="37" t="s">
        <v>170</v>
      </c>
      <c r="U37" s="50">
        <v>0.02</v>
      </c>
      <c r="V37" s="46"/>
      <c r="W37" s="46"/>
      <c r="X37" s="46"/>
      <c r="Y37" s="46"/>
      <c r="Z37" s="34"/>
      <c r="AA37" s="73"/>
      <c r="AB37" s="73"/>
      <c r="AC37" s="73"/>
      <c r="AD37" s="73">
        <f t="shared" si="0"/>
        <v>0</v>
      </c>
      <c r="AE37" s="73"/>
      <c r="AF37" s="73">
        <f t="shared" si="1"/>
        <v>0</v>
      </c>
      <c r="AG37" s="73"/>
      <c r="AH37" s="73">
        <f t="shared" si="2"/>
        <v>0</v>
      </c>
      <c r="AI37" s="73"/>
      <c r="AJ37" s="73">
        <f t="shared" si="3"/>
        <v>0</v>
      </c>
    </row>
    <row r="38" spans="1:36" ht="52" x14ac:dyDescent="0.35">
      <c r="A38" s="46">
        <v>33</v>
      </c>
      <c r="B38" s="37" t="s">
        <v>42</v>
      </c>
      <c r="C38" s="36" t="s">
        <v>43</v>
      </c>
      <c r="D38" s="43" t="s">
        <v>72</v>
      </c>
      <c r="E38" s="37" t="s">
        <v>148</v>
      </c>
      <c r="F38" s="37" t="s">
        <v>166</v>
      </c>
      <c r="G38" s="43" t="s">
        <v>46</v>
      </c>
      <c r="H38" s="38" t="s">
        <v>150</v>
      </c>
      <c r="I38" s="39" t="s">
        <v>48</v>
      </c>
      <c r="J38" s="38" t="s">
        <v>171</v>
      </c>
      <c r="K38" s="39" t="s">
        <v>43</v>
      </c>
      <c r="L38" s="39">
        <v>100</v>
      </c>
      <c r="M38" s="35" t="s">
        <v>51</v>
      </c>
      <c r="N38" s="38" t="s">
        <v>172</v>
      </c>
      <c r="O38" s="35" t="s">
        <v>78</v>
      </c>
      <c r="P38" s="48">
        <v>44927</v>
      </c>
      <c r="Q38" s="48">
        <v>45291</v>
      </c>
      <c r="R38" s="43" t="s">
        <v>79</v>
      </c>
      <c r="S38" s="49" t="s">
        <v>173</v>
      </c>
      <c r="T38" s="37" t="s">
        <v>174</v>
      </c>
      <c r="U38" s="50">
        <v>0.05</v>
      </c>
      <c r="V38" s="46"/>
      <c r="W38" s="46"/>
      <c r="X38" s="46"/>
      <c r="Y38" s="46"/>
      <c r="Z38" s="34"/>
      <c r="AA38" s="73"/>
      <c r="AB38" s="73"/>
      <c r="AC38" s="73"/>
      <c r="AD38" s="73">
        <f t="shared" si="0"/>
        <v>0</v>
      </c>
      <c r="AE38" s="73"/>
      <c r="AF38" s="73">
        <f t="shared" si="1"/>
        <v>0</v>
      </c>
      <c r="AG38" s="73"/>
      <c r="AH38" s="73">
        <f t="shared" si="2"/>
        <v>0</v>
      </c>
      <c r="AI38" s="73"/>
      <c r="AJ38" s="73">
        <f t="shared" si="3"/>
        <v>0</v>
      </c>
    </row>
    <row r="39" spans="1:36" ht="169" x14ac:dyDescent="0.35">
      <c r="A39" s="46">
        <v>34</v>
      </c>
      <c r="B39" s="37" t="s">
        <v>42</v>
      </c>
      <c r="C39" s="36" t="s">
        <v>43</v>
      </c>
      <c r="D39" s="43" t="s">
        <v>72</v>
      </c>
      <c r="E39" s="37" t="s">
        <v>148</v>
      </c>
      <c r="F39" s="37" t="s">
        <v>166</v>
      </c>
      <c r="G39" s="43" t="s">
        <v>46</v>
      </c>
      <c r="H39" s="38" t="s">
        <v>150</v>
      </c>
      <c r="I39" s="39" t="s">
        <v>48</v>
      </c>
      <c r="J39" s="38" t="s">
        <v>175</v>
      </c>
      <c r="K39" s="39" t="s">
        <v>176</v>
      </c>
      <c r="L39" s="39">
        <v>80</v>
      </c>
      <c r="M39" s="35" t="s">
        <v>51</v>
      </c>
      <c r="N39" s="38" t="s">
        <v>177</v>
      </c>
      <c r="O39" s="35" t="s">
        <v>78</v>
      </c>
      <c r="P39" s="48">
        <v>44927</v>
      </c>
      <c r="Q39" s="48">
        <v>45291</v>
      </c>
      <c r="R39" s="43" t="s">
        <v>79</v>
      </c>
      <c r="S39" s="49" t="s">
        <v>178</v>
      </c>
      <c r="T39" s="37" t="s">
        <v>179</v>
      </c>
      <c r="U39" s="50">
        <v>0.05</v>
      </c>
      <c r="V39" s="46"/>
      <c r="W39" s="46"/>
      <c r="X39" s="46"/>
      <c r="Y39" s="46"/>
      <c r="Z39" s="34"/>
      <c r="AA39" s="73"/>
      <c r="AB39" s="73"/>
      <c r="AC39" s="73"/>
      <c r="AD39" s="73">
        <f t="shared" si="0"/>
        <v>0</v>
      </c>
      <c r="AE39" s="73"/>
      <c r="AF39" s="73">
        <f t="shared" si="1"/>
        <v>0</v>
      </c>
      <c r="AG39" s="73"/>
      <c r="AH39" s="73">
        <f t="shared" si="2"/>
        <v>0</v>
      </c>
      <c r="AI39" s="73"/>
      <c r="AJ39" s="73">
        <f t="shared" si="3"/>
        <v>0</v>
      </c>
    </row>
    <row r="40" spans="1:36" ht="182" x14ac:dyDescent="0.35">
      <c r="A40" s="46">
        <v>35</v>
      </c>
      <c r="B40" s="37" t="s">
        <v>42</v>
      </c>
      <c r="C40" s="36" t="s">
        <v>43</v>
      </c>
      <c r="D40" s="43" t="s">
        <v>44</v>
      </c>
      <c r="E40" s="37" t="s">
        <v>148</v>
      </c>
      <c r="F40" s="37" t="s">
        <v>166</v>
      </c>
      <c r="G40" s="43" t="s">
        <v>46</v>
      </c>
      <c r="H40" s="43" t="s">
        <v>150</v>
      </c>
      <c r="I40" s="43" t="s">
        <v>48</v>
      </c>
      <c r="J40" s="43" t="s">
        <v>180</v>
      </c>
      <c r="K40" s="43" t="s">
        <v>181</v>
      </c>
      <c r="L40" s="39">
        <v>100</v>
      </c>
      <c r="M40" s="35" t="s">
        <v>51</v>
      </c>
      <c r="N40" s="38" t="s">
        <v>182</v>
      </c>
      <c r="O40" s="35" t="s">
        <v>78</v>
      </c>
      <c r="P40" s="42">
        <v>44928</v>
      </c>
      <c r="Q40" s="42" t="s">
        <v>183</v>
      </c>
      <c r="R40" s="43" t="s">
        <v>79</v>
      </c>
      <c r="S40" s="43" t="s">
        <v>184</v>
      </c>
      <c r="T40" s="37" t="s">
        <v>185</v>
      </c>
      <c r="U40" s="50">
        <v>0.1</v>
      </c>
      <c r="V40" s="46"/>
      <c r="W40" s="46"/>
      <c r="X40" s="46"/>
      <c r="Y40" s="46"/>
      <c r="Z40" s="34"/>
      <c r="AA40" s="73"/>
      <c r="AB40" s="73"/>
      <c r="AC40" s="73"/>
      <c r="AD40" s="73">
        <f t="shared" si="0"/>
        <v>0</v>
      </c>
      <c r="AE40" s="73"/>
      <c r="AF40" s="73">
        <f t="shared" si="1"/>
        <v>0</v>
      </c>
      <c r="AG40" s="73"/>
      <c r="AH40" s="73">
        <f t="shared" si="2"/>
        <v>0</v>
      </c>
      <c r="AI40" s="73"/>
      <c r="AJ40" s="73">
        <f t="shared" si="3"/>
        <v>0</v>
      </c>
    </row>
    <row r="41" spans="1:36" ht="182" x14ac:dyDescent="0.35">
      <c r="A41" s="46">
        <v>36</v>
      </c>
      <c r="B41" s="37" t="s">
        <v>42</v>
      </c>
      <c r="C41" s="36" t="s">
        <v>43</v>
      </c>
      <c r="D41" s="43" t="s">
        <v>72</v>
      </c>
      <c r="E41" s="37" t="s">
        <v>148</v>
      </c>
      <c r="F41" s="37" t="s">
        <v>166</v>
      </c>
      <c r="G41" s="43" t="s">
        <v>46</v>
      </c>
      <c r="H41" s="38" t="s">
        <v>150</v>
      </c>
      <c r="I41" s="39" t="s">
        <v>48</v>
      </c>
      <c r="J41" s="38" t="s">
        <v>186</v>
      </c>
      <c r="K41" s="39" t="s">
        <v>43</v>
      </c>
      <c r="L41" s="39">
        <v>100</v>
      </c>
      <c r="M41" s="35" t="s">
        <v>51</v>
      </c>
      <c r="N41" s="38" t="s">
        <v>187</v>
      </c>
      <c r="O41" s="35" t="s">
        <v>78</v>
      </c>
      <c r="P41" s="48">
        <v>44927</v>
      </c>
      <c r="Q41" s="48">
        <v>45291</v>
      </c>
      <c r="R41" s="43" t="s">
        <v>79</v>
      </c>
      <c r="S41" s="49" t="s">
        <v>188</v>
      </c>
      <c r="T41" s="37" t="s">
        <v>185</v>
      </c>
      <c r="U41" s="50">
        <v>0.05</v>
      </c>
      <c r="V41" s="46"/>
      <c r="W41" s="46"/>
      <c r="X41" s="46"/>
      <c r="Y41" s="46"/>
      <c r="Z41" s="34"/>
      <c r="AA41" s="73"/>
      <c r="AB41" s="73"/>
      <c r="AC41" s="73"/>
      <c r="AD41" s="73">
        <f t="shared" si="0"/>
        <v>0</v>
      </c>
      <c r="AE41" s="73"/>
      <c r="AF41" s="73">
        <f t="shared" si="1"/>
        <v>0</v>
      </c>
      <c r="AG41" s="73"/>
      <c r="AH41" s="73">
        <f t="shared" si="2"/>
        <v>0</v>
      </c>
      <c r="AI41" s="73"/>
      <c r="AJ41" s="73">
        <f t="shared" si="3"/>
        <v>0</v>
      </c>
    </row>
    <row r="42" spans="1:36" ht="182" x14ac:dyDescent="0.35">
      <c r="A42" s="46">
        <v>37</v>
      </c>
      <c r="B42" s="37" t="s">
        <v>42</v>
      </c>
      <c r="C42" s="36" t="s">
        <v>43</v>
      </c>
      <c r="D42" s="43" t="s">
        <v>72</v>
      </c>
      <c r="E42" s="37" t="s">
        <v>148</v>
      </c>
      <c r="F42" s="37" t="s">
        <v>166</v>
      </c>
      <c r="G42" s="43" t="s">
        <v>46</v>
      </c>
      <c r="H42" s="38" t="s">
        <v>150</v>
      </c>
      <c r="I42" s="39" t="s">
        <v>48</v>
      </c>
      <c r="J42" s="38" t="s">
        <v>189</v>
      </c>
      <c r="K42" s="39" t="s">
        <v>190</v>
      </c>
      <c r="L42" s="39" t="s">
        <v>191</v>
      </c>
      <c r="M42" s="35" t="s">
        <v>51</v>
      </c>
      <c r="N42" s="40" t="s">
        <v>192</v>
      </c>
      <c r="O42" s="35" t="s">
        <v>78</v>
      </c>
      <c r="P42" s="48">
        <v>44927</v>
      </c>
      <c r="Q42" s="48">
        <v>45291</v>
      </c>
      <c r="R42" s="43" t="s">
        <v>79</v>
      </c>
      <c r="S42" s="49" t="s">
        <v>159</v>
      </c>
      <c r="T42" s="37" t="s">
        <v>185</v>
      </c>
      <c r="U42" s="50">
        <v>0.05</v>
      </c>
      <c r="V42" s="46"/>
      <c r="W42" s="46"/>
      <c r="X42" s="46"/>
      <c r="Y42" s="46"/>
      <c r="Z42" s="34"/>
      <c r="AA42" s="73"/>
      <c r="AB42" s="73"/>
      <c r="AC42" s="73"/>
      <c r="AD42" s="73">
        <f t="shared" si="0"/>
        <v>0</v>
      </c>
      <c r="AE42" s="73"/>
      <c r="AF42" s="73">
        <f t="shared" si="1"/>
        <v>0</v>
      </c>
      <c r="AG42" s="73"/>
      <c r="AH42" s="73">
        <f t="shared" si="2"/>
        <v>0</v>
      </c>
      <c r="AI42" s="73"/>
      <c r="AJ42" s="73">
        <f t="shared" si="3"/>
        <v>0</v>
      </c>
    </row>
    <row r="43" spans="1:36" ht="247" x14ac:dyDescent="0.35">
      <c r="A43" s="46">
        <v>38</v>
      </c>
      <c r="B43" s="37" t="s">
        <v>42</v>
      </c>
      <c r="C43" s="36" t="s">
        <v>43</v>
      </c>
      <c r="D43" s="43" t="s">
        <v>72</v>
      </c>
      <c r="E43" s="37" t="s">
        <v>148</v>
      </c>
      <c r="F43" s="37" t="s">
        <v>166</v>
      </c>
      <c r="G43" s="43" t="s">
        <v>46</v>
      </c>
      <c r="H43" s="38" t="s">
        <v>150</v>
      </c>
      <c r="I43" s="39" t="s">
        <v>48</v>
      </c>
      <c r="J43" s="43" t="s">
        <v>193</v>
      </c>
      <c r="K43" s="43" t="s">
        <v>194</v>
      </c>
      <c r="L43" s="39" t="s">
        <v>43</v>
      </c>
      <c r="M43" s="35" t="s">
        <v>43</v>
      </c>
      <c r="N43" s="40" t="s">
        <v>195</v>
      </c>
      <c r="O43" s="35" t="s">
        <v>78</v>
      </c>
      <c r="P43" s="48">
        <v>44927</v>
      </c>
      <c r="Q43" s="48">
        <v>45291</v>
      </c>
      <c r="R43" s="43" t="s">
        <v>79</v>
      </c>
      <c r="S43" s="49" t="s">
        <v>188</v>
      </c>
      <c r="T43" s="37" t="s">
        <v>196</v>
      </c>
      <c r="U43" s="50">
        <v>0.01</v>
      </c>
      <c r="V43" s="46"/>
      <c r="W43" s="46"/>
      <c r="X43" s="46"/>
      <c r="Y43" s="46"/>
      <c r="Z43" s="34"/>
      <c r="AA43" s="73"/>
      <c r="AB43" s="73"/>
      <c r="AC43" s="73"/>
      <c r="AD43" s="73">
        <f t="shared" si="0"/>
        <v>0</v>
      </c>
      <c r="AE43" s="73"/>
      <c r="AF43" s="73">
        <f t="shared" si="1"/>
        <v>0</v>
      </c>
      <c r="AG43" s="73"/>
      <c r="AH43" s="73">
        <f t="shared" si="2"/>
        <v>0</v>
      </c>
      <c r="AI43" s="73"/>
      <c r="AJ43" s="73">
        <f t="shared" si="3"/>
        <v>0</v>
      </c>
    </row>
    <row r="44" spans="1:36" ht="65" x14ac:dyDescent="0.35">
      <c r="A44" s="46">
        <v>39</v>
      </c>
      <c r="B44" s="37" t="s">
        <v>42</v>
      </c>
      <c r="C44" s="36" t="s">
        <v>43</v>
      </c>
      <c r="D44" s="43" t="s">
        <v>44</v>
      </c>
      <c r="E44" s="37" t="s">
        <v>148</v>
      </c>
      <c r="F44" s="37" t="s">
        <v>166</v>
      </c>
      <c r="G44" s="43" t="s">
        <v>46</v>
      </c>
      <c r="H44" s="38" t="s">
        <v>150</v>
      </c>
      <c r="I44" s="39" t="s">
        <v>48</v>
      </c>
      <c r="J44" s="38" t="s">
        <v>197</v>
      </c>
      <c r="K44" s="39" t="s">
        <v>43</v>
      </c>
      <c r="L44" s="39">
        <v>1</v>
      </c>
      <c r="M44" s="35" t="s">
        <v>101</v>
      </c>
      <c r="N44" s="40" t="s">
        <v>198</v>
      </c>
      <c r="O44" s="39" t="s">
        <v>109</v>
      </c>
      <c r="P44" s="48">
        <v>45200</v>
      </c>
      <c r="Q44" s="48">
        <v>45230</v>
      </c>
      <c r="R44" s="43" t="s">
        <v>79</v>
      </c>
      <c r="S44" s="49" t="s">
        <v>188</v>
      </c>
      <c r="T44" s="37" t="s">
        <v>155</v>
      </c>
      <c r="U44" s="50">
        <v>0.05</v>
      </c>
      <c r="V44" s="46"/>
      <c r="W44" s="46"/>
      <c r="X44" s="46"/>
      <c r="Y44" s="46"/>
      <c r="Z44" s="34"/>
      <c r="AA44" s="73"/>
      <c r="AB44" s="73"/>
      <c r="AC44" s="73"/>
      <c r="AD44" s="73">
        <f t="shared" si="0"/>
        <v>0</v>
      </c>
      <c r="AE44" s="73"/>
      <c r="AF44" s="73">
        <f t="shared" si="1"/>
        <v>0</v>
      </c>
      <c r="AG44" s="73"/>
      <c r="AH44" s="73">
        <f t="shared" si="2"/>
        <v>0</v>
      </c>
      <c r="AI44" s="73"/>
      <c r="AJ44" s="73">
        <f t="shared" si="3"/>
        <v>0</v>
      </c>
    </row>
    <row r="45" spans="1:36" ht="65" x14ac:dyDescent="0.35">
      <c r="A45" s="46">
        <v>40</v>
      </c>
      <c r="B45" s="37" t="s">
        <v>42</v>
      </c>
      <c r="C45" s="36" t="s">
        <v>43</v>
      </c>
      <c r="D45" s="43" t="s">
        <v>44</v>
      </c>
      <c r="E45" s="37" t="s">
        <v>148</v>
      </c>
      <c r="F45" s="37" t="s">
        <v>166</v>
      </c>
      <c r="G45" s="43" t="s">
        <v>46</v>
      </c>
      <c r="H45" s="38" t="s">
        <v>150</v>
      </c>
      <c r="I45" s="39" t="s">
        <v>48</v>
      </c>
      <c r="J45" s="38" t="s">
        <v>199</v>
      </c>
      <c r="K45" s="39" t="s">
        <v>43</v>
      </c>
      <c r="L45" s="39">
        <v>1</v>
      </c>
      <c r="M45" s="35" t="s">
        <v>101</v>
      </c>
      <c r="N45" s="40" t="s">
        <v>200</v>
      </c>
      <c r="O45" s="39" t="s">
        <v>109</v>
      </c>
      <c r="P45" s="48">
        <v>45261</v>
      </c>
      <c r="Q45" s="48">
        <v>45290</v>
      </c>
      <c r="R45" s="43" t="s">
        <v>79</v>
      </c>
      <c r="S45" s="49" t="s">
        <v>201</v>
      </c>
      <c r="T45" s="37" t="s">
        <v>155</v>
      </c>
      <c r="U45" s="50">
        <v>0.1</v>
      </c>
      <c r="V45" s="46"/>
      <c r="W45" s="46"/>
      <c r="X45" s="46"/>
      <c r="Y45" s="46"/>
      <c r="Z45" s="34"/>
      <c r="AA45" s="73"/>
      <c r="AB45" s="73"/>
      <c r="AC45" s="73"/>
      <c r="AD45" s="73">
        <f t="shared" si="0"/>
        <v>0</v>
      </c>
      <c r="AE45" s="73"/>
      <c r="AF45" s="73">
        <f t="shared" si="1"/>
        <v>0</v>
      </c>
      <c r="AG45" s="73"/>
      <c r="AH45" s="73">
        <f t="shared" si="2"/>
        <v>0</v>
      </c>
      <c r="AI45" s="73"/>
      <c r="AJ45" s="73">
        <f t="shared" si="3"/>
        <v>0</v>
      </c>
    </row>
    <row r="46" spans="1:36" ht="169" x14ac:dyDescent="0.35">
      <c r="A46" s="46">
        <v>41</v>
      </c>
      <c r="B46" s="37" t="s">
        <v>42</v>
      </c>
      <c r="C46" s="36" t="s">
        <v>43</v>
      </c>
      <c r="D46" s="43" t="s">
        <v>44</v>
      </c>
      <c r="E46" s="37" t="s">
        <v>148</v>
      </c>
      <c r="F46" s="37" t="s">
        <v>166</v>
      </c>
      <c r="G46" s="43" t="s">
        <v>46</v>
      </c>
      <c r="H46" s="38" t="s">
        <v>150</v>
      </c>
      <c r="I46" s="39" t="s">
        <v>48</v>
      </c>
      <c r="J46" s="38" t="s">
        <v>202</v>
      </c>
      <c r="K46" s="39" t="s">
        <v>43</v>
      </c>
      <c r="L46" s="39">
        <v>1</v>
      </c>
      <c r="M46" s="35" t="s">
        <v>101</v>
      </c>
      <c r="N46" s="40" t="s">
        <v>203</v>
      </c>
      <c r="O46" s="39" t="s">
        <v>109</v>
      </c>
      <c r="P46" s="48">
        <v>45261</v>
      </c>
      <c r="Q46" s="48">
        <v>44946</v>
      </c>
      <c r="R46" s="43" t="s">
        <v>79</v>
      </c>
      <c r="S46" s="49" t="s">
        <v>204</v>
      </c>
      <c r="T46" s="37" t="s">
        <v>179</v>
      </c>
      <c r="U46" s="50">
        <v>0.05</v>
      </c>
      <c r="V46" s="46"/>
      <c r="W46" s="46"/>
      <c r="X46" s="46"/>
      <c r="Y46" s="46"/>
      <c r="Z46" s="34"/>
      <c r="AA46" s="73"/>
      <c r="AB46" s="73"/>
      <c r="AC46" s="73"/>
      <c r="AD46" s="73">
        <f t="shared" si="0"/>
        <v>0</v>
      </c>
      <c r="AE46" s="73"/>
      <c r="AF46" s="73">
        <f t="shared" si="1"/>
        <v>0</v>
      </c>
      <c r="AG46" s="73"/>
      <c r="AH46" s="73">
        <f t="shared" si="2"/>
        <v>0</v>
      </c>
      <c r="AI46" s="73"/>
      <c r="AJ46" s="73">
        <f t="shared" si="3"/>
        <v>0</v>
      </c>
    </row>
    <row r="47" spans="1:36" ht="169" x14ac:dyDescent="0.35">
      <c r="A47" s="46">
        <v>42</v>
      </c>
      <c r="B47" s="37" t="s">
        <v>42</v>
      </c>
      <c r="C47" s="36" t="s">
        <v>43</v>
      </c>
      <c r="D47" s="43" t="s">
        <v>44</v>
      </c>
      <c r="E47" s="37" t="s">
        <v>148</v>
      </c>
      <c r="F47" s="37" t="s">
        <v>166</v>
      </c>
      <c r="G47" s="43" t="s">
        <v>46</v>
      </c>
      <c r="H47" s="38" t="s">
        <v>150</v>
      </c>
      <c r="I47" s="39" t="s">
        <v>48</v>
      </c>
      <c r="J47" s="38" t="s">
        <v>205</v>
      </c>
      <c r="K47" s="39" t="s">
        <v>43</v>
      </c>
      <c r="L47" s="39">
        <v>100</v>
      </c>
      <c r="M47" s="35" t="s">
        <v>51</v>
      </c>
      <c r="N47" s="40" t="s">
        <v>206</v>
      </c>
      <c r="O47" s="39" t="s">
        <v>109</v>
      </c>
      <c r="P47" s="48">
        <v>44928</v>
      </c>
      <c r="Q47" s="48">
        <v>44957</v>
      </c>
      <c r="R47" s="43" t="s">
        <v>79</v>
      </c>
      <c r="S47" s="49" t="s">
        <v>207</v>
      </c>
      <c r="T47" s="37" t="s">
        <v>179</v>
      </c>
      <c r="U47" s="50">
        <v>0.05</v>
      </c>
      <c r="V47" s="46"/>
      <c r="W47" s="46"/>
      <c r="X47" s="46"/>
      <c r="Y47" s="46"/>
      <c r="Z47" s="34"/>
      <c r="AA47" s="73"/>
      <c r="AB47" s="73"/>
      <c r="AC47" s="73"/>
      <c r="AD47" s="73">
        <f t="shared" si="0"/>
        <v>0</v>
      </c>
      <c r="AE47" s="73"/>
      <c r="AF47" s="73">
        <f t="shared" si="1"/>
        <v>0</v>
      </c>
      <c r="AG47" s="73"/>
      <c r="AH47" s="73">
        <f t="shared" si="2"/>
        <v>0</v>
      </c>
      <c r="AI47" s="73"/>
      <c r="AJ47" s="73">
        <f t="shared" si="3"/>
        <v>0</v>
      </c>
    </row>
    <row r="48" spans="1:36" ht="91" x14ac:dyDescent="0.35">
      <c r="A48" s="46">
        <v>43</v>
      </c>
      <c r="B48" s="37" t="s">
        <v>42</v>
      </c>
      <c r="C48" s="36" t="s">
        <v>43</v>
      </c>
      <c r="D48" s="43" t="s">
        <v>44</v>
      </c>
      <c r="E48" s="37" t="s">
        <v>148</v>
      </c>
      <c r="F48" s="37" t="s">
        <v>166</v>
      </c>
      <c r="G48" s="43" t="s">
        <v>46</v>
      </c>
      <c r="H48" s="43" t="s">
        <v>150</v>
      </c>
      <c r="I48" s="43" t="s">
        <v>48</v>
      </c>
      <c r="J48" s="43" t="s">
        <v>208</v>
      </c>
      <c r="K48" s="43" t="s">
        <v>194</v>
      </c>
      <c r="L48" s="43" t="s">
        <v>209</v>
      </c>
      <c r="M48" s="43" t="s">
        <v>51</v>
      </c>
      <c r="N48" s="38" t="s">
        <v>210</v>
      </c>
      <c r="O48" s="39" t="s">
        <v>66</v>
      </c>
      <c r="P48" s="42">
        <v>44928</v>
      </c>
      <c r="Q48" s="42" t="s">
        <v>183</v>
      </c>
      <c r="R48" s="43" t="s">
        <v>79</v>
      </c>
      <c r="S48" s="43" t="s">
        <v>159</v>
      </c>
      <c r="T48" s="37" t="s">
        <v>174</v>
      </c>
      <c r="U48" s="50">
        <v>0.02</v>
      </c>
      <c r="V48" s="46"/>
      <c r="W48" s="46"/>
      <c r="X48" s="46"/>
      <c r="Y48" s="46"/>
      <c r="Z48" s="34"/>
      <c r="AA48" s="73"/>
      <c r="AB48" s="73"/>
      <c r="AC48" s="73"/>
      <c r="AD48" s="73">
        <f t="shared" si="0"/>
        <v>0</v>
      </c>
      <c r="AE48" s="73"/>
      <c r="AF48" s="73">
        <f t="shared" si="1"/>
        <v>0</v>
      </c>
      <c r="AG48" s="73"/>
      <c r="AH48" s="73">
        <f t="shared" si="2"/>
        <v>0</v>
      </c>
      <c r="AI48" s="73"/>
      <c r="AJ48" s="73">
        <f t="shared" si="3"/>
        <v>0</v>
      </c>
    </row>
    <row r="49" spans="1:36" ht="117" x14ac:dyDescent="0.35">
      <c r="A49" s="46">
        <v>44</v>
      </c>
      <c r="B49" s="37" t="s">
        <v>42</v>
      </c>
      <c r="C49" s="36" t="s">
        <v>43</v>
      </c>
      <c r="D49" s="43" t="s">
        <v>44</v>
      </c>
      <c r="E49" s="37" t="s">
        <v>148</v>
      </c>
      <c r="F49" s="37" t="s">
        <v>166</v>
      </c>
      <c r="G49" s="43" t="s">
        <v>46</v>
      </c>
      <c r="H49" s="43" t="s">
        <v>150</v>
      </c>
      <c r="I49" s="43" t="s">
        <v>48</v>
      </c>
      <c r="J49" s="43" t="s">
        <v>208</v>
      </c>
      <c r="K49" s="38" t="s">
        <v>211</v>
      </c>
      <c r="L49" s="43" t="s">
        <v>212</v>
      </c>
      <c r="M49" s="43" t="s">
        <v>51</v>
      </c>
      <c r="N49" s="38" t="s">
        <v>213</v>
      </c>
      <c r="O49" s="35" t="s">
        <v>78</v>
      </c>
      <c r="P49" s="42">
        <v>44928</v>
      </c>
      <c r="Q49" s="42" t="s">
        <v>183</v>
      </c>
      <c r="R49" s="43" t="s">
        <v>79</v>
      </c>
      <c r="S49" s="43" t="s">
        <v>188</v>
      </c>
      <c r="T49" s="37" t="s">
        <v>174</v>
      </c>
      <c r="U49" s="50">
        <v>0.02</v>
      </c>
      <c r="V49" s="46"/>
      <c r="W49" s="46"/>
      <c r="X49" s="46"/>
      <c r="Y49" s="46"/>
      <c r="Z49" s="34"/>
      <c r="AA49" s="73"/>
      <c r="AB49" s="73"/>
      <c r="AC49" s="73"/>
      <c r="AD49" s="73">
        <f t="shared" si="0"/>
        <v>0</v>
      </c>
      <c r="AE49" s="73"/>
      <c r="AF49" s="73">
        <f t="shared" si="1"/>
        <v>0</v>
      </c>
      <c r="AG49" s="73"/>
      <c r="AH49" s="73">
        <f t="shared" si="2"/>
        <v>0</v>
      </c>
      <c r="AI49" s="73"/>
      <c r="AJ49" s="73">
        <f t="shared" si="3"/>
        <v>0</v>
      </c>
    </row>
    <row r="50" spans="1:36" ht="52" x14ac:dyDescent="0.35">
      <c r="A50" s="46">
        <v>45</v>
      </c>
      <c r="B50" s="37" t="s">
        <v>42</v>
      </c>
      <c r="C50" s="36" t="s">
        <v>43</v>
      </c>
      <c r="D50" s="43" t="s">
        <v>72</v>
      </c>
      <c r="E50" s="37" t="s">
        <v>148</v>
      </c>
      <c r="F50" s="37" t="s">
        <v>166</v>
      </c>
      <c r="G50" s="43" t="s">
        <v>46</v>
      </c>
      <c r="H50" s="43" t="s">
        <v>150</v>
      </c>
      <c r="I50" s="43" t="s">
        <v>48</v>
      </c>
      <c r="J50" s="43" t="s">
        <v>214</v>
      </c>
      <c r="K50" s="38" t="s">
        <v>215</v>
      </c>
      <c r="L50" s="43">
        <v>1</v>
      </c>
      <c r="M50" s="43" t="s">
        <v>101</v>
      </c>
      <c r="N50" s="38" t="s">
        <v>216</v>
      </c>
      <c r="O50" s="35" t="s">
        <v>78</v>
      </c>
      <c r="P50" s="42">
        <v>44927</v>
      </c>
      <c r="Q50" s="42">
        <v>45291</v>
      </c>
      <c r="R50" s="43" t="s">
        <v>79</v>
      </c>
      <c r="S50" s="43" t="s">
        <v>204</v>
      </c>
      <c r="T50" s="37" t="s">
        <v>174</v>
      </c>
      <c r="U50" s="50">
        <v>0.03</v>
      </c>
      <c r="V50" s="46"/>
      <c r="W50" s="46"/>
      <c r="X50" s="46"/>
      <c r="Y50" s="46"/>
      <c r="Z50" s="34"/>
      <c r="AA50" s="73"/>
      <c r="AB50" s="73"/>
      <c r="AC50" s="73"/>
      <c r="AD50" s="73">
        <f t="shared" si="0"/>
        <v>0</v>
      </c>
      <c r="AE50" s="73"/>
      <c r="AF50" s="73">
        <f t="shared" si="1"/>
        <v>0</v>
      </c>
      <c r="AG50" s="73"/>
      <c r="AH50" s="73">
        <f t="shared" si="2"/>
        <v>0</v>
      </c>
      <c r="AI50" s="73"/>
      <c r="AJ50" s="73">
        <f t="shared" si="3"/>
        <v>0</v>
      </c>
    </row>
    <row r="51" spans="1:36" ht="130" x14ac:dyDescent="0.35">
      <c r="A51" s="46">
        <v>46</v>
      </c>
      <c r="B51" s="37" t="s">
        <v>42</v>
      </c>
      <c r="C51" s="36" t="s">
        <v>43</v>
      </c>
      <c r="D51" s="43" t="s">
        <v>44</v>
      </c>
      <c r="E51" s="37" t="s">
        <v>148</v>
      </c>
      <c r="F51" s="37" t="s">
        <v>166</v>
      </c>
      <c r="G51" s="43" t="s">
        <v>46</v>
      </c>
      <c r="H51" s="43" t="s">
        <v>150</v>
      </c>
      <c r="I51" s="43" t="s">
        <v>48</v>
      </c>
      <c r="J51" s="43" t="s">
        <v>217</v>
      </c>
      <c r="K51" s="38" t="s">
        <v>218</v>
      </c>
      <c r="L51" s="43">
        <v>100</v>
      </c>
      <c r="M51" s="43" t="s">
        <v>51</v>
      </c>
      <c r="N51" s="38" t="s">
        <v>219</v>
      </c>
      <c r="O51" s="39" t="s">
        <v>66</v>
      </c>
      <c r="P51" s="42">
        <v>44927</v>
      </c>
      <c r="Q51" s="42">
        <v>45291</v>
      </c>
      <c r="R51" s="43" t="s">
        <v>79</v>
      </c>
      <c r="S51" s="43" t="s">
        <v>220</v>
      </c>
      <c r="T51" s="37" t="s">
        <v>221</v>
      </c>
      <c r="U51" s="50">
        <v>0.08</v>
      </c>
      <c r="V51" s="46"/>
      <c r="W51" s="46"/>
      <c r="X51" s="46"/>
      <c r="Y51" s="46"/>
      <c r="Z51" s="34"/>
      <c r="AA51" s="73"/>
      <c r="AB51" s="73"/>
      <c r="AC51" s="73"/>
      <c r="AD51" s="73">
        <f t="shared" si="0"/>
        <v>0</v>
      </c>
      <c r="AE51" s="73"/>
      <c r="AF51" s="73">
        <f t="shared" si="1"/>
        <v>0</v>
      </c>
      <c r="AG51" s="73"/>
      <c r="AH51" s="73">
        <f t="shared" si="2"/>
        <v>0</v>
      </c>
      <c r="AI51" s="73"/>
      <c r="AJ51" s="73">
        <f t="shared" si="3"/>
        <v>0</v>
      </c>
    </row>
    <row r="52" spans="1:36" ht="117" x14ac:dyDescent="0.35">
      <c r="A52" s="46">
        <v>47</v>
      </c>
      <c r="B52" s="37" t="s">
        <v>42</v>
      </c>
      <c r="C52" s="36" t="s">
        <v>43</v>
      </c>
      <c r="D52" s="43" t="s">
        <v>44</v>
      </c>
      <c r="E52" s="37" t="s">
        <v>148</v>
      </c>
      <c r="F52" s="37" t="s">
        <v>166</v>
      </c>
      <c r="G52" s="43" t="s">
        <v>46</v>
      </c>
      <c r="H52" s="43" t="s">
        <v>150</v>
      </c>
      <c r="I52" s="43" t="s">
        <v>48</v>
      </c>
      <c r="J52" s="43" t="s">
        <v>222</v>
      </c>
      <c r="K52" s="38" t="s">
        <v>223</v>
      </c>
      <c r="L52" s="43">
        <v>100</v>
      </c>
      <c r="M52" s="43" t="s">
        <v>51</v>
      </c>
      <c r="N52" s="38" t="s">
        <v>224</v>
      </c>
      <c r="O52" s="35" t="s">
        <v>78</v>
      </c>
      <c r="P52" s="42">
        <v>44927</v>
      </c>
      <c r="Q52" s="42">
        <v>41639</v>
      </c>
      <c r="R52" s="43" t="s">
        <v>79</v>
      </c>
      <c r="S52" s="43" t="s">
        <v>225</v>
      </c>
      <c r="T52" s="37" t="s">
        <v>221</v>
      </c>
      <c r="U52" s="50">
        <v>0.05</v>
      </c>
      <c r="V52" s="46"/>
      <c r="W52" s="46"/>
      <c r="X52" s="46"/>
      <c r="Y52" s="46"/>
      <c r="Z52" s="34"/>
      <c r="AA52" s="73"/>
      <c r="AB52" s="73"/>
      <c r="AC52" s="73"/>
      <c r="AD52" s="73">
        <f t="shared" si="0"/>
        <v>0</v>
      </c>
      <c r="AE52" s="73"/>
      <c r="AF52" s="73">
        <f t="shared" si="1"/>
        <v>0</v>
      </c>
      <c r="AG52" s="73"/>
      <c r="AH52" s="73">
        <f t="shared" si="2"/>
        <v>0</v>
      </c>
      <c r="AI52" s="73"/>
      <c r="AJ52" s="73">
        <f t="shared" si="3"/>
        <v>0</v>
      </c>
    </row>
    <row r="53" spans="1:36" ht="78" x14ac:dyDescent="0.35">
      <c r="A53" s="46">
        <v>48</v>
      </c>
      <c r="B53" s="39" t="s">
        <v>226</v>
      </c>
      <c r="C53" s="36" t="s">
        <v>43</v>
      </c>
      <c r="D53" s="43" t="s">
        <v>227</v>
      </c>
      <c r="E53" s="39" t="s">
        <v>228</v>
      </c>
      <c r="F53" s="43" t="s">
        <v>229</v>
      </c>
      <c r="G53" s="39" t="s">
        <v>230</v>
      </c>
      <c r="H53" s="51" t="s">
        <v>231</v>
      </c>
      <c r="I53" s="35" t="s">
        <v>232</v>
      </c>
      <c r="J53" s="36" t="s">
        <v>233</v>
      </c>
      <c r="K53" s="37" t="s">
        <v>234</v>
      </c>
      <c r="L53" s="39">
        <v>100</v>
      </c>
      <c r="M53" s="35" t="s">
        <v>51</v>
      </c>
      <c r="N53" s="52" t="s">
        <v>235</v>
      </c>
      <c r="O53" s="52" t="s">
        <v>236</v>
      </c>
      <c r="P53" s="48">
        <v>44927</v>
      </c>
      <c r="Q53" s="48">
        <v>45291</v>
      </c>
      <c r="R53" s="43" t="s">
        <v>79</v>
      </c>
      <c r="S53" s="53" t="s">
        <v>237</v>
      </c>
      <c r="T53" s="54" t="s">
        <v>238</v>
      </c>
      <c r="U53" s="55">
        <v>0.3</v>
      </c>
      <c r="V53" s="46"/>
      <c r="W53" s="46"/>
      <c r="X53" s="46"/>
      <c r="Y53" s="46"/>
      <c r="Z53" s="34"/>
      <c r="AA53" s="73"/>
      <c r="AB53" s="73"/>
      <c r="AC53" s="73"/>
      <c r="AD53" s="73">
        <f t="shared" si="0"/>
        <v>0</v>
      </c>
      <c r="AE53" s="73"/>
      <c r="AF53" s="73">
        <f t="shared" si="1"/>
        <v>0</v>
      </c>
      <c r="AG53" s="73"/>
      <c r="AH53" s="73">
        <f t="shared" si="2"/>
        <v>0</v>
      </c>
      <c r="AI53" s="73"/>
      <c r="AJ53" s="73">
        <f t="shared" si="3"/>
        <v>0</v>
      </c>
    </row>
    <row r="54" spans="1:36" ht="78" x14ac:dyDescent="0.35">
      <c r="A54" s="46">
        <v>49</v>
      </c>
      <c r="B54" s="39" t="s">
        <v>239</v>
      </c>
      <c r="C54" s="36" t="s">
        <v>43</v>
      </c>
      <c r="D54" s="43" t="s">
        <v>227</v>
      </c>
      <c r="E54" s="39" t="s">
        <v>228</v>
      </c>
      <c r="F54" s="43" t="s">
        <v>229</v>
      </c>
      <c r="G54" s="39" t="s">
        <v>230</v>
      </c>
      <c r="H54" s="51" t="s">
        <v>231</v>
      </c>
      <c r="I54" s="35" t="s">
        <v>240</v>
      </c>
      <c r="J54" s="36" t="s">
        <v>233</v>
      </c>
      <c r="K54" s="37" t="s">
        <v>234</v>
      </c>
      <c r="L54" s="39">
        <v>100</v>
      </c>
      <c r="M54" s="35" t="s">
        <v>51</v>
      </c>
      <c r="N54" s="52" t="s">
        <v>241</v>
      </c>
      <c r="O54" s="52" t="s">
        <v>236</v>
      </c>
      <c r="P54" s="48">
        <v>44927</v>
      </c>
      <c r="Q54" s="48">
        <v>45291</v>
      </c>
      <c r="R54" s="43" t="s">
        <v>79</v>
      </c>
      <c r="S54" s="53" t="s">
        <v>237</v>
      </c>
      <c r="T54" s="54" t="s">
        <v>238</v>
      </c>
      <c r="U54" s="55">
        <v>0.2</v>
      </c>
      <c r="V54" s="46"/>
      <c r="W54" s="46"/>
      <c r="X54" s="46"/>
      <c r="Y54" s="46"/>
      <c r="Z54" s="34"/>
      <c r="AA54" s="73"/>
      <c r="AB54" s="73"/>
      <c r="AC54" s="73"/>
      <c r="AD54" s="73">
        <f t="shared" si="0"/>
        <v>0</v>
      </c>
      <c r="AE54" s="73"/>
      <c r="AF54" s="73">
        <f t="shared" si="1"/>
        <v>0</v>
      </c>
      <c r="AG54" s="73"/>
      <c r="AH54" s="73">
        <f t="shared" si="2"/>
        <v>0</v>
      </c>
      <c r="AI54" s="73"/>
      <c r="AJ54" s="73">
        <f t="shared" si="3"/>
        <v>0</v>
      </c>
    </row>
    <row r="55" spans="1:36" ht="78" x14ac:dyDescent="0.35">
      <c r="A55" s="46">
        <v>50</v>
      </c>
      <c r="B55" s="39" t="s">
        <v>239</v>
      </c>
      <c r="C55" s="36" t="s">
        <v>43</v>
      </c>
      <c r="D55" s="43" t="s">
        <v>227</v>
      </c>
      <c r="E55" s="39" t="s">
        <v>228</v>
      </c>
      <c r="F55" s="43" t="s">
        <v>229</v>
      </c>
      <c r="G55" s="39" t="s">
        <v>230</v>
      </c>
      <c r="H55" s="51" t="s">
        <v>231</v>
      </c>
      <c r="I55" s="35" t="s">
        <v>232</v>
      </c>
      <c r="J55" s="36" t="s">
        <v>242</v>
      </c>
      <c r="K55" s="37" t="s">
        <v>46</v>
      </c>
      <c r="L55" s="39">
        <v>100</v>
      </c>
      <c r="M55" s="35" t="s">
        <v>51</v>
      </c>
      <c r="N55" s="52" t="s">
        <v>243</v>
      </c>
      <c r="O55" s="52" t="s">
        <v>244</v>
      </c>
      <c r="P55" s="48">
        <v>44927</v>
      </c>
      <c r="Q55" s="48">
        <v>45291</v>
      </c>
      <c r="R55" s="43" t="s">
        <v>79</v>
      </c>
      <c r="S55" s="53" t="s">
        <v>237</v>
      </c>
      <c r="T55" s="54" t="s">
        <v>245</v>
      </c>
      <c r="U55" s="55">
        <v>0.1</v>
      </c>
      <c r="V55" s="46"/>
      <c r="W55" s="46"/>
      <c r="X55" s="46"/>
      <c r="Y55" s="46"/>
      <c r="Z55" s="34"/>
      <c r="AA55" s="73"/>
      <c r="AB55" s="73"/>
      <c r="AC55" s="73"/>
      <c r="AD55" s="73">
        <f t="shared" si="0"/>
        <v>0</v>
      </c>
      <c r="AE55" s="73"/>
      <c r="AF55" s="73">
        <f t="shared" si="1"/>
        <v>0</v>
      </c>
      <c r="AG55" s="73"/>
      <c r="AH55" s="73">
        <f t="shared" si="2"/>
        <v>0</v>
      </c>
      <c r="AI55" s="73"/>
      <c r="AJ55" s="73">
        <f t="shared" si="3"/>
        <v>0</v>
      </c>
    </row>
    <row r="56" spans="1:36" ht="78" x14ac:dyDescent="0.35">
      <c r="A56" s="46">
        <v>51</v>
      </c>
      <c r="B56" s="39" t="s">
        <v>226</v>
      </c>
      <c r="C56" s="36" t="s">
        <v>43</v>
      </c>
      <c r="D56" s="43" t="s">
        <v>227</v>
      </c>
      <c r="E56" s="39" t="s">
        <v>228</v>
      </c>
      <c r="F56" s="43" t="s">
        <v>229</v>
      </c>
      <c r="G56" s="39" t="s">
        <v>230</v>
      </c>
      <c r="H56" s="51" t="s">
        <v>231</v>
      </c>
      <c r="I56" s="35" t="s">
        <v>232</v>
      </c>
      <c r="J56" s="36" t="s">
        <v>246</v>
      </c>
      <c r="K56" s="37" t="s">
        <v>46</v>
      </c>
      <c r="L56" s="39">
        <v>100</v>
      </c>
      <c r="M56" s="35" t="s">
        <v>51</v>
      </c>
      <c r="N56" s="52" t="s">
        <v>247</v>
      </c>
      <c r="O56" s="52" t="s">
        <v>244</v>
      </c>
      <c r="P56" s="48">
        <v>44927</v>
      </c>
      <c r="Q56" s="48">
        <v>45291</v>
      </c>
      <c r="R56" s="43" t="s">
        <v>79</v>
      </c>
      <c r="S56" s="53" t="s">
        <v>237</v>
      </c>
      <c r="T56" s="54" t="s">
        <v>248</v>
      </c>
      <c r="U56" s="55">
        <v>0.1</v>
      </c>
      <c r="V56" s="46"/>
      <c r="W56" s="46"/>
      <c r="X56" s="46"/>
      <c r="Y56" s="46"/>
      <c r="Z56" s="34"/>
      <c r="AA56" s="73"/>
      <c r="AB56" s="73"/>
      <c r="AC56" s="73"/>
      <c r="AD56" s="73">
        <f t="shared" si="0"/>
        <v>0</v>
      </c>
      <c r="AE56" s="73"/>
      <c r="AF56" s="73">
        <f t="shared" si="1"/>
        <v>0</v>
      </c>
      <c r="AG56" s="73"/>
      <c r="AH56" s="73">
        <f t="shared" si="2"/>
        <v>0</v>
      </c>
      <c r="AI56" s="73"/>
      <c r="AJ56" s="73">
        <f t="shared" si="3"/>
        <v>0</v>
      </c>
    </row>
    <row r="57" spans="1:36" ht="78" x14ac:dyDescent="0.35">
      <c r="A57" s="46">
        <v>52</v>
      </c>
      <c r="B57" s="39" t="s">
        <v>226</v>
      </c>
      <c r="C57" s="36" t="s">
        <v>43</v>
      </c>
      <c r="D57" s="43" t="s">
        <v>227</v>
      </c>
      <c r="E57" s="39" t="s">
        <v>228</v>
      </c>
      <c r="F57" s="43" t="s">
        <v>229</v>
      </c>
      <c r="G57" s="39" t="s">
        <v>230</v>
      </c>
      <c r="H57" s="51" t="s">
        <v>231</v>
      </c>
      <c r="I57" s="35" t="s">
        <v>232</v>
      </c>
      <c r="J57" s="37" t="s">
        <v>249</v>
      </c>
      <c r="K57" s="37" t="s">
        <v>46</v>
      </c>
      <c r="L57" s="39">
        <v>100</v>
      </c>
      <c r="M57" s="35" t="s">
        <v>51</v>
      </c>
      <c r="N57" s="52" t="s">
        <v>250</v>
      </c>
      <c r="O57" s="52" t="s">
        <v>244</v>
      </c>
      <c r="P57" s="48">
        <v>44927</v>
      </c>
      <c r="Q57" s="48">
        <v>45291</v>
      </c>
      <c r="R57" s="43" t="s">
        <v>79</v>
      </c>
      <c r="S57" s="53" t="s">
        <v>237</v>
      </c>
      <c r="T57" s="54" t="s">
        <v>251</v>
      </c>
      <c r="U57" s="55">
        <v>0.1</v>
      </c>
      <c r="V57" s="46"/>
      <c r="W57" s="46"/>
      <c r="X57" s="46"/>
      <c r="Y57" s="46"/>
      <c r="Z57" s="34"/>
      <c r="AA57" s="73"/>
      <c r="AB57" s="73"/>
      <c r="AC57" s="73"/>
      <c r="AD57" s="73">
        <f t="shared" si="0"/>
        <v>0</v>
      </c>
      <c r="AE57" s="73"/>
      <c r="AF57" s="73">
        <f t="shared" si="1"/>
        <v>0</v>
      </c>
      <c r="AG57" s="73"/>
      <c r="AH57" s="73">
        <f t="shared" si="2"/>
        <v>0</v>
      </c>
      <c r="AI57" s="73"/>
      <c r="AJ57" s="73">
        <f t="shared" si="3"/>
        <v>0</v>
      </c>
    </row>
    <row r="58" spans="1:36" ht="78" x14ac:dyDescent="0.35">
      <c r="A58" s="46">
        <v>53</v>
      </c>
      <c r="B58" s="39" t="s">
        <v>226</v>
      </c>
      <c r="C58" s="36" t="s">
        <v>43</v>
      </c>
      <c r="D58" s="43" t="s">
        <v>227</v>
      </c>
      <c r="E58" s="39" t="s">
        <v>228</v>
      </c>
      <c r="F58" s="43" t="s">
        <v>229</v>
      </c>
      <c r="G58" s="39" t="s">
        <v>230</v>
      </c>
      <c r="H58" s="51" t="s">
        <v>231</v>
      </c>
      <c r="I58" s="35" t="s">
        <v>232</v>
      </c>
      <c r="J58" s="36" t="s">
        <v>246</v>
      </c>
      <c r="K58" s="37" t="s">
        <v>46</v>
      </c>
      <c r="L58" s="39">
        <v>100</v>
      </c>
      <c r="M58" s="35" t="s">
        <v>51</v>
      </c>
      <c r="N58" s="52" t="s">
        <v>252</v>
      </c>
      <c r="O58" s="52" t="s">
        <v>244</v>
      </c>
      <c r="P58" s="48">
        <v>44927</v>
      </c>
      <c r="Q58" s="48">
        <v>45291</v>
      </c>
      <c r="R58" s="43" t="s">
        <v>79</v>
      </c>
      <c r="S58" s="53" t="s">
        <v>237</v>
      </c>
      <c r="T58" s="54" t="s">
        <v>253</v>
      </c>
      <c r="U58" s="55">
        <v>0.1</v>
      </c>
      <c r="V58" s="46"/>
      <c r="W58" s="46"/>
      <c r="X58" s="46"/>
      <c r="Y58" s="46"/>
      <c r="Z58" s="34"/>
      <c r="AA58" s="73"/>
      <c r="AB58" s="73"/>
      <c r="AC58" s="73"/>
      <c r="AD58" s="73">
        <f t="shared" si="0"/>
        <v>0</v>
      </c>
      <c r="AE58" s="73"/>
      <c r="AF58" s="73">
        <f t="shared" si="1"/>
        <v>0</v>
      </c>
      <c r="AG58" s="73"/>
      <c r="AH58" s="73">
        <f t="shared" si="2"/>
        <v>0</v>
      </c>
      <c r="AI58" s="73"/>
      <c r="AJ58" s="73">
        <f t="shared" si="3"/>
        <v>0</v>
      </c>
    </row>
    <row r="59" spans="1:36" ht="78" x14ac:dyDescent="0.35">
      <c r="A59" s="46">
        <v>54</v>
      </c>
      <c r="B59" s="39" t="s">
        <v>254</v>
      </c>
      <c r="C59" s="36" t="s">
        <v>43</v>
      </c>
      <c r="D59" s="43" t="s">
        <v>227</v>
      </c>
      <c r="E59" s="39" t="s">
        <v>228</v>
      </c>
      <c r="F59" s="43" t="s">
        <v>229</v>
      </c>
      <c r="G59" s="39" t="s">
        <v>230</v>
      </c>
      <c r="H59" s="51" t="s">
        <v>231</v>
      </c>
      <c r="I59" s="35" t="s">
        <v>232</v>
      </c>
      <c r="J59" s="36" t="s">
        <v>255</v>
      </c>
      <c r="K59" s="37" t="s">
        <v>46</v>
      </c>
      <c r="L59" s="39">
        <v>100</v>
      </c>
      <c r="M59" s="35" t="s">
        <v>51</v>
      </c>
      <c r="N59" s="52" t="s">
        <v>256</v>
      </c>
      <c r="O59" s="52" t="s">
        <v>244</v>
      </c>
      <c r="P59" s="48">
        <v>44927</v>
      </c>
      <c r="Q59" s="48">
        <v>45291</v>
      </c>
      <c r="R59" s="43" t="s">
        <v>79</v>
      </c>
      <c r="S59" s="53" t="s">
        <v>237</v>
      </c>
      <c r="T59" s="54" t="s">
        <v>257</v>
      </c>
      <c r="U59" s="55">
        <v>0.1</v>
      </c>
      <c r="V59" s="46"/>
      <c r="W59" s="46"/>
      <c r="X59" s="46"/>
      <c r="Y59" s="46"/>
      <c r="Z59" s="34"/>
      <c r="AA59" s="73"/>
      <c r="AB59" s="73"/>
      <c r="AC59" s="73"/>
      <c r="AD59" s="73">
        <f t="shared" si="0"/>
        <v>0</v>
      </c>
      <c r="AE59" s="73"/>
      <c r="AF59" s="73">
        <f t="shared" si="1"/>
        <v>0</v>
      </c>
      <c r="AG59" s="73"/>
      <c r="AH59" s="73">
        <f t="shared" si="2"/>
        <v>0</v>
      </c>
      <c r="AI59" s="73"/>
      <c r="AJ59" s="73">
        <f t="shared" si="3"/>
        <v>0</v>
      </c>
    </row>
    <row r="60" spans="1:36" ht="52" x14ac:dyDescent="0.35">
      <c r="A60" s="46">
        <v>55</v>
      </c>
      <c r="B60" s="43" t="s">
        <v>258</v>
      </c>
      <c r="C60" s="43" t="s">
        <v>259</v>
      </c>
      <c r="D60" s="43" t="s">
        <v>260</v>
      </c>
      <c r="E60" s="43" t="s">
        <v>261</v>
      </c>
      <c r="F60" s="43" t="s">
        <v>262</v>
      </c>
      <c r="G60" s="43" t="s">
        <v>263</v>
      </c>
      <c r="H60" s="43" t="s">
        <v>264</v>
      </c>
      <c r="I60" s="43" t="s">
        <v>265</v>
      </c>
      <c r="J60" s="43" t="s">
        <v>266</v>
      </c>
      <c r="K60" s="43" t="s">
        <v>267</v>
      </c>
      <c r="L60" s="39">
        <v>100</v>
      </c>
      <c r="M60" s="39" t="s">
        <v>268</v>
      </c>
      <c r="N60" s="43" t="s">
        <v>269</v>
      </c>
      <c r="O60" s="39" t="s">
        <v>270</v>
      </c>
      <c r="P60" s="41">
        <v>44941</v>
      </c>
      <c r="Q60" s="41">
        <v>45290</v>
      </c>
      <c r="R60" s="43" t="s">
        <v>271</v>
      </c>
      <c r="S60" s="43" t="s">
        <v>272</v>
      </c>
      <c r="T60" s="53" t="s">
        <v>273</v>
      </c>
      <c r="U60" s="35"/>
      <c r="V60" s="46"/>
      <c r="W60" s="46"/>
      <c r="X60" s="46"/>
      <c r="Y60" s="46"/>
      <c r="Z60" s="34"/>
      <c r="AA60" s="73"/>
      <c r="AB60" s="73"/>
      <c r="AC60" s="73"/>
      <c r="AD60" s="73">
        <f t="shared" si="0"/>
        <v>0</v>
      </c>
      <c r="AE60" s="73"/>
      <c r="AF60" s="73">
        <f t="shared" si="1"/>
        <v>0</v>
      </c>
      <c r="AG60" s="73"/>
      <c r="AH60" s="73">
        <f t="shared" si="2"/>
        <v>0</v>
      </c>
      <c r="AI60" s="73"/>
      <c r="AJ60" s="73">
        <f t="shared" si="3"/>
        <v>0</v>
      </c>
    </row>
    <row r="61" spans="1:36" ht="65" x14ac:dyDescent="0.35">
      <c r="A61" s="46">
        <v>56</v>
      </c>
      <c r="B61" s="43" t="s">
        <v>258</v>
      </c>
      <c r="C61" s="43" t="s">
        <v>259</v>
      </c>
      <c r="D61" s="43" t="s">
        <v>260</v>
      </c>
      <c r="E61" s="43" t="s">
        <v>261</v>
      </c>
      <c r="F61" s="43" t="s">
        <v>274</v>
      </c>
      <c r="G61" s="43" t="s">
        <v>263</v>
      </c>
      <c r="H61" s="43" t="s">
        <v>264</v>
      </c>
      <c r="I61" s="43" t="s">
        <v>265</v>
      </c>
      <c r="J61" s="43" t="s">
        <v>275</v>
      </c>
      <c r="K61" s="43" t="s">
        <v>276</v>
      </c>
      <c r="L61" s="39">
        <v>100</v>
      </c>
      <c r="M61" s="39" t="s">
        <v>268</v>
      </c>
      <c r="N61" s="43" t="s">
        <v>277</v>
      </c>
      <c r="O61" s="39" t="s">
        <v>270</v>
      </c>
      <c r="P61" s="41">
        <v>44941</v>
      </c>
      <c r="Q61" s="41">
        <v>45290</v>
      </c>
      <c r="R61" s="43" t="s">
        <v>278</v>
      </c>
      <c r="S61" s="43" t="s">
        <v>279</v>
      </c>
      <c r="T61" s="53" t="s">
        <v>273</v>
      </c>
      <c r="U61" s="35"/>
      <c r="V61" s="46"/>
      <c r="W61" s="46"/>
      <c r="X61" s="46"/>
      <c r="Y61" s="46"/>
      <c r="Z61" s="34"/>
      <c r="AA61" s="73"/>
      <c r="AB61" s="73"/>
      <c r="AC61" s="73"/>
      <c r="AD61" s="73">
        <f t="shared" si="0"/>
        <v>0</v>
      </c>
      <c r="AE61" s="73"/>
      <c r="AF61" s="73">
        <f t="shared" si="1"/>
        <v>0</v>
      </c>
      <c r="AG61" s="73"/>
      <c r="AH61" s="73">
        <f t="shared" si="2"/>
        <v>0</v>
      </c>
      <c r="AI61" s="73"/>
      <c r="AJ61" s="73">
        <f t="shared" si="3"/>
        <v>0</v>
      </c>
    </row>
    <row r="62" spans="1:36" ht="52" x14ac:dyDescent="0.35">
      <c r="A62" s="46">
        <v>57</v>
      </c>
      <c r="B62" s="43" t="s">
        <v>258</v>
      </c>
      <c r="C62" s="43" t="s">
        <v>259</v>
      </c>
      <c r="D62" s="43" t="s">
        <v>260</v>
      </c>
      <c r="E62" s="43" t="s">
        <v>261</v>
      </c>
      <c r="F62" s="43" t="s">
        <v>274</v>
      </c>
      <c r="G62" s="43" t="s">
        <v>263</v>
      </c>
      <c r="H62" s="43" t="s">
        <v>264</v>
      </c>
      <c r="I62" s="43" t="s">
        <v>265</v>
      </c>
      <c r="J62" s="43" t="s">
        <v>280</v>
      </c>
      <c r="K62" s="43" t="s">
        <v>281</v>
      </c>
      <c r="L62" s="39">
        <v>100</v>
      </c>
      <c r="M62" s="39" t="s">
        <v>268</v>
      </c>
      <c r="N62" s="43" t="s">
        <v>282</v>
      </c>
      <c r="O62" s="39" t="s">
        <v>270</v>
      </c>
      <c r="P62" s="41">
        <v>44941</v>
      </c>
      <c r="Q62" s="41">
        <v>45290</v>
      </c>
      <c r="R62" s="43" t="s">
        <v>271</v>
      </c>
      <c r="S62" s="43" t="s">
        <v>283</v>
      </c>
      <c r="T62" s="53" t="s">
        <v>273</v>
      </c>
      <c r="U62" s="35"/>
      <c r="V62" s="46"/>
      <c r="W62" s="46"/>
      <c r="X62" s="46"/>
      <c r="Y62" s="46"/>
      <c r="Z62" s="34"/>
      <c r="AA62" s="73"/>
      <c r="AB62" s="73"/>
      <c r="AC62" s="73"/>
      <c r="AD62" s="73">
        <f t="shared" si="0"/>
        <v>0</v>
      </c>
      <c r="AE62" s="73"/>
      <c r="AF62" s="73">
        <f t="shared" si="1"/>
        <v>0</v>
      </c>
      <c r="AG62" s="73"/>
      <c r="AH62" s="73">
        <f t="shared" si="2"/>
        <v>0</v>
      </c>
      <c r="AI62" s="73"/>
      <c r="AJ62" s="73">
        <f t="shared" si="3"/>
        <v>0</v>
      </c>
    </row>
    <row r="63" spans="1:36" ht="65" x14ac:dyDescent="0.35">
      <c r="A63" s="46">
        <v>58</v>
      </c>
      <c r="B63" s="43" t="s">
        <v>258</v>
      </c>
      <c r="C63" s="43" t="s">
        <v>259</v>
      </c>
      <c r="D63" s="43" t="s">
        <v>260</v>
      </c>
      <c r="E63" s="43" t="s">
        <v>261</v>
      </c>
      <c r="F63" s="43" t="s">
        <v>262</v>
      </c>
      <c r="G63" s="43" t="s">
        <v>263</v>
      </c>
      <c r="H63" s="43" t="s">
        <v>264</v>
      </c>
      <c r="I63" s="43" t="s">
        <v>265</v>
      </c>
      <c r="J63" s="43" t="s">
        <v>284</v>
      </c>
      <c r="K63" s="43" t="s">
        <v>285</v>
      </c>
      <c r="L63" s="39">
        <v>100</v>
      </c>
      <c r="M63" s="39" t="s">
        <v>268</v>
      </c>
      <c r="N63" s="43" t="s">
        <v>286</v>
      </c>
      <c r="O63" s="39" t="s">
        <v>270</v>
      </c>
      <c r="P63" s="41">
        <v>44986</v>
      </c>
      <c r="Q63" s="41">
        <v>45290</v>
      </c>
      <c r="R63" s="43" t="s">
        <v>271</v>
      </c>
      <c r="S63" s="43" t="s">
        <v>287</v>
      </c>
      <c r="T63" s="53" t="s">
        <v>273</v>
      </c>
      <c r="U63" s="35"/>
      <c r="V63" s="46"/>
      <c r="W63" s="46"/>
      <c r="X63" s="46"/>
      <c r="Y63" s="46"/>
      <c r="Z63" s="34"/>
      <c r="AA63" s="73"/>
      <c r="AB63" s="73"/>
      <c r="AC63" s="73"/>
      <c r="AD63" s="73">
        <f t="shared" si="0"/>
        <v>0</v>
      </c>
      <c r="AE63" s="73"/>
      <c r="AF63" s="73">
        <f t="shared" si="1"/>
        <v>0</v>
      </c>
      <c r="AG63" s="73"/>
      <c r="AH63" s="73">
        <f t="shared" si="2"/>
        <v>0</v>
      </c>
      <c r="AI63" s="73"/>
      <c r="AJ63" s="73">
        <f t="shared" si="3"/>
        <v>0</v>
      </c>
    </row>
    <row r="64" spans="1:36" ht="52" x14ac:dyDescent="0.35">
      <c r="A64" s="46">
        <v>59</v>
      </c>
      <c r="B64" s="43" t="s">
        <v>258</v>
      </c>
      <c r="C64" s="43" t="s">
        <v>259</v>
      </c>
      <c r="D64" s="43" t="s">
        <v>260</v>
      </c>
      <c r="E64" s="43" t="s">
        <v>261</v>
      </c>
      <c r="F64" s="43" t="s">
        <v>262</v>
      </c>
      <c r="G64" s="43" t="s">
        <v>263</v>
      </c>
      <c r="H64" s="43" t="s">
        <v>264</v>
      </c>
      <c r="I64" s="43" t="s">
        <v>265</v>
      </c>
      <c r="J64" s="43" t="s">
        <v>288</v>
      </c>
      <c r="K64" s="43" t="s">
        <v>289</v>
      </c>
      <c r="L64" s="39">
        <v>100</v>
      </c>
      <c r="M64" s="39" t="s">
        <v>268</v>
      </c>
      <c r="N64" s="43" t="s">
        <v>290</v>
      </c>
      <c r="O64" s="39" t="s">
        <v>270</v>
      </c>
      <c r="P64" s="41">
        <v>44941</v>
      </c>
      <c r="Q64" s="41">
        <v>45290</v>
      </c>
      <c r="R64" s="43" t="s">
        <v>271</v>
      </c>
      <c r="S64" s="43" t="s">
        <v>291</v>
      </c>
      <c r="T64" s="53" t="s">
        <v>273</v>
      </c>
      <c r="U64" s="35"/>
      <c r="V64" s="46"/>
      <c r="W64" s="46"/>
      <c r="X64" s="46"/>
      <c r="Y64" s="46"/>
      <c r="Z64" s="34"/>
      <c r="AA64" s="73"/>
      <c r="AB64" s="73"/>
      <c r="AC64" s="73"/>
      <c r="AD64" s="73">
        <f t="shared" si="0"/>
        <v>0</v>
      </c>
      <c r="AE64" s="73"/>
      <c r="AF64" s="73">
        <f t="shared" si="1"/>
        <v>0</v>
      </c>
      <c r="AG64" s="73"/>
      <c r="AH64" s="73">
        <f t="shared" si="2"/>
        <v>0</v>
      </c>
      <c r="AI64" s="73"/>
      <c r="AJ64" s="73">
        <f t="shared" si="3"/>
        <v>0</v>
      </c>
    </row>
    <row r="65" spans="1:36" ht="52" x14ac:dyDescent="0.35">
      <c r="A65" s="46">
        <v>60</v>
      </c>
      <c r="B65" s="43" t="s">
        <v>258</v>
      </c>
      <c r="C65" s="43" t="s">
        <v>259</v>
      </c>
      <c r="D65" s="43" t="s">
        <v>260</v>
      </c>
      <c r="E65" s="43" t="s">
        <v>261</v>
      </c>
      <c r="F65" s="43" t="s">
        <v>262</v>
      </c>
      <c r="G65" s="43" t="s">
        <v>263</v>
      </c>
      <c r="H65" s="43" t="s">
        <v>264</v>
      </c>
      <c r="I65" s="43" t="s">
        <v>265</v>
      </c>
      <c r="J65" s="43" t="s">
        <v>292</v>
      </c>
      <c r="K65" s="43" t="s">
        <v>293</v>
      </c>
      <c r="L65" s="43">
        <v>101</v>
      </c>
      <c r="M65" s="35" t="s">
        <v>268</v>
      </c>
      <c r="N65" s="43" t="s">
        <v>294</v>
      </c>
      <c r="O65" s="39" t="s">
        <v>270</v>
      </c>
      <c r="P65" s="41">
        <v>44927</v>
      </c>
      <c r="Q65" s="41">
        <v>45290</v>
      </c>
      <c r="R65" s="43" t="s">
        <v>271</v>
      </c>
      <c r="S65" s="43" t="s">
        <v>295</v>
      </c>
      <c r="T65" s="53" t="s">
        <v>273</v>
      </c>
      <c r="U65" s="35"/>
      <c r="V65" s="46"/>
      <c r="W65" s="46"/>
      <c r="X65" s="46"/>
      <c r="Y65" s="46"/>
      <c r="Z65" s="34"/>
      <c r="AA65" s="73"/>
      <c r="AB65" s="73"/>
      <c r="AC65" s="73"/>
      <c r="AD65" s="73">
        <f t="shared" si="0"/>
        <v>0</v>
      </c>
      <c r="AE65" s="73"/>
      <c r="AF65" s="73">
        <f t="shared" si="1"/>
        <v>0</v>
      </c>
      <c r="AG65" s="73"/>
      <c r="AH65" s="73">
        <f t="shared" si="2"/>
        <v>0</v>
      </c>
      <c r="AI65" s="73"/>
      <c r="AJ65" s="73">
        <f t="shared" si="3"/>
        <v>0</v>
      </c>
    </row>
    <row r="66" spans="1:36" ht="52" x14ac:dyDescent="0.35">
      <c r="A66" s="46">
        <v>61</v>
      </c>
      <c r="B66" s="43" t="s">
        <v>258</v>
      </c>
      <c r="C66" s="43" t="s">
        <v>259</v>
      </c>
      <c r="D66" s="43" t="s">
        <v>260</v>
      </c>
      <c r="E66" s="43" t="s">
        <v>296</v>
      </c>
      <c r="F66" s="43" t="s">
        <v>297</v>
      </c>
      <c r="G66" s="43" t="s">
        <v>263</v>
      </c>
      <c r="H66" s="43" t="s">
        <v>264</v>
      </c>
      <c r="I66" s="43" t="s">
        <v>265</v>
      </c>
      <c r="J66" s="43" t="s">
        <v>298</v>
      </c>
      <c r="K66" s="43" t="s">
        <v>299</v>
      </c>
      <c r="L66" s="39">
        <v>100</v>
      </c>
      <c r="M66" s="39" t="s">
        <v>268</v>
      </c>
      <c r="N66" s="43" t="s">
        <v>300</v>
      </c>
      <c r="O66" s="39" t="s">
        <v>301</v>
      </c>
      <c r="P66" s="41">
        <v>45078</v>
      </c>
      <c r="Q66" s="41">
        <v>45199</v>
      </c>
      <c r="R66" s="43" t="s">
        <v>271</v>
      </c>
      <c r="S66" s="43" t="s">
        <v>295</v>
      </c>
      <c r="T66" s="53" t="s">
        <v>273</v>
      </c>
      <c r="U66" s="35"/>
      <c r="V66" s="46"/>
      <c r="W66" s="46"/>
      <c r="X66" s="46"/>
      <c r="Y66" s="46"/>
      <c r="Z66" s="34"/>
      <c r="AA66" s="73"/>
      <c r="AB66" s="73"/>
      <c r="AC66" s="73"/>
      <c r="AD66" s="73">
        <f t="shared" si="0"/>
        <v>0</v>
      </c>
      <c r="AE66" s="73"/>
      <c r="AF66" s="73">
        <f t="shared" si="1"/>
        <v>0</v>
      </c>
      <c r="AG66" s="73"/>
      <c r="AH66" s="73">
        <f t="shared" si="2"/>
        <v>0</v>
      </c>
      <c r="AI66" s="73"/>
      <c r="AJ66" s="73">
        <f t="shared" si="3"/>
        <v>0</v>
      </c>
    </row>
    <row r="67" spans="1:36" ht="52" x14ac:dyDescent="0.35">
      <c r="A67" s="46">
        <v>62</v>
      </c>
      <c r="B67" s="43" t="s">
        <v>258</v>
      </c>
      <c r="C67" s="43" t="s">
        <v>259</v>
      </c>
      <c r="D67" s="43" t="s">
        <v>260</v>
      </c>
      <c r="E67" s="43" t="s">
        <v>296</v>
      </c>
      <c r="F67" s="43" t="s">
        <v>297</v>
      </c>
      <c r="G67" s="43" t="s">
        <v>263</v>
      </c>
      <c r="H67" s="43" t="s">
        <v>264</v>
      </c>
      <c r="I67" s="43" t="s">
        <v>265</v>
      </c>
      <c r="J67" s="43" t="s">
        <v>298</v>
      </c>
      <c r="K67" s="43" t="s">
        <v>302</v>
      </c>
      <c r="L67" s="39">
        <v>100</v>
      </c>
      <c r="M67" s="39" t="s">
        <v>268</v>
      </c>
      <c r="N67" s="43" t="s">
        <v>303</v>
      </c>
      <c r="O67" s="39" t="s">
        <v>301</v>
      </c>
      <c r="P67" s="41">
        <v>44986</v>
      </c>
      <c r="Q67" s="41">
        <v>45199</v>
      </c>
      <c r="R67" s="43" t="s">
        <v>271</v>
      </c>
      <c r="S67" s="43" t="s">
        <v>295</v>
      </c>
      <c r="T67" s="53" t="s">
        <v>273</v>
      </c>
      <c r="U67" s="35"/>
      <c r="V67" s="46"/>
      <c r="W67" s="46"/>
      <c r="X67" s="46"/>
      <c r="Y67" s="46"/>
      <c r="Z67" s="34"/>
      <c r="AA67" s="73"/>
      <c r="AB67" s="73"/>
      <c r="AC67" s="73"/>
      <c r="AD67" s="73">
        <f t="shared" si="0"/>
        <v>0</v>
      </c>
      <c r="AE67" s="73"/>
      <c r="AF67" s="73">
        <f t="shared" si="1"/>
        <v>0</v>
      </c>
      <c r="AG67" s="73"/>
      <c r="AH67" s="73">
        <f t="shared" si="2"/>
        <v>0</v>
      </c>
      <c r="AI67" s="73"/>
      <c r="AJ67" s="73">
        <f t="shared" si="3"/>
        <v>0</v>
      </c>
    </row>
    <row r="68" spans="1:36" ht="52" x14ac:dyDescent="0.35">
      <c r="A68" s="46">
        <v>63</v>
      </c>
      <c r="B68" s="43" t="s">
        <v>258</v>
      </c>
      <c r="C68" s="43" t="s">
        <v>259</v>
      </c>
      <c r="D68" s="43" t="s">
        <v>260</v>
      </c>
      <c r="E68" s="43" t="s">
        <v>261</v>
      </c>
      <c r="F68" s="43" t="s">
        <v>262</v>
      </c>
      <c r="G68" s="43" t="s">
        <v>263</v>
      </c>
      <c r="H68" s="43" t="s">
        <v>264</v>
      </c>
      <c r="I68" s="43" t="s">
        <v>265</v>
      </c>
      <c r="J68" s="43" t="s">
        <v>304</v>
      </c>
      <c r="K68" s="43" t="s">
        <v>305</v>
      </c>
      <c r="L68" s="39">
        <v>100</v>
      </c>
      <c r="M68" s="39" t="s">
        <v>268</v>
      </c>
      <c r="N68" s="43" t="s">
        <v>306</v>
      </c>
      <c r="O68" s="39" t="s">
        <v>301</v>
      </c>
      <c r="P68" s="41">
        <v>44986</v>
      </c>
      <c r="Q68" s="41">
        <v>45290</v>
      </c>
      <c r="R68" s="43" t="s">
        <v>271</v>
      </c>
      <c r="S68" s="43" t="s">
        <v>307</v>
      </c>
      <c r="T68" s="53" t="s">
        <v>273</v>
      </c>
      <c r="U68" s="35"/>
      <c r="V68" s="46"/>
      <c r="W68" s="46"/>
      <c r="X68" s="46"/>
      <c r="Y68" s="46"/>
      <c r="Z68" s="34"/>
      <c r="AA68" s="73"/>
      <c r="AB68" s="73"/>
      <c r="AC68" s="73"/>
      <c r="AD68" s="73">
        <f t="shared" si="0"/>
        <v>0</v>
      </c>
      <c r="AE68" s="73"/>
      <c r="AF68" s="73">
        <f t="shared" si="1"/>
        <v>0</v>
      </c>
      <c r="AG68" s="73"/>
      <c r="AH68" s="73">
        <f t="shared" si="2"/>
        <v>0</v>
      </c>
      <c r="AI68" s="73"/>
      <c r="AJ68" s="73">
        <f t="shared" si="3"/>
        <v>0</v>
      </c>
    </row>
    <row r="69" spans="1:36" ht="52" x14ac:dyDescent="0.35">
      <c r="A69" s="46">
        <v>64</v>
      </c>
      <c r="B69" s="43" t="s">
        <v>258</v>
      </c>
      <c r="C69" s="43" t="s">
        <v>259</v>
      </c>
      <c r="D69" s="43" t="s">
        <v>260</v>
      </c>
      <c r="E69" s="43" t="s">
        <v>261</v>
      </c>
      <c r="F69" s="43" t="s">
        <v>262</v>
      </c>
      <c r="G69" s="43" t="s">
        <v>263</v>
      </c>
      <c r="H69" s="43" t="s">
        <v>264</v>
      </c>
      <c r="I69" s="43" t="s">
        <v>265</v>
      </c>
      <c r="J69" s="43" t="s">
        <v>308</v>
      </c>
      <c r="K69" s="43" t="s">
        <v>309</v>
      </c>
      <c r="L69" s="43">
        <v>100</v>
      </c>
      <c r="M69" s="43" t="s">
        <v>268</v>
      </c>
      <c r="N69" s="43" t="s">
        <v>310</v>
      </c>
      <c r="O69" s="39" t="s">
        <v>270</v>
      </c>
      <c r="P69" s="41">
        <v>44927</v>
      </c>
      <c r="Q69" s="41">
        <v>45290</v>
      </c>
      <c r="R69" s="43" t="s">
        <v>271</v>
      </c>
      <c r="S69" s="43" t="s">
        <v>311</v>
      </c>
      <c r="T69" s="53" t="s">
        <v>273</v>
      </c>
      <c r="U69" s="35"/>
      <c r="V69" s="46"/>
      <c r="W69" s="46"/>
      <c r="X69" s="46"/>
      <c r="Y69" s="46"/>
      <c r="Z69" s="34"/>
      <c r="AA69" s="73"/>
      <c r="AB69" s="73"/>
      <c r="AC69" s="73"/>
      <c r="AD69" s="73">
        <f t="shared" si="0"/>
        <v>0</v>
      </c>
      <c r="AE69" s="73"/>
      <c r="AF69" s="73">
        <f t="shared" si="1"/>
        <v>0</v>
      </c>
      <c r="AG69" s="73"/>
      <c r="AH69" s="73">
        <f t="shared" si="2"/>
        <v>0</v>
      </c>
      <c r="AI69" s="73"/>
      <c r="AJ69" s="73">
        <f t="shared" si="3"/>
        <v>0</v>
      </c>
    </row>
    <row r="70" spans="1:36" ht="52" x14ac:dyDescent="0.35">
      <c r="A70" s="46">
        <v>65</v>
      </c>
      <c r="B70" s="43" t="s">
        <v>258</v>
      </c>
      <c r="C70" s="43" t="s">
        <v>259</v>
      </c>
      <c r="D70" s="43" t="s">
        <v>260</v>
      </c>
      <c r="E70" s="43" t="s">
        <v>261</v>
      </c>
      <c r="F70" s="43" t="s">
        <v>262</v>
      </c>
      <c r="G70" s="43" t="s">
        <v>263</v>
      </c>
      <c r="H70" s="43" t="s">
        <v>264</v>
      </c>
      <c r="I70" s="43" t="s">
        <v>265</v>
      </c>
      <c r="J70" s="43" t="s">
        <v>312</v>
      </c>
      <c r="K70" s="43" t="s">
        <v>313</v>
      </c>
      <c r="L70" s="43"/>
      <c r="M70" s="43" t="s">
        <v>314</v>
      </c>
      <c r="N70" s="43" t="s">
        <v>315</v>
      </c>
      <c r="O70" s="39" t="s">
        <v>301</v>
      </c>
      <c r="P70" s="41">
        <v>45047</v>
      </c>
      <c r="Q70" s="41">
        <v>45138</v>
      </c>
      <c r="R70" s="43" t="s">
        <v>271</v>
      </c>
      <c r="S70" s="43" t="s">
        <v>311</v>
      </c>
      <c r="T70" s="53" t="s">
        <v>273</v>
      </c>
      <c r="U70" s="35"/>
      <c r="V70" s="46"/>
      <c r="W70" s="46"/>
      <c r="X70" s="46"/>
      <c r="Y70" s="46"/>
      <c r="Z70" s="34"/>
      <c r="AA70" s="73"/>
      <c r="AB70" s="73"/>
      <c r="AC70" s="73"/>
      <c r="AD70" s="73">
        <f t="shared" si="0"/>
        <v>0</v>
      </c>
      <c r="AE70" s="73"/>
      <c r="AF70" s="73">
        <f t="shared" si="1"/>
        <v>0</v>
      </c>
      <c r="AG70" s="73"/>
      <c r="AH70" s="73">
        <f t="shared" si="2"/>
        <v>0</v>
      </c>
      <c r="AI70" s="73"/>
      <c r="AJ70" s="73">
        <f t="shared" si="3"/>
        <v>0</v>
      </c>
    </row>
    <row r="71" spans="1:36" ht="52" x14ac:dyDescent="0.35">
      <c r="A71" s="46">
        <v>66</v>
      </c>
      <c r="B71" s="43" t="s">
        <v>258</v>
      </c>
      <c r="C71" s="43" t="s">
        <v>259</v>
      </c>
      <c r="D71" s="43" t="s">
        <v>260</v>
      </c>
      <c r="E71" s="43" t="s">
        <v>261</v>
      </c>
      <c r="F71" s="43" t="s">
        <v>262</v>
      </c>
      <c r="G71" s="43" t="s">
        <v>263</v>
      </c>
      <c r="H71" s="43" t="s">
        <v>264</v>
      </c>
      <c r="I71" s="43" t="s">
        <v>265</v>
      </c>
      <c r="J71" s="43" t="s">
        <v>316</v>
      </c>
      <c r="K71" s="43" t="s">
        <v>317</v>
      </c>
      <c r="L71" s="39">
        <v>100</v>
      </c>
      <c r="M71" s="39" t="s">
        <v>268</v>
      </c>
      <c r="N71" s="43" t="s">
        <v>318</v>
      </c>
      <c r="O71" s="43" t="s">
        <v>319</v>
      </c>
      <c r="P71" s="41">
        <v>45047</v>
      </c>
      <c r="Q71" s="41">
        <v>45138</v>
      </c>
      <c r="R71" s="43" t="s">
        <v>271</v>
      </c>
      <c r="S71" s="43" t="s">
        <v>311</v>
      </c>
      <c r="T71" s="53" t="s">
        <v>273</v>
      </c>
      <c r="U71" s="35"/>
      <c r="V71" s="46"/>
      <c r="W71" s="46"/>
      <c r="X71" s="46"/>
      <c r="Y71" s="46"/>
      <c r="Z71" s="34"/>
      <c r="AA71" s="73"/>
      <c r="AB71" s="73"/>
      <c r="AC71" s="73"/>
      <c r="AD71" s="73">
        <f t="shared" ref="AD71:AD134" si="4">+$AA71*AC71</f>
        <v>0</v>
      </c>
      <c r="AE71" s="73"/>
      <c r="AF71" s="73">
        <f t="shared" ref="AF71:AF134" si="5">+$AA71*AE71</f>
        <v>0</v>
      </c>
      <c r="AG71" s="73"/>
      <c r="AH71" s="73">
        <f t="shared" ref="AH71:AH134" si="6">+$AA71*AG71</f>
        <v>0</v>
      </c>
      <c r="AI71" s="73"/>
      <c r="AJ71" s="73">
        <f t="shared" ref="AJ71:AJ134" si="7">+$AA71*AI71</f>
        <v>0</v>
      </c>
    </row>
    <row r="72" spans="1:36" ht="52" x14ac:dyDescent="0.35">
      <c r="A72" s="46">
        <v>67</v>
      </c>
      <c r="B72" s="43" t="s">
        <v>258</v>
      </c>
      <c r="C72" s="43" t="s">
        <v>259</v>
      </c>
      <c r="D72" s="43" t="s">
        <v>260</v>
      </c>
      <c r="E72" s="43" t="s">
        <v>261</v>
      </c>
      <c r="F72" s="43" t="s">
        <v>262</v>
      </c>
      <c r="G72" s="43" t="s">
        <v>263</v>
      </c>
      <c r="H72" s="43" t="s">
        <v>264</v>
      </c>
      <c r="I72" s="43" t="s">
        <v>265</v>
      </c>
      <c r="J72" s="43" t="s">
        <v>320</v>
      </c>
      <c r="K72" s="43" t="s">
        <v>321</v>
      </c>
      <c r="L72" s="43">
        <v>100</v>
      </c>
      <c r="M72" s="43" t="s">
        <v>268</v>
      </c>
      <c r="N72" s="43" t="s">
        <v>322</v>
      </c>
      <c r="O72" s="39" t="s">
        <v>103</v>
      </c>
      <c r="P72" s="41">
        <v>45231</v>
      </c>
      <c r="Q72" s="41">
        <v>45290</v>
      </c>
      <c r="R72" s="43" t="s">
        <v>271</v>
      </c>
      <c r="S72" s="43" t="s">
        <v>311</v>
      </c>
      <c r="T72" s="53" t="s">
        <v>273</v>
      </c>
      <c r="U72" s="35"/>
      <c r="V72" s="46"/>
      <c r="W72" s="46"/>
      <c r="X72" s="46"/>
      <c r="Y72" s="46"/>
      <c r="Z72" s="34"/>
      <c r="AA72" s="73"/>
      <c r="AB72" s="73"/>
      <c r="AC72" s="73"/>
      <c r="AD72" s="73">
        <f t="shared" si="4"/>
        <v>0</v>
      </c>
      <c r="AE72" s="73"/>
      <c r="AF72" s="73">
        <f t="shared" si="5"/>
        <v>0</v>
      </c>
      <c r="AG72" s="73"/>
      <c r="AH72" s="73">
        <f t="shared" si="6"/>
        <v>0</v>
      </c>
      <c r="AI72" s="73"/>
      <c r="AJ72" s="73">
        <f t="shared" si="7"/>
        <v>0</v>
      </c>
    </row>
    <row r="73" spans="1:36" ht="52" x14ac:dyDescent="0.35">
      <c r="A73" s="46">
        <v>68</v>
      </c>
      <c r="B73" s="43" t="s">
        <v>258</v>
      </c>
      <c r="C73" s="43" t="s">
        <v>259</v>
      </c>
      <c r="D73" s="43" t="s">
        <v>260</v>
      </c>
      <c r="E73" s="43" t="s">
        <v>261</v>
      </c>
      <c r="F73" s="43" t="s">
        <v>262</v>
      </c>
      <c r="G73" s="43" t="s">
        <v>263</v>
      </c>
      <c r="H73" s="43" t="s">
        <v>264</v>
      </c>
      <c r="I73" s="43" t="s">
        <v>265</v>
      </c>
      <c r="J73" s="43" t="s">
        <v>323</v>
      </c>
      <c r="K73" s="43" t="s">
        <v>324</v>
      </c>
      <c r="L73" s="39">
        <v>100</v>
      </c>
      <c r="M73" s="39" t="s">
        <v>268</v>
      </c>
      <c r="N73" s="43" t="s">
        <v>325</v>
      </c>
      <c r="O73" s="43" t="s">
        <v>301</v>
      </c>
      <c r="P73" s="41">
        <v>45078</v>
      </c>
      <c r="Q73" s="41">
        <v>45107</v>
      </c>
      <c r="R73" s="43" t="s">
        <v>271</v>
      </c>
      <c r="S73" s="43" t="s">
        <v>326</v>
      </c>
      <c r="T73" s="53" t="s">
        <v>273</v>
      </c>
      <c r="U73" s="35"/>
      <c r="V73" s="46"/>
      <c r="W73" s="46"/>
      <c r="X73" s="46"/>
      <c r="Y73" s="46"/>
      <c r="Z73" s="34"/>
      <c r="AA73" s="73"/>
      <c r="AB73" s="73"/>
      <c r="AC73" s="73"/>
      <c r="AD73" s="73">
        <f t="shared" si="4"/>
        <v>0</v>
      </c>
      <c r="AE73" s="73"/>
      <c r="AF73" s="73">
        <f t="shared" si="5"/>
        <v>0</v>
      </c>
      <c r="AG73" s="73"/>
      <c r="AH73" s="73">
        <f t="shared" si="6"/>
        <v>0</v>
      </c>
      <c r="AI73" s="73"/>
      <c r="AJ73" s="73">
        <f t="shared" si="7"/>
        <v>0</v>
      </c>
    </row>
    <row r="74" spans="1:36" ht="52" x14ac:dyDescent="0.35">
      <c r="A74" s="46">
        <v>69</v>
      </c>
      <c r="B74" s="43" t="s">
        <v>258</v>
      </c>
      <c r="C74" s="43" t="s">
        <v>259</v>
      </c>
      <c r="D74" s="43" t="s">
        <v>260</v>
      </c>
      <c r="E74" s="43" t="s">
        <v>261</v>
      </c>
      <c r="F74" s="43" t="s">
        <v>262</v>
      </c>
      <c r="G74" s="43" t="s">
        <v>263</v>
      </c>
      <c r="H74" s="43" t="s">
        <v>264</v>
      </c>
      <c r="I74" s="43" t="s">
        <v>265</v>
      </c>
      <c r="J74" s="43" t="s">
        <v>327</v>
      </c>
      <c r="K74" s="43" t="s">
        <v>328</v>
      </c>
      <c r="L74" s="39">
        <v>100</v>
      </c>
      <c r="M74" s="39" t="s">
        <v>268</v>
      </c>
      <c r="N74" s="43" t="s">
        <v>329</v>
      </c>
      <c r="O74" s="43" t="s">
        <v>330</v>
      </c>
      <c r="P74" s="41">
        <v>44927</v>
      </c>
      <c r="Q74" s="41">
        <v>45291</v>
      </c>
      <c r="R74" s="43" t="s">
        <v>271</v>
      </c>
      <c r="S74" s="43" t="s">
        <v>326</v>
      </c>
      <c r="T74" s="53" t="s">
        <v>273</v>
      </c>
      <c r="U74" s="35"/>
      <c r="V74" s="46"/>
      <c r="W74" s="46"/>
      <c r="X74" s="46"/>
      <c r="Y74" s="46"/>
      <c r="Z74" s="34"/>
      <c r="AA74" s="73"/>
      <c r="AB74" s="73"/>
      <c r="AC74" s="73"/>
      <c r="AD74" s="73">
        <f t="shared" si="4"/>
        <v>0</v>
      </c>
      <c r="AE74" s="73"/>
      <c r="AF74" s="73">
        <f t="shared" si="5"/>
        <v>0</v>
      </c>
      <c r="AG74" s="73"/>
      <c r="AH74" s="73">
        <f t="shared" si="6"/>
        <v>0</v>
      </c>
      <c r="AI74" s="73"/>
      <c r="AJ74" s="73">
        <f t="shared" si="7"/>
        <v>0</v>
      </c>
    </row>
    <row r="75" spans="1:36" ht="52" x14ac:dyDescent="0.35">
      <c r="A75" s="46">
        <v>70</v>
      </c>
      <c r="B75" s="43" t="s">
        <v>258</v>
      </c>
      <c r="C75" s="43" t="s">
        <v>259</v>
      </c>
      <c r="D75" s="43" t="s">
        <v>260</v>
      </c>
      <c r="E75" s="43" t="s">
        <v>261</v>
      </c>
      <c r="F75" s="43" t="s">
        <v>262</v>
      </c>
      <c r="G75" s="43" t="s">
        <v>263</v>
      </c>
      <c r="H75" s="43" t="s">
        <v>264</v>
      </c>
      <c r="I75" s="43" t="s">
        <v>265</v>
      </c>
      <c r="J75" s="43" t="s">
        <v>331</v>
      </c>
      <c r="K75" s="43" t="s">
        <v>332</v>
      </c>
      <c r="L75" s="39">
        <v>100</v>
      </c>
      <c r="M75" s="39" t="s">
        <v>268</v>
      </c>
      <c r="N75" s="43" t="s">
        <v>333</v>
      </c>
      <c r="O75" s="43" t="s">
        <v>330</v>
      </c>
      <c r="P75" s="41">
        <v>44927</v>
      </c>
      <c r="Q75" s="41">
        <v>45291</v>
      </c>
      <c r="R75" s="43" t="s">
        <v>271</v>
      </c>
      <c r="S75" s="43" t="s">
        <v>326</v>
      </c>
      <c r="T75" s="53" t="s">
        <v>273</v>
      </c>
      <c r="U75" s="35"/>
      <c r="V75" s="46"/>
      <c r="W75" s="46"/>
      <c r="X75" s="46"/>
      <c r="Y75" s="46"/>
      <c r="Z75" s="34"/>
      <c r="AA75" s="73"/>
      <c r="AB75" s="73"/>
      <c r="AC75" s="73"/>
      <c r="AD75" s="73">
        <f t="shared" si="4"/>
        <v>0</v>
      </c>
      <c r="AE75" s="73"/>
      <c r="AF75" s="73">
        <f t="shared" si="5"/>
        <v>0</v>
      </c>
      <c r="AG75" s="73"/>
      <c r="AH75" s="73">
        <f t="shared" si="6"/>
        <v>0</v>
      </c>
      <c r="AI75" s="73"/>
      <c r="AJ75" s="73">
        <f t="shared" si="7"/>
        <v>0</v>
      </c>
    </row>
    <row r="76" spans="1:36" ht="52" x14ac:dyDescent="0.35">
      <c r="A76" s="46">
        <v>71</v>
      </c>
      <c r="B76" s="43" t="s">
        <v>258</v>
      </c>
      <c r="C76" s="43" t="s">
        <v>259</v>
      </c>
      <c r="D76" s="43" t="s">
        <v>260</v>
      </c>
      <c r="E76" s="43" t="s">
        <v>261</v>
      </c>
      <c r="F76" s="43" t="s">
        <v>262</v>
      </c>
      <c r="G76" s="43" t="s">
        <v>263</v>
      </c>
      <c r="H76" s="43" t="s">
        <v>264</v>
      </c>
      <c r="I76" s="43" t="s">
        <v>265</v>
      </c>
      <c r="J76" s="43" t="s">
        <v>334</v>
      </c>
      <c r="K76" s="43" t="s">
        <v>335</v>
      </c>
      <c r="L76" s="39">
        <v>100</v>
      </c>
      <c r="M76" s="39" t="s">
        <v>268</v>
      </c>
      <c r="N76" s="43" t="s">
        <v>336</v>
      </c>
      <c r="O76" s="43" t="s">
        <v>330</v>
      </c>
      <c r="P76" s="41">
        <v>44927</v>
      </c>
      <c r="Q76" s="41">
        <v>45291</v>
      </c>
      <c r="R76" s="43" t="s">
        <v>271</v>
      </c>
      <c r="S76" s="43" t="s">
        <v>326</v>
      </c>
      <c r="T76" s="53" t="s">
        <v>273</v>
      </c>
      <c r="U76" s="35"/>
      <c r="V76" s="46"/>
      <c r="W76" s="46"/>
      <c r="X76" s="46"/>
      <c r="Y76" s="46"/>
      <c r="Z76" s="34"/>
      <c r="AA76" s="73"/>
      <c r="AB76" s="73"/>
      <c r="AC76" s="73"/>
      <c r="AD76" s="73">
        <f t="shared" si="4"/>
        <v>0</v>
      </c>
      <c r="AE76" s="73"/>
      <c r="AF76" s="73">
        <f t="shared" si="5"/>
        <v>0</v>
      </c>
      <c r="AG76" s="73"/>
      <c r="AH76" s="73">
        <f t="shared" si="6"/>
        <v>0</v>
      </c>
      <c r="AI76" s="73"/>
      <c r="AJ76" s="73">
        <f t="shared" si="7"/>
        <v>0</v>
      </c>
    </row>
    <row r="77" spans="1:36" ht="52" x14ac:dyDescent="0.35">
      <c r="A77" s="46">
        <v>72</v>
      </c>
      <c r="B77" s="43" t="s">
        <v>258</v>
      </c>
      <c r="C77" s="43" t="s">
        <v>259</v>
      </c>
      <c r="D77" s="43" t="s">
        <v>260</v>
      </c>
      <c r="E77" s="43" t="s">
        <v>261</v>
      </c>
      <c r="F77" s="43" t="s">
        <v>337</v>
      </c>
      <c r="G77" s="43" t="s">
        <v>263</v>
      </c>
      <c r="H77" s="43" t="s">
        <v>264</v>
      </c>
      <c r="I77" s="43" t="s">
        <v>265</v>
      </c>
      <c r="J77" s="43" t="s">
        <v>338</v>
      </c>
      <c r="K77" s="43" t="s">
        <v>339</v>
      </c>
      <c r="L77" s="39">
        <v>100</v>
      </c>
      <c r="M77" s="39" t="s">
        <v>268</v>
      </c>
      <c r="N77" s="43" t="s">
        <v>340</v>
      </c>
      <c r="O77" s="43" t="s">
        <v>330</v>
      </c>
      <c r="P77" s="41">
        <v>44927</v>
      </c>
      <c r="Q77" s="41">
        <v>45291</v>
      </c>
      <c r="R77" s="43" t="s">
        <v>271</v>
      </c>
      <c r="S77" s="43" t="s">
        <v>341</v>
      </c>
      <c r="T77" s="53" t="s">
        <v>273</v>
      </c>
      <c r="U77" s="35"/>
      <c r="V77" s="46"/>
      <c r="W77" s="46"/>
      <c r="X77" s="46"/>
      <c r="Y77" s="46"/>
      <c r="Z77" s="34"/>
      <c r="AA77" s="73"/>
      <c r="AB77" s="73"/>
      <c r="AC77" s="73"/>
      <c r="AD77" s="73">
        <f t="shared" si="4"/>
        <v>0</v>
      </c>
      <c r="AE77" s="73"/>
      <c r="AF77" s="73">
        <f t="shared" si="5"/>
        <v>0</v>
      </c>
      <c r="AG77" s="73"/>
      <c r="AH77" s="73">
        <f t="shared" si="6"/>
        <v>0</v>
      </c>
      <c r="AI77" s="73"/>
      <c r="AJ77" s="73">
        <f t="shared" si="7"/>
        <v>0</v>
      </c>
    </row>
    <row r="78" spans="1:36" ht="52" x14ac:dyDescent="0.35">
      <c r="A78" s="46">
        <v>73</v>
      </c>
      <c r="B78" s="43" t="s">
        <v>258</v>
      </c>
      <c r="C78" s="43" t="s">
        <v>259</v>
      </c>
      <c r="D78" s="43" t="s">
        <v>260</v>
      </c>
      <c r="E78" s="43" t="s">
        <v>261</v>
      </c>
      <c r="F78" s="43" t="s">
        <v>337</v>
      </c>
      <c r="G78" s="43" t="s">
        <v>263</v>
      </c>
      <c r="H78" s="43" t="s">
        <v>264</v>
      </c>
      <c r="I78" s="43" t="s">
        <v>265</v>
      </c>
      <c r="J78" s="43" t="s">
        <v>342</v>
      </c>
      <c r="K78" s="43" t="s">
        <v>339</v>
      </c>
      <c r="L78" s="43">
        <v>100</v>
      </c>
      <c r="M78" s="43" t="s">
        <v>268</v>
      </c>
      <c r="N78" s="43" t="s">
        <v>343</v>
      </c>
      <c r="O78" s="43" t="s">
        <v>330</v>
      </c>
      <c r="P78" s="41">
        <v>44927</v>
      </c>
      <c r="Q78" s="41">
        <v>45291</v>
      </c>
      <c r="R78" s="43" t="s">
        <v>271</v>
      </c>
      <c r="S78" s="43" t="s">
        <v>344</v>
      </c>
      <c r="T78" s="53" t="s">
        <v>273</v>
      </c>
      <c r="U78" s="35"/>
      <c r="V78" s="46"/>
      <c r="W78" s="46"/>
      <c r="X78" s="46"/>
      <c r="Y78" s="46"/>
      <c r="Z78" s="34"/>
      <c r="AA78" s="73"/>
      <c r="AB78" s="73"/>
      <c r="AC78" s="73"/>
      <c r="AD78" s="73">
        <f t="shared" si="4"/>
        <v>0</v>
      </c>
      <c r="AE78" s="73"/>
      <c r="AF78" s="73">
        <f t="shared" si="5"/>
        <v>0</v>
      </c>
      <c r="AG78" s="73"/>
      <c r="AH78" s="73">
        <f t="shared" si="6"/>
        <v>0</v>
      </c>
      <c r="AI78" s="73"/>
      <c r="AJ78" s="73">
        <f t="shared" si="7"/>
        <v>0</v>
      </c>
    </row>
    <row r="79" spans="1:36" ht="52" x14ac:dyDescent="0.35">
      <c r="A79" s="46">
        <v>74</v>
      </c>
      <c r="B79" s="43" t="s">
        <v>258</v>
      </c>
      <c r="C79" s="43" t="s">
        <v>259</v>
      </c>
      <c r="D79" s="43" t="s">
        <v>260</v>
      </c>
      <c r="E79" s="43" t="s">
        <v>296</v>
      </c>
      <c r="F79" s="43" t="s">
        <v>345</v>
      </c>
      <c r="G79" s="43" t="s">
        <v>263</v>
      </c>
      <c r="H79" s="43" t="s">
        <v>264</v>
      </c>
      <c r="I79" s="43" t="s">
        <v>265</v>
      </c>
      <c r="J79" s="43" t="s">
        <v>346</v>
      </c>
      <c r="K79" s="43" t="s">
        <v>347</v>
      </c>
      <c r="L79" s="43">
        <v>100</v>
      </c>
      <c r="M79" s="43" t="s">
        <v>268</v>
      </c>
      <c r="N79" s="43" t="s">
        <v>348</v>
      </c>
      <c r="O79" s="43" t="s">
        <v>349</v>
      </c>
      <c r="P79" s="41">
        <v>45046</v>
      </c>
      <c r="Q79" s="41">
        <v>45291</v>
      </c>
      <c r="R79" s="43" t="s">
        <v>350</v>
      </c>
      <c r="S79" s="43" t="s">
        <v>351</v>
      </c>
      <c r="T79" s="53" t="s">
        <v>273</v>
      </c>
      <c r="U79" s="35"/>
      <c r="V79" s="46"/>
      <c r="W79" s="46"/>
      <c r="X79" s="46"/>
      <c r="Y79" s="46"/>
      <c r="Z79" s="34"/>
      <c r="AA79" s="73"/>
      <c r="AB79" s="73"/>
      <c r="AC79" s="73"/>
      <c r="AD79" s="73">
        <f t="shared" si="4"/>
        <v>0</v>
      </c>
      <c r="AE79" s="73"/>
      <c r="AF79" s="73">
        <f t="shared" si="5"/>
        <v>0</v>
      </c>
      <c r="AG79" s="73"/>
      <c r="AH79" s="73">
        <f t="shared" si="6"/>
        <v>0</v>
      </c>
      <c r="AI79" s="73"/>
      <c r="AJ79" s="73">
        <f t="shared" si="7"/>
        <v>0</v>
      </c>
    </row>
    <row r="80" spans="1:36" ht="52" x14ac:dyDescent="0.35">
      <c r="A80" s="46">
        <v>75</v>
      </c>
      <c r="B80" s="43" t="s">
        <v>258</v>
      </c>
      <c r="C80" s="43" t="s">
        <v>259</v>
      </c>
      <c r="D80" s="43" t="s">
        <v>260</v>
      </c>
      <c r="E80" s="43" t="s">
        <v>296</v>
      </c>
      <c r="F80" s="43" t="s">
        <v>262</v>
      </c>
      <c r="G80" s="43" t="s">
        <v>263</v>
      </c>
      <c r="H80" s="43" t="s">
        <v>264</v>
      </c>
      <c r="I80" s="43" t="s">
        <v>265</v>
      </c>
      <c r="J80" s="43" t="s">
        <v>352</v>
      </c>
      <c r="K80" s="43" t="s">
        <v>353</v>
      </c>
      <c r="L80" s="43">
        <v>100</v>
      </c>
      <c r="M80" s="43" t="s">
        <v>268</v>
      </c>
      <c r="N80" s="43" t="s">
        <v>354</v>
      </c>
      <c r="O80" s="43" t="s">
        <v>270</v>
      </c>
      <c r="P80" s="41">
        <v>44941</v>
      </c>
      <c r="Q80" s="41">
        <v>45290</v>
      </c>
      <c r="R80" s="43" t="s">
        <v>278</v>
      </c>
      <c r="S80" s="43" t="s">
        <v>355</v>
      </c>
      <c r="T80" s="53" t="s">
        <v>273</v>
      </c>
      <c r="U80" s="35"/>
      <c r="V80" s="46"/>
      <c r="W80" s="46"/>
      <c r="X80" s="46"/>
      <c r="Y80" s="46"/>
      <c r="Z80" s="34"/>
      <c r="AA80" s="73"/>
      <c r="AB80" s="73"/>
      <c r="AC80" s="73"/>
      <c r="AD80" s="73">
        <f t="shared" si="4"/>
        <v>0</v>
      </c>
      <c r="AE80" s="73"/>
      <c r="AF80" s="73">
        <f t="shared" si="5"/>
        <v>0</v>
      </c>
      <c r="AG80" s="73"/>
      <c r="AH80" s="73">
        <f t="shared" si="6"/>
        <v>0</v>
      </c>
      <c r="AI80" s="73"/>
      <c r="AJ80" s="73">
        <f t="shared" si="7"/>
        <v>0</v>
      </c>
    </row>
    <row r="81" spans="1:36" ht="104" x14ac:dyDescent="0.35">
      <c r="A81" s="46">
        <v>76</v>
      </c>
      <c r="B81" s="43" t="s">
        <v>258</v>
      </c>
      <c r="C81" s="43" t="s">
        <v>259</v>
      </c>
      <c r="D81" s="43" t="s">
        <v>260</v>
      </c>
      <c r="E81" s="43" t="s">
        <v>261</v>
      </c>
      <c r="F81" s="43" t="s">
        <v>337</v>
      </c>
      <c r="G81" s="43" t="s">
        <v>263</v>
      </c>
      <c r="H81" s="43" t="s">
        <v>264</v>
      </c>
      <c r="I81" s="43" t="s">
        <v>265</v>
      </c>
      <c r="J81" s="43" t="s">
        <v>356</v>
      </c>
      <c r="K81" s="43" t="s">
        <v>357</v>
      </c>
      <c r="L81" s="43">
        <v>3</v>
      </c>
      <c r="M81" s="43" t="s">
        <v>101</v>
      </c>
      <c r="N81" s="43" t="s">
        <v>358</v>
      </c>
      <c r="O81" s="43" t="s">
        <v>270</v>
      </c>
      <c r="P81" s="41">
        <v>44941</v>
      </c>
      <c r="Q81" s="41">
        <v>45290</v>
      </c>
      <c r="R81" s="43" t="s">
        <v>278</v>
      </c>
      <c r="S81" s="43" t="s">
        <v>359</v>
      </c>
      <c r="T81" s="53" t="s">
        <v>273</v>
      </c>
      <c r="U81" s="35"/>
      <c r="V81" s="46"/>
      <c r="W81" s="46"/>
      <c r="X81" s="46"/>
      <c r="Y81" s="46"/>
      <c r="Z81" s="34"/>
      <c r="AA81" s="73"/>
      <c r="AB81" s="73"/>
      <c r="AC81" s="73"/>
      <c r="AD81" s="73">
        <f t="shared" si="4"/>
        <v>0</v>
      </c>
      <c r="AE81" s="73"/>
      <c r="AF81" s="73">
        <f t="shared" si="5"/>
        <v>0</v>
      </c>
      <c r="AG81" s="73"/>
      <c r="AH81" s="73">
        <f t="shared" si="6"/>
        <v>0</v>
      </c>
      <c r="AI81" s="73"/>
      <c r="AJ81" s="73">
        <f t="shared" si="7"/>
        <v>0</v>
      </c>
    </row>
    <row r="82" spans="1:36" ht="52" x14ac:dyDescent="0.35">
      <c r="A82" s="46">
        <v>77</v>
      </c>
      <c r="B82" s="43" t="s">
        <v>258</v>
      </c>
      <c r="C82" s="43" t="s">
        <v>259</v>
      </c>
      <c r="D82" s="43" t="s">
        <v>260</v>
      </c>
      <c r="E82" s="43" t="s">
        <v>261</v>
      </c>
      <c r="F82" s="43" t="s">
        <v>337</v>
      </c>
      <c r="G82" s="43" t="s">
        <v>263</v>
      </c>
      <c r="H82" s="43" t="s">
        <v>264</v>
      </c>
      <c r="I82" s="43" t="s">
        <v>265</v>
      </c>
      <c r="J82" s="43" t="s">
        <v>360</v>
      </c>
      <c r="K82" s="43" t="s">
        <v>361</v>
      </c>
      <c r="L82" s="43">
        <v>2</v>
      </c>
      <c r="M82" s="43" t="s">
        <v>101</v>
      </c>
      <c r="N82" s="43" t="s">
        <v>362</v>
      </c>
      <c r="O82" s="43" t="s">
        <v>244</v>
      </c>
      <c r="P82" s="41">
        <v>44941</v>
      </c>
      <c r="Q82" s="41">
        <v>45290</v>
      </c>
      <c r="R82" s="43" t="s">
        <v>278</v>
      </c>
      <c r="S82" s="43" t="s">
        <v>355</v>
      </c>
      <c r="T82" s="53" t="s">
        <v>273</v>
      </c>
      <c r="U82" s="35"/>
      <c r="V82" s="46"/>
      <c r="W82" s="46"/>
      <c r="X82" s="46"/>
      <c r="Y82" s="46"/>
      <c r="Z82" s="34"/>
      <c r="AA82" s="73"/>
      <c r="AB82" s="73"/>
      <c r="AC82" s="73"/>
      <c r="AD82" s="73">
        <f t="shared" si="4"/>
        <v>0</v>
      </c>
      <c r="AE82" s="73"/>
      <c r="AF82" s="73">
        <f t="shared" si="5"/>
        <v>0</v>
      </c>
      <c r="AG82" s="73"/>
      <c r="AH82" s="73">
        <f t="shared" si="6"/>
        <v>0</v>
      </c>
      <c r="AI82" s="73"/>
      <c r="AJ82" s="73">
        <f t="shared" si="7"/>
        <v>0</v>
      </c>
    </row>
    <row r="83" spans="1:36" ht="117" x14ac:dyDescent="0.35">
      <c r="A83" s="46">
        <v>78</v>
      </c>
      <c r="B83" s="43" t="s">
        <v>363</v>
      </c>
      <c r="C83" s="43" t="s">
        <v>288</v>
      </c>
      <c r="D83" s="43" t="s">
        <v>72</v>
      </c>
      <c r="E83" s="43" t="s">
        <v>364</v>
      </c>
      <c r="F83" s="43" t="s">
        <v>365</v>
      </c>
      <c r="G83" s="39" t="s">
        <v>366</v>
      </c>
      <c r="H83" s="56" t="s">
        <v>367</v>
      </c>
      <c r="I83" s="43" t="s">
        <v>368</v>
      </c>
      <c r="J83" s="57" t="s">
        <v>369</v>
      </c>
      <c r="K83" s="57" t="s">
        <v>370</v>
      </c>
      <c r="L83" s="39">
        <v>100</v>
      </c>
      <c r="M83" s="35" t="s">
        <v>268</v>
      </c>
      <c r="N83" s="56" t="s">
        <v>371</v>
      </c>
      <c r="O83" s="39" t="s">
        <v>109</v>
      </c>
      <c r="P83" s="48">
        <v>44928</v>
      </c>
      <c r="Q83" s="48">
        <v>44985</v>
      </c>
      <c r="R83" s="43" t="s">
        <v>372</v>
      </c>
      <c r="S83" s="43" t="s">
        <v>373</v>
      </c>
      <c r="T83" s="43" t="s">
        <v>374</v>
      </c>
      <c r="U83" s="35"/>
      <c r="V83" s="46"/>
      <c r="W83" s="46"/>
      <c r="X83" s="46"/>
      <c r="Y83" s="46"/>
      <c r="Z83" s="34"/>
      <c r="AA83" s="73"/>
      <c r="AB83" s="73"/>
      <c r="AC83" s="73"/>
      <c r="AD83" s="73">
        <f t="shared" si="4"/>
        <v>0</v>
      </c>
      <c r="AE83" s="73"/>
      <c r="AF83" s="73">
        <f t="shared" si="5"/>
        <v>0</v>
      </c>
      <c r="AG83" s="73"/>
      <c r="AH83" s="73">
        <f t="shared" si="6"/>
        <v>0</v>
      </c>
      <c r="AI83" s="73"/>
      <c r="AJ83" s="73">
        <f t="shared" si="7"/>
        <v>0</v>
      </c>
    </row>
    <row r="84" spans="1:36" ht="143" x14ac:dyDescent="0.35">
      <c r="A84" s="46">
        <v>79</v>
      </c>
      <c r="B84" s="43" t="s">
        <v>363</v>
      </c>
      <c r="C84" s="43" t="s">
        <v>288</v>
      </c>
      <c r="D84" s="43" t="s">
        <v>375</v>
      </c>
      <c r="E84" s="43" t="s">
        <v>376</v>
      </c>
      <c r="F84" s="43" t="s">
        <v>377</v>
      </c>
      <c r="G84" s="39" t="s">
        <v>230</v>
      </c>
      <c r="H84" s="56" t="s">
        <v>367</v>
      </c>
      <c r="I84" s="43" t="s">
        <v>368</v>
      </c>
      <c r="J84" s="57" t="s">
        <v>378</v>
      </c>
      <c r="K84" s="57" t="s">
        <v>379</v>
      </c>
      <c r="L84" s="39">
        <v>80</v>
      </c>
      <c r="M84" s="35" t="s">
        <v>268</v>
      </c>
      <c r="N84" s="56" t="s">
        <v>380</v>
      </c>
      <c r="O84" s="40" t="s">
        <v>381</v>
      </c>
      <c r="P84" s="48">
        <v>44928</v>
      </c>
      <c r="Q84" s="48">
        <v>44957</v>
      </c>
      <c r="R84" s="43" t="s">
        <v>372</v>
      </c>
      <c r="S84" s="43" t="s">
        <v>373</v>
      </c>
      <c r="T84" s="43" t="s">
        <v>382</v>
      </c>
      <c r="U84" s="35"/>
      <c r="V84" s="46"/>
      <c r="W84" s="46"/>
      <c r="X84" s="46"/>
      <c r="Y84" s="46"/>
      <c r="Z84" s="34"/>
      <c r="AA84" s="73"/>
      <c r="AB84" s="73"/>
      <c r="AC84" s="73"/>
      <c r="AD84" s="73">
        <f t="shared" si="4"/>
        <v>0</v>
      </c>
      <c r="AE84" s="73"/>
      <c r="AF84" s="73">
        <f t="shared" si="5"/>
        <v>0</v>
      </c>
      <c r="AG84" s="73"/>
      <c r="AH84" s="73">
        <f t="shared" si="6"/>
        <v>0</v>
      </c>
      <c r="AI84" s="73"/>
      <c r="AJ84" s="73">
        <f t="shared" si="7"/>
        <v>0</v>
      </c>
    </row>
    <row r="85" spans="1:36" ht="117" x14ac:dyDescent="0.35">
      <c r="A85" s="46">
        <v>80</v>
      </c>
      <c r="B85" s="43" t="s">
        <v>363</v>
      </c>
      <c r="C85" s="43" t="s">
        <v>288</v>
      </c>
      <c r="D85" s="43" t="s">
        <v>72</v>
      </c>
      <c r="E85" s="43" t="s">
        <v>364</v>
      </c>
      <c r="F85" s="43" t="s">
        <v>383</v>
      </c>
      <c r="G85" s="39" t="s">
        <v>366</v>
      </c>
      <c r="H85" s="56" t="s">
        <v>367</v>
      </c>
      <c r="I85" s="43" t="s">
        <v>368</v>
      </c>
      <c r="J85" s="57" t="s">
        <v>384</v>
      </c>
      <c r="K85" s="57" t="s">
        <v>385</v>
      </c>
      <c r="L85" s="39">
        <v>100</v>
      </c>
      <c r="M85" s="35" t="s">
        <v>268</v>
      </c>
      <c r="N85" s="56" t="s">
        <v>386</v>
      </c>
      <c r="O85" s="40" t="s">
        <v>387</v>
      </c>
      <c r="P85" s="48">
        <v>44928</v>
      </c>
      <c r="Q85" s="48">
        <v>45321</v>
      </c>
      <c r="R85" s="43" t="s">
        <v>372</v>
      </c>
      <c r="S85" s="43" t="s">
        <v>373</v>
      </c>
      <c r="T85" s="43" t="s">
        <v>382</v>
      </c>
      <c r="U85" s="35"/>
      <c r="V85" s="46"/>
      <c r="W85" s="46"/>
      <c r="X85" s="46"/>
      <c r="Y85" s="46"/>
      <c r="Z85" s="34"/>
      <c r="AA85" s="73"/>
      <c r="AB85" s="73"/>
      <c r="AC85" s="73"/>
      <c r="AD85" s="73">
        <f t="shared" si="4"/>
        <v>0</v>
      </c>
      <c r="AE85" s="73"/>
      <c r="AF85" s="73">
        <f t="shared" si="5"/>
        <v>0</v>
      </c>
      <c r="AG85" s="73"/>
      <c r="AH85" s="73">
        <f t="shared" si="6"/>
        <v>0</v>
      </c>
      <c r="AI85" s="73"/>
      <c r="AJ85" s="73">
        <f t="shared" si="7"/>
        <v>0</v>
      </c>
    </row>
    <row r="86" spans="1:36" ht="117" x14ac:dyDescent="0.35">
      <c r="A86" s="46">
        <v>81</v>
      </c>
      <c r="B86" s="43" t="s">
        <v>363</v>
      </c>
      <c r="C86" s="43" t="s">
        <v>388</v>
      </c>
      <c r="D86" s="43" t="s">
        <v>389</v>
      </c>
      <c r="E86" s="43" t="s">
        <v>390</v>
      </c>
      <c r="F86" s="43" t="s">
        <v>391</v>
      </c>
      <c r="G86" s="39" t="s">
        <v>366</v>
      </c>
      <c r="H86" s="56" t="s">
        <v>392</v>
      </c>
      <c r="I86" s="43" t="s">
        <v>368</v>
      </c>
      <c r="J86" s="57" t="s">
        <v>393</v>
      </c>
      <c r="K86" s="57" t="s">
        <v>394</v>
      </c>
      <c r="L86" s="39" t="s">
        <v>395</v>
      </c>
      <c r="M86" s="35" t="s">
        <v>396</v>
      </c>
      <c r="N86" s="56" t="s">
        <v>397</v>
      </c>
      <c r="O86" s="40" t="s">
        <v>398</v>
      </c>
      <c r="P86" s="48">
        <v>44928</v>
      </c>
      <c r="Q86" s="48">
        <v>45291</v>
      </c>
      <c r="R86" s="43" t="s">
        <v>372</v>
      </c>
      <c r="S86" s="43" t="s">
        <v>399</v>
      </c>
      <c r="T86" s="43" t="s">
        <v>382</v>
      </c>
      <c r="U86" s="35"/>
      <c r="V86" s="46"/>
      <c r="W86" s="46"/>
      <c r="X86" s="46"/>
      <c r="Y86" s="46"/>
      <c r="Z86" s="34"/>
      <c r="AA86" s="73"/>
      <c r="AB86" s="73"/>
      <c r="AC86" s="73"/>
      <c r="AD86" s="73">
        <f t="shared" si="4"/>
        <v>0</v>
      </c>
      <c r="AE86" s="73"/>
      <c r="AF86" s="73">
        <f t="shared" si="5"/>
        <v>0</v>
      </c>
      <c r="AG86" s="73"/>
      <c r="AH86" s="73">
        <f t="shared" si="6"/>
        <v>0</v>
      </c>
      <c r="AI86" s="73"/>
      <c r="AJ86" s="73">
        <f t="shared" si="7"/>
        <v>0</v>
      </c>
    </row>
    <row r="87" spans="1:36" ht="130" x14ac:dyDescent="0.35">
      <c r="A87" s="46">
        <v>82</v>
      </c>
      <c r="B87" s="43" t="s">
        <v>363</v>
      </c>
      <c r="C87" s="43" t="s">
        <v>288</v>
      </c>
      <c r="D87" s="43" t="s">
        <v>72</v>
      </c>
      <c r="E87" s="43" t="s">
        <v>400</v>
      </c>
      <c r="F87" s="43" t="s">
        <v>401</v>
      </c>
      <c r="G87" s="39" t="s">
        <v>402</v>
      </c>
      <c r="H87" s="56" t="s">
        <v>392</v>
      </c>
      <c r="I87" s="43" t="s">
        <v>368</v>
      </c>
      <c r="J87" s="57" t="s">
        <v>403</v>
      </c>
      <c r="K87" s="57" t="s">
        <v>404</v>
      </c>
      <c r="L87" s="39">
        <v>100</v>
      </c>
      <c r="M87" s="35" t="s">
        <v>51</v>
      </c>
      <c r="N87" s="56" t="s">
        <v>405</v>
      </c>
      <c r="O87" s="40" t="s">
        <v>406</v>
      </c>
      <c r="P87" s="48">
        <v>44928</v>
      </c>
      <c r="Q87" s="48">
        <v>45291</v>
      </c>
      <c r="R87" s="43" t="s">
        <v>372</v>
      </c>
      <c r="S87" s="43" t="s">
        <v>407</v>
      </c>
      <c r="T87" s="43" t="s">
        <v>408</v>
      </c>
      <c r="U87" s="35"/>
      <c r="V87" s="46"/>
      <c r="W87" s="46"/>
      <c r="X87" s="46"/>
      <c r="Y87" s="46"/>
      <c r="Z87" s="34"/>
      <c r="AA87" s="73"/>
      <c r="AB87" s="73"/>
      <c r="AC87" s="73"/>
      <c r="AD87" s="73">
        <f t="shared" si="4"/>
        <v>0</v>
      </c>
      <c r="AE87" s="73"/>
      <c r="AF87" s="73">
        <f t="shared" si="5"/>
        <v>0</v>
      </c>
      <c r="AG87" s="73"/>
      <c r="AH87" s="73">
        <f t="shared" si="6"/>
        <v>0</v>
      </c>
      <c r="AI87" s="73"/>
      <c r="AJ87" s="73">
        <f t="shared" si="7"/>
        <v>0</v>
      </c>
    </row>
    <row r="88" spans="1:36" ht="117" x14ac:dyDescent="0.35">
      <c r="A88" s="46">
        <v>83</v>
      </c>
      <c r="B88" s="43" t="s">
        <v>409</v>
      </c>
      <c r="C88" s="43" t="s">
        <v>410</v>
      </c>
      <c r="D88" s="43" t="s">
        <v>72</v>
      </c>
      <c r="E88" s="43" t="s">
        <v>229</v>
      </c>
      <c r="F88" s="43" t="s">
        <v>229</v>
      </c>
      <c r="G88" s="39" t="s">
        <v>46</v>
      </c>
      <c r="H88" s="56" t="s">
        <v>367</v>
      </c>
      <c r="I88" s="43" t="s">
        <v>411</v>
      </c>
      <c r="J88" s="57" t="s">
        <v>412</v>
      </c>
      <c r="K88" s="57" t="s">
        <v>413</v>
      </c>
      <c r="L88" s="39">
        <v>17</v>
      </c>
      <c r="M88" s="35" t="s">
        <v>314</v>
      </c>
      <c r="N88" s="56" t="s">
        <v>414</v>
      </c>
      <c r="O88" s="39" t="s">
        <v>66</v>
      </c>
      <c r="P88" s="48">
        <v>44928</v>
      </c>
      <c r="Q88" s="48">
        <v>45290</v>
      </c>
      <c r="R88" s="43" t="s">
        <v>372</v>
      </c>
      <c r="S88" s="43" t="s">
        <v>399</v>
      </c>
      <c r="T88" s="43" t="s">
        <v>382</v>
      </c>
      <c r="U88" s="35"/>
      <c r="V88" s="46"/>
      <c r="W88" s="46"/>
      <c r="X88" s="46"/>
      <c r="Y88" s="46"/>
      <c r="Z88" s="34"/>
      <c r="AA88" s="73"/>
      <c r="AB88" s="73"/>
      <c r="AC88" s="73"/>
      <c r="AD88" s="73">
        <f t="shared" si="4"/>
        <v>0</v>
      </c>
      <c r="AE88" s="73"/>
      <c r="AF88" s="73">
        <f t="shared" si="5"/>
        <v>0</v>
      </c>
      <c r="AG88" s="73"/>
      <c r="AH88" s="73">
        <f t="shared" si="6"/>
        <v>0</v>
      </c>
      <c r="AI88" s="73"/>
      <c r="AJ88" s="73">
        <f t="shared" si="7"/>
        <v>0</v>
      </c>
    </row>
    <row r="89" spans="1:36" ht="117" x14ac:dyDescent="0.35">
      <c r="A89" s="46">
        <v>84</v>
      </c>
      <c r="B89" s="43" t="s">
        <v>415</v>
      </c>
      <c r="C89" s="43" t="s">
        <v>288</v>
      </c>
      <c r="D89" s="43" t="s">
        <v>260</v>
      </c>
      <c r="E89" s="43" t="s">
        <v>416</v>
      </c>
      <c r="F89" s="43" t="s">
        <v>417</v>
      </c>
      <c r="G89" s="39" t="s">
        <v>46</v>
      </c>
      <c r="H89" s="56" t="s">
        <v>367</v>
      </c>
      <c r="I89" s="43" t="s">
        <v>411</v>
      </c>
      <c r="J89" s="57" t="s">
        <v>418</v>
      </c>
      <c r="K89" s="57" t="s">
        <v>419</v>
      </c>
      <c r="L89" s="39" t="s">
        <v>420</v>
      </c>
      <c r="M89" s="35" t="s">
        <v>51</v>
      </c>
      <c r="N89" s="56" t="s">
        <v>421</v>
      </c>
      <c r="O89" s="40" t="s">
        <v>422</v>
      </c>
      <c r="P89" s="48">
        <v>44928</v>
      </c>
      <c r="Q89" s="48">
        <v>45291</v>
      </c>
      <c r="R89" s="43" t="s">
        <v>423</v>
      </c>
      <c r="S89" s="43" t="s">
        <v>424</v>
      </c>
      <c r="T89" s="43" t="s">
        <v>408</v>
      </c>
      <c r="U89" s="35"/>
      <c r="V89" s="46"/>
      <c r="W89" s="46"/>
      <c r="X89" s="46"/>
      <c r="Y89" s="46"/>
      <c r="Z89" s="34"/>
      <c r="AA89" s="73"/>
      <c r="AB89" s="73"/>
      <c r="AC89" s="73"/>
      <c r="AD89" s="73">
        <f t="shared" si="4"/>
        <v>0</v>
      </c>
      <c r="AE89" s="73"/>
      <c r="AF89" s="73">
        <f t="shared" si="5"/>
        <v>0</v>
      </c>
      <c r="AG89" s="73"/>
      <c r="AH89" s="73">
        <f t="shared" si="6"/>
        <v>0</v>
      </c>
      <c r="AI89" s="73"/>
      <c r="AJ89" s="73">
        <f t="shared" si="7"/>
        <v>0</v>
      </c>
    </row>
    <row r="90" spans="1:36" ht="104" x14ac:dyDescent="0.35">
      <c r="A90" s="46">
        <v>85</v>
      </c>
      <c r="B90" s="43" t="s">
        <v>425</v>
      </c>
      <c r="C90" s="43" t="s">
        <v>288</v>
      </c>
      <c r="D90" s="43" t="s">
        <v>260</v>
      </c>
      <c r="E90" s="43" t="s">
        <v>416</v>
      </c>
      <c r="F90" s="43" t="s">
        <v>417</v>
      </c>
      <c r="G90" s="39" t="s">
        <v>46</v>
      </c>
      <c r="H90" s="56" t="s">
        <v>392</v>
      </c>
      <c r="I90" s="43" t="s">
        <v>411</v>
      </c>
      <c r="J90" s="57" t="s">
        <v>426</v>
      </c>
      <c r="K90" s="57" t="s">
        <v>427</v>
      </c>
      <c r="L90" s="39">
        <v>100</v>
      </c>
      <c r="M90" s="35" t="s">
        <v>51</v>
      </c>
      <c r="N90" s="56" t="s">
        <v>428</v>
      </c>
      <c r="O90" s="40" t="s">
        <v>429</v>
      </c>
      <c r="P90" s="48">
        <v>44986</v>
      </c>
      <c r="Q90" s="48">
        <v>45291</v>
      </c>
      <c r="R90" s="43" t="s">
        <v>372</v>
      </c>
      <c r="S90" s="43" t="s">
        <v>430</v>
      </c>
      <c r="T90" s="43" t="s">
        <v>408</v>
      </c>
      <c r="U90" s="35"/>
      <c r="V90" s="46"/>
      <c r="W90" s="46"/>
      <c r="X90" s="46"/>
      <c r="Y90" s="46"/>
      <c r="Z90" s="34"/>
      <c r="AA90" s="73"/>
      <c r="AB90" s="73"/>
      <c r="AC90" s="73"/>
      <c r="AD90" s="73">
        <f t="shared" si="4"/>
        <v>0</v>
      </c>
      <c r="AE90" s="73"/>
      <c r="AF90" s="73">
        <f t="shared" si="5"/>
        <v>0</v>
      </c>
      <c r="AG90" s="73"/>
      <c r="AH90" s="73">
        <f t="shared" si="6"/>
        <v>0</v>
      </c>
      <c r="AI90" s="73"/>
      <c r="AJ90" s="73">
        <f t="shared" si="7"/>
        <v>0</v>
      </c>
    </row>
    <row r="91" spans="1:36" ht="104" x14ac:dyDescent="0.35">
      <c r="A91" s="46">
        <v>86</v>
      </c>
      <c r="B91" s="43" t="s">
        <v>409</v>
      </c>
      <c r="C91" s="43" t="s">
        <v>388</v>
      </c>
      <c r="D91" s="43" t="s">
        <v>46</v>
      </c>
      <c r="E91" s="43" t="s">
        <v>46</v>
      </c>
      <c r="F91" s="43" t="s">
        <v>229</v>
      </c>
      <c r="G91" s="39" t="s">
        <v>46</v>
      </c>
      <c r="H91" s="56" t="s">
        <v>392</v>
      </c>
      <c r="I91" s="43" t="s">
        <v>411</v>
      </c>
      <c r="J91" s="57" t="s">
        <v>431</v>
      </c>
      <c r="K91" s="57" t="s">
        <v>432</v>
      </c>
      <c r="L91" s="39">
        <v>100</v>
      </c>
      <c r="M91" s="35" t="s">
        <v>268</v>
      </c>
      <c r="N91" s="56" t="s">
        <v>433</v>
      </c>
      <c r="O91" s="35" t="s">
        <v>78</v>
      </c>
      <c r="P91" s="48">
        <v>44958</v>
      </c>
      <c r="Q91" s="48">
        <v>45290</v>
      </c>
      <c r="R91" s="43" t="s">
        <v>372</v>
      </c>
      <c r="S91" s="43" t="s">
        <v>434</v>
      </c>
      <c r="T91" s="43" t="s">
        <v>408</v>
      </c>
      <c r="U91" s="35"/>
      <c r="V91" s="46"/>
      <c r="W91" s="46"/>
      <c r="X91" s="46"/>
      <c r="Y91" s="46"/>
      <c r="Z91" s="34"/>
      <c r="AA91" s="73"/>
      <c r="AB91" s="73"/>
      <c r="AC91" s="73"/>
      <c r="AD91" s="73">
        <f t="shared" si="4"/>
        <v>0</v>
      </c>
      <c r="AE91" s="73"/>
      <c r="AF91" s="73">
        <f t="shared" si="5"/>
        <v>0</v>
      </c>
      <c r="AG91" s="73"/>
      <c r="AH91" s="73">
        <f t="shared" si="6"/>
        <v>0</v>
      </c>
      <c r="AI91" s="73"/>
      <c r="AJ91" s="73">
        <f t="shared" si="7"/>
        <v>0</v>
      </c>
    </row>
    <row r="92" spans="1:36" ht="117" x14ac:dyDescent="0.35">
      <c r="A92" s="46">
        <v>87</v>
      </c>
      <c r="B92" s="43" t="s">
        <v>435</v>
      </c>
      <c r="C92" s="43" t="s">
        <v>288</v>
      </c>
      <c r="D92" s="43" t="s">
        <v>436</v>
      </c>
      <c r="E92" s="43" t="s">
        <v>437</v>
      </c>
      <c r="F92" s="43" t="s">
        <v>229</v>
      </c>
      <c r="G92" s="39" t="s">
        <v>46</v>
      </c>
      <c r="H92" s="56" t="s">
        <v>367</v>
      </c>
      <c r="I92" s="43" t="s">
        <v>411</v>
      </c>
      <c r="J92" s="57" t="s">
        <v>438</v>
      </c>
      <c r="K92" s="57" t="s">
        <v>439</v>
      </c>
      <c r="L92" s="39">
        <v>80</v>
      </c>
      <c r="M92" s="35" t="s">
        <v>51</v>
      </c>
      <c r="N92" s="56" t="s">
        <v>440</v>
      </c>
      <c r="O92" s="40" t="s">
        <v>330</v>
      </c>
      <c r="P92" s="48">
        <v>44958</v>
      </c>
      <c r="Q92" s="48">
        <v>45290</v>
      </c>
      <c r="R92" s="43" t="s">
        <v>372</v>
      </c>
      <c r="S92" s="43" t="s">
        <v>441</v>
      </c>
      <c r="T92" s="43" t="s">
        <v>382</v>
      </c>
      <c r="U92" s="35"/>
      <c r="V92" s="46"/>
      <c r="W92" s="46"/>
      <c r="X92" s="46"/>
      <c r="Y92" s="46"/>
      <c r="Z92" s="34"/>
      <c r="AA92" s="73"/>
      <c r="AB92" s="73"/>
      <c r="AC92" s="73"/>
      <c r="AD92" s="73">
        <f t="shared" si="4"/>
        <v>0</v>
      </c>
      <c r="AE92" s="73"/>
      <c r="AF92" s="73">
        <f t="shared" si="5"/>
        <v>0</v>
      </c>
      <c r="AG92" s="73"/>
      <c r="AH92" s="73">
        <f t="shared" si="6"/>
        <v>0</v>
      </c>
      <c r="AI92" s="73"/>
      <c r="AJ92" s="73">
        <f t="shared" si="7"/>
        <v>0</v>
      </c>
    </row>
    <row r="93" spans="1:36" ht="52" x14ac:dyDescent="0.35">
      <c r="A93" s="46">
        <v>88</v>
      </c>
      <c r="B93" s="43" t="s">
        <v>442</v>
      </c>
      <c r="C93" s="43" t="s">
        <v>288</v>
      </c>
      <c r="D93" s="43" t="s">
        <v>260</v>
      </c>
      <c r="E93" s="43" t="s">
        <v>416</v>
      </c>
      <c r="F93" s="43" t="s">
        <v>417</v>
      </c>
      <c r="G93" s="39" t="s">
        <v>46</v>
      </c>
      <c r="H93" s="56" t="s">
        <v>443</v>
      </c>
      <c r="I93" s="43" t="s">
        <v>411</v>
      </c>
      <c r="J93" s="57" t="s">
        <v>444</v>
      </c>
      <c r="K93" s="57" t="s">
        <v>445</v>
      </c>
      <c r="L93" s="39">
        <v>100</v>
      </c>
      <c r="M93" s="35" t="s">
        <v>268</v>
      </c>
      <c r="N93" s="56" t="s">
        <v>446</v>
      </c>
      <c r="O93" s="40" t="s">
        <v>330</v>
      </c>
      <c r="P93" s="48">
        <v>45062</v>
      </c>
      <c r="Q93" s="48">
        <v>45138</v>
      </c>
      <c r="R93" s="43" t="s">
        <v>372</v>
      </c>
      <c r="S93" s="43" t="s">
        <v>447</v>
      </c>
      <c r="T93" s="43" t="s">
        <v>408</v>
      </c>
      <c r="U93" s="35"/>
      <c r="V93" s="46"/>
      <c r="W93" s="46"/>
      <c r="X93" s="46"/>
      <c r="Y93" s="46"/>
      <c r="Z93" s="34"/>
      <c r="AA93" s="73"/>
      <c r="AB93" s="73"/>
      <c r="AC93" s="73"/>
      <c r="AD93" s="73">
        <f t="shared" si="4"/>
        <v>0</v>
      </c>
      <c r="AE93" s="73"/>
      <c r="AF93" s="73">
        <f t="shared" si="5"/>
        <v>0</v>
      </c>
      <c r="AG93" s="73"/>
      <c r="AH93" s="73">
        <f t="shared" si="6"/>
        <v>0</v>
      </c>
      <c r="AI93" s="73"/>
      <c r="AJ93" s="73">
        <f t="shared" si="7"/>
        <v>0</v>
      </c>
    </row>
    <row r="94" spans="1:36" ht="117" x14ac:dyDescent="0.35">
      <c r="A94" s="46">
        <v>89</v>
      </c>
      <c r="B94" s="43" t="s">
        <v>442</v>
      </c>
      <c r="C94" s="43" t="s">
        <v>288</v>
      </c>
      <c r="D94" s="43" t="s">
        <v>72</v>
      </c>
      <c r="E94" s="43" t="s">
        <v>45</v>
      </c>
      <c r="F94" s="43" t="s">
        <v>229</v>
      </c>
      <c r="G94" s="39" t="s">
        <v>46</v>
      </c>
      <c r="H94" s="56" t="s">
        <v>367</v>
      </c>
      <c r="I94" s="43" t="s">
        <v>411</v>
      </c>
      <c r="J94" s="57" t="s">
        <v>448</v>
      </c>
      <c r="K94" s="57" t="s">
        <v>229</v>
      </c>
      <c r="L94" s="39">
        <v>1</v>
      </c>
      <c r="M94" s="35" t="s">
        <v>101</v>
      </c>
      <c r="N94" s="56" t="s">
        <v>449</v>
      </c>
      <c r="O94" s="40" t="s">
        <v>330</v>
      </c>
      <c r="P94" s="48">
        <v>45017</v>
      </c>
      <c r="Q94" s="48">
        <v>45137</v>
      </c>
      <c r="R94" s="43" t="s">
        <v>372</v>
      </c>
      <c r="S94" s="43" t="s">
        <v>450</v>
      </c>
      <c r="T94" s="43" t="s">
        <v>408</v>
      </c>
      <c r="U94" s="35"/>
      <c r="V94" s="46"/>
      <c r="W94" s="46"/>
      <c r="X94" s="46"/>
      <c r="Y94" s="46"/>
      <c r="Z94" s="34"/>
      <c r="AA94" s="73"/>
      <c r="AB94" s="73"/>
      <c r="AC94" s="73"/>
      <c r="AD94" s="73">
        <f t="shared" si="4"/>
        <v>0</v>
      </c>
      <c r="AE94" s="73"/>
      <c r="AF94" s="73">
        <f t="shared" si="5"/>
        <v>0</v>
      </c>
      <c r="AG94" s="73"/>
      <c r="AH94" s="73">
        <f t="shared" si="6"/>
        <v>0</v>
      </c>
      <c r="AI94" s="73"/>
      <c r="AJ94" s="73">
        <f t="shared" si="7"/>
        <v>0</v>
      </c>
    </row>
    <row r="95" spans="1:36" ht="117" x14ac:dyDescent="0.35">
      <c r="A95" s="46">
        <v>90</v>
      </c>
      <c r="B95" s="43" t="s">
        <v>442</v>
      </c>
      <c r="C95" s="43" t="s">
        <v>288</v>
      </c>
      <c r="D95" s="43" t="s">
        <v>72</v>
      </c>
      <c r="E95" s="43" t="s">
        <v>73</v>
      </c>
      <c r="F95" s="43" t="s">
        <v>451</v>
      </c>
      <c r="G95" s="39" t="s">
        <v>46</v>
      </c>
      <c r="H95" s="56" t="s">
        <v>367</v>
      </c>
      <c r="I95" s="43" t="s">
        <v>411</v>
      </c>
      <c r="J95" s="57" t="s">
        <v>229</v>
      </c>
      <c r="K95" s="57" t="s">
        <v>229</v>
      </c>
      <c r="L95" s="39">
        <v>100</v>
      </c>
      <c r="M95" s="35" t="s">
        <v>51</v>
      </c>
      <c r="N95" s="56" t="s">
        <v>452</v>
      </c>
      <c r="O95" s="40" t="s">
        <v>422</v>
      </c>
      <c r="P95" s="48">
        <v>44927</v>
      </c>
      <c r="Q95" s="48">
        <v>45290</v>
      </c>
      <c r="R95" s="43" t="s">
        <v>372</v>
      </c>
      <c r="S95" s="43" t="s">
        <v>453</v>
      </c>
      <c r="T95" s="43" t="s">
        <v>382</v>
      </c>
      <c r="U95" s="35"/>
      <c r="V95" s="46"/>
      <c r="W95" s="46"/>
      <c r="X95" s="46"/>
      <c r="Y95" s="46"/>
      <c r="Z95" s="34"/>
      <c r="AA95" s="73"/>
      <c r="AB95" s="73"/>
      <c r="AC95" s="73"/>
      <c r="AD95" s="73">
        <f t="shared" si="4"/>
        <v>0</v>
      </c>
      <c r="AE95" s="73"/>
      <c r="AF95" s="73">
        <f t="shared" si="5"/>
        <v>0</v>
      </c>
      <c r="AG95" s="73"/>
      <c r="AH95" s="73">
        <f t="shared" si="6"/>
        <v>0</v>
      </c>
      <c r="AI95" s="73"/>
      <c r="AJ95" s="73">
        <f t="shared" si="7"/>
        <v>0</v>
      </c>
    </row>
    <row r="96" spans="1:36" ht="117" x14ac:dyDescent="0.35">
      <c r="A96" s="46">
        <v>91</v>
      </c>
      <c r="B96" s="43" t="s">
        <v>454</v>
      </c>
      <c r="C96" s="43" t="s">
        <v>288</v>
      </c>
      <c r="D96" s="43" t="s">
        <v>72</v>
      </c>
      <c r="E96" s="43" t="s">
        <v>364</v>
      </c>
      <c r="F96" s="43" t="s">
        <v>229</v>
      </c>
      <c r="G96" s="39" t="s">
        <v>46</v>
      </c>
      <c r="H96" s="56" t="s">
        <v>367</v>
      </c>
      <c r="I96" s="43" t="s">
        <v>411</v>
      </c>
      <c r="J96" s="57" t="s">
        <v>455</v>
      </c>
      <c r="K96" s="57" t="s">
        <v>229</v>
      </c>
      <c r="L96" s="39">
        <v>1</v>
      </c>
      <c r="M96" s="35" t="s">
        <v>101</v>
      </c>
      <c r="N96" s="56" t="s">
        <v>456</v>
      </c>
      <c r="O96" s="39" t="s">
        <v>109</v>
      </c>
      <c r="P96" s="48">
        <v>45139</v>
      </c>
      <c r="Q96" s="48">
        <v>45231</v>
      </c>
      <c r="R96" s="43" t="s">
        <v>372</v>
      </c>
      <c r="S96" s="43" t="s">
        <v>453</v>
      </c>
      <c r="T96" s="43" t="s">
        <v>382</v>
      </c>
      <c r="U96" s="35"/>
      <c r="V96" s="46"/>
      <c r="W96" s="46"/>
      <c r="X96" s="46"/>
      <c r="Y96" s="46"/>
      <c r="Z96" s="34"/>
      <c r="AA96" s="73"/>
      <c r="AB96" s="73"/>
      <c r="AC96" s="73"/>
      <c r="AD96" s="73">
        <f t="shared" si="4"/>
        <v>0</v>
      </c>
      <c r="AE96" s="73"/>
      <c r="AF96" s="73">
        <f t="shared" si="5"/>
        <v>0</v>
      </c>
      <c r="AG96" s="73"/>
      <c r="AH96" s="73">
        <f t="shared" si="6"/>
        <v>0</v>
      </c>
      <c r="AI96" s="73"/>
      <c r="AJ96" s="73">
        <f t="shared" si="7"/>
        <v>0</v>
      </c>
    </row>
    <row r="97" spans="1:36" ht="117" x14ac:dyDescent="0.35">
      <c r="A97" s="46">
        <v>92</v>
      </c>
      <c r="B97" s="43" t="s">
        <v>435</v>
      </c>
      <c r="C97" s="43" t="s">
        <v>288</v>
      </c>
      <c r="D97" s="43" t="s">
        <v>436</v>
      </c>
      <c r="E97" s="43" t="s">
        <v>457</v>
      </c>
      <c r="F97" s="43" t="s">
        <v>229</v>
      </c>
      <c r="G97" s="39" t="s">
        <v>46</v>
      </c>
      <c r="H97" s="56" t="s">
        <v>367</v>
      </c>
      <c r="I97" s="43" t="s">
        <v>411</v>
      </c>
      <c r="J97" s="57" t="s">
        <v>458</v>
      </c>
      <c r="K97" s="57" t="s">
        <v>229</v>
      </c>
      <c r="L97" s="39">
        <v>100</v>
      </c>
      <c r="M97" s="35" t="s">
        <v>51</v>
      </c>
      <c r="N97" s="56" t="s">
        <v>459</v>
      </c>
      <c r="O97" s="40" t="s">
        <v>422</v>
      </c>
      <c r="P97" s="48">
        <v>44927</v>
      </c>
      <c r="Q97" s="48">
        <v>45290</v>
      </c>
      <c r="R97" s="43" t="s">
        <v>372</v>
      </c>
      <c r="S97" s="43" t="s">
        <v>453</v>
      </c>
      <c r="T97" s="43" t="s">
        <v>408</v>
      </c>
      <c r="U97" s="35"/>
      <c r="V97" s="46"/>
      <c r="W97" s="46"/>
      <c r="X97" s="46"/>
      <c r="Y97" s="46"/>
      <c r="Z97" s="34"/>
      <c r="AA97" s="73"/>
      <c r="AB97" s="73"/>
      <c r="AC97" s="73"/>
      <c r="AD97" s="73">
        <f t="shared" si="4"/>
        <v>0</v>
      </c>
      <c r="AE97" s="73"/>
      <c r="AF97" s="73">
        <f t="shared" si="5"/>
        <v>0</v>
      </c>
      <c r="AG97" s="73"/>
      <c r="AH97" s="73">
        <f t="shared" si="6"/>
        <v>0</v>
      </c>
      <c r="AI97" s="73"/>
      <c r="AJ97" s="73">
        <f t="shared" si="7"/>
        <v>0</v>
      </c>
    </row>
    <row r="98" spans="1:36" ht="104" x14ac:dyDescent="0.35">
      <c r="A98" s="46">
        <v>93</v>
      </c>
      <c r="B98" s="43" t="s">
        <v>409</v>
      </c>
      <c r="C98" s="43" t="s">
        <v>388</v>
      </c>
      <c r="D98" s="43" t="s">
        <v>72</v>
      </c>
      <c r="E98" s="43" t="s">
        <v>364</v>
      </c>
      <c r="F98" s="43" t="s">
        <v>229</v>
      </c>
      <c r="G98" s="39" t="s">
        <v>46</v>
      </c>
      <c r="H98" s="56" t="s">
        <v>392</v>
      </c>
      <c r="I98" s="43" t="s">
        <v>411</v>
      </c>
      <c r="J98" s="57" t="s">
        <v>460</v>
      </c>
      <c r="K98" s="57" t="s">
        <v>229</v>
      </c>
      <c r="L98" s="39">
        <v>100</v>
      </c>
      <c r="M98" s="35" t="s">
        <v>51</v>
      </c>
      <c r="N98" s="56" t="s">
        <v>461</v>
      </c>
      <c r="O98" s="40" t="s">
        <v>422</v>
      </c>
      <c r="P98" s="48">
        <v>44927</v>
      </c>
      <c r="Q98" s="48">
        <v>45290</v>
      </c>
      <c r="R98" s="43" t="s">
        <v>372</v>
      </c>
      <c r="S98" s="43" t="s">
        <v>462</v>
      </c>
      <c r="T98" s="43" t="s">
        <v>382</v>
      </c>
      <c r="U98" s="35"/>
      <c r="V98" s="46"/>
      <c r="W98" s="46"/>
      <c r="X98" s="46"/>
      <c r="Y98" s="46"/>
      <c r="Z98" s="34"/>
      <c r="AA98" s="73"/>
      <c r="AB98" s="73"/>
      <c r="AC98" s="73"/>
      <c r="AD98" s="73">
        <f t="shared" si="4"/>
        <v>0</v>
      </c>
      <c r="AE98" s="73"/>
      <c r="AF98" s="73">
        <f t="shared" si="5"/>
        <v>0</v>
      </c>
      <c r="AG98" s="73"/>
      <c r="AH98" s="73">
        <f t="shared" si="6"/>
        <v>0</v>
      </c>
      <c r="AI98" s="73"/>
      <c r="AJ98" s="73">
        <f t="shared" si="7"/>
        <v>0</v>
      </c>
    </row>
    <row r="99" spans="1:36" ht="52" x14ac:dyDescent="0.35">
      <c r="A99" s="46">
        <v>94</v>
      </c>
      <c r="B99" s="43" t="s">
        <v>463</v>
      </c>
      <c r="C99" s="43" t="s">
        <v>288</v>
      </c>
      <c r="D99" s="43" t="s">
        <v>94</v>
      </c>
      <c r="E99" s="43" t="s">
        <v>464</v>
      </c>
      <c r="F99" s="43" t="s">
        <v>465</v>
      </c>
      <c r="G99" s="39" t="s">
        <v>46</v>
      </c>
      <c r="H99" s="56" t="s">
        <v>392</v>
      </c>
      <c r="I99" s="43" t="s">
        <v>411</v>
      </c>
      <c r="J99" s="57" t="s">
        <v>466</v>
      </c>
      <c r="K99" s="57" t="s">
        <v>467</v>
      </c>
      <c r="L99" s="39">
        <v>1</v>
      </c>
      <c r="M99" s="35" t="s">
        <v>51</v>
      </c>
      <c r="N99" s="56" t="s">
        <v>468</v>
      </c>
      <c r="O99" s="40" t="s">
        <v>469</v>
      </c>
      <c r="P99" s="48" t="s">
        <v>470</v>
      </c>
      <c r="Q99" s="48"/>
      <c r="R99" s="43" t="s">
        <v>471</v>
      </c>
      <c r="S99" s="43" t="s">
        <v>472</v>
      </c>
      <c r="T99" s="53" t="s">
        <v>473</v>
      </c>
      <c r="U99" s="35">
        <f>1/17</f>
        <v>5.8823529411764705E-2</v>
      </c>
      <c r="V99" s="46"/>
      <c r="W99" s="46"/>
      <c r="X99" s="46"/>
      <c r="Y99" s="46"/>
      <c r="Z99" s="34"/>
      <c r="AA99" s="73"/>
      <c r="AB99" s="73"/>
      <c r="AC99" s="73"/>
      <c r="AD99" s="73">
        <f t="shared" si="4"/>
        <v>0</v>
      </c>
      <c r="AE99" s="73"/>
      <c r="AF99" s="73">
        <f t="shared" si="5"/>
        <v>0</v>
      </c>
      <c r="AG99" s="73"/>
      <c r="AH99" s="73">
        <f t="shared" si="6"/>
        <v>0</v>
      </c>
      <c r="AI99" s="73"/>
      <c r="AJ99" s="73">
        <f t="shared" si="7"/>
        <v>0</v>
      </c>
    </row>
    <row r="100" spans="1:36" ht="65" x14ac:dyDescent="0.35">
      <c r="A100" s="46">
        <v>95</v>
      </c>
      <c r="B100" s="43" t="s">
        <v>463</v>
      </c>
      <c r="C100" s="43" t="s">
        <v>288</v>
      </c>
      <c r="D100" s="43" t="s">
        <v>94</v>
      </c>
      <c r="E100" s="43" t="s">
        <v>464</v>
      </c>
      <c r="F100" s="43" t="s">
        <v>465</v>
      </c>
      <c r="G100" s="39" t="s">
        <v>46</v>
      </c>
      <c r="H100" s="56" t="s">
        <v>392</v>
      </c>
      <c r="I100" s="43" t="s">
        <v>411</v>
      </c>
      <c r="J100" s="57" t="s">
        <v>474</v>
      </c>
      <c r="K100" s="57" t="s">
        <v>475</v>
      </c>
      <c r="L100" s="39">
        <v>3</v>
      </c>
      <c r="M100" s="35" t="s">
        <v>101</v>
      </c>
      <c r="N100" s="56" t="s">
        <v>476</v>
      </c>
      <c r="O100" s="40" t="s">
        <v>477</v>
      </c>
      <c r="P100" s="48">
        <v>44849</v>
      </c>
      <c r="Q100" s="48"/>
      <c r="R100" s="43" t="s">
        <v>478</v>
      </c>
      <c r="S100" s="43" t="s">
        <v>472</v>
      </c>
      <c r="T100" s="53" t="s">
        <v>473</v>
      </c>
      <c r="U100" s="35"/>
      <c r="V100" s="46"/>
      <c r="W100" s="46"/>
      <c r="X100" s="46"/>
      <c r="Y100" s="46"/>
      <c r="Z100" s="34"/>
      <c r="AA100" s="73"/>
      <c r="AB100" s="73"/>
      <c r="AC100" s="73"/>
      <c r="AD100" s="73">
        <f t="shared" si="4"/>
        <v>0</v>
      </c>
      <c r="AE100" s="73"/>
      <c r="AF100" s="73">
        <f t="shared" si="5"/>
        <v>0</v>
      </c>
      <c r="AG100" s="73"/>
      <c r="AH100" s="73">
        <f t="shared" si="6"/>
        <v>0</v>
      </c>
      <c r="AI100" s="73"/>
      <c r="AJ100" s="73">
        <f t="shared" si="7"/>
        <v>0</v>
      </c>
    </row>
    <row r="101" spans="1:36" ht="91" x14ac:dyDescent="0.35">
      <c r="A101" s="46">
        <v>96</v>
      </c>
      <c r="B101" s="43" t="s">
        <v>463</v>
      </c>
      <c r="C101" s="43" t="s">
        <v>288</v>
      </c>
      <c r="D101" s="43" t="s">
        <v>94</v>
      </c>
      <c r="E101" s="43" t="s">
        <v>464</v>
      </c>
      <c r="F101" s="43" t="s">
        <v>479</v>
      </c>
      <c r="G101" s="39" t="s">
        <v>46</v>
      </c>
      <c r="H101" s="56" t="s">
        <v>480</v>
      </c>
      <c r="I101" s="43" t="s">
        <v>411</v>
      </c>
      <c r="J101" s="57" t="s">
        <v>481</v>
      </c>
      <c r="K101" s="57" t="s">
        <v>46</v>
      </c>
      <c r="L101" s="39">
        <v>1</v>
      </c>
      <c r="M101" s="35" t="s">
        <v>101</v>
      </c>
      <c r="N101" s="56" t="s">
        <v>482</v>
      </c>
      <c r="O101" s="40" t="s">
        <v>483</v>
      </c>
      <c r="P101" s="48">
        <v>44927</v>
      </c>
      <c r="Q101" s="48"/>
      <c r="R101" s="43" t="s">
        <v>471</v>
      </c>
      <c r="S101" s="43" t="s">
        <v>472</v>
      </c>
      <c r="T101" s="53" t="s">
        <v>473</v>
      </c>
      <c r="U101" s="35"/>
      <c r="V101" s="46"/>
      <c r="W101" s="46"/>
      <c r="X101" s="46"/>
      <c r="Y101" s="46"/>
      <c r="Z101" s="34"/>
      <c r="AA101" s="73"/>
      <c r="AB101" s="73"/>
      <c r="AC101" s="73"/>
      <c r="AD101" s="73">
        <f t="shared" si="4"/>
        <v>0</v>
      </c>
      <c r="AE101" s="73"/>
      <c r="AF101" s="73">
        <f t="shared" si="5"/>
        <v>0</v>
      </c>
      <c r="AG101" s="73"/>
      <c r="AH101" s="73">
        <f t="shared" si="6"/>
        <v>0</v>
      </c>
      <c r="AI101" s="73"/>
      <c r="AJ101" s="73">
        <f t="shared" si="7"/>
        <v>0</v>
      </c>
    </row>
    <row r="102" spans="1:36" ht="78" x14ac:dyDescent="0.35">
      <c r="A102" s="46">
        <v>97</v>
      </c>
      <c r="B102" s="43" t="s">
        <v>463</v>
      </c>
      <c r="C102" s="43" t="s">
        <v>229</v>
      </c>
      <c r="D102" s="43" t="s">
        <v>44</v>
      </c>
      <c r="E102" s="43" t="s">
        <v>484</v>
      </c>
      <c r="F102" s="43" t="s">
        <v>229</v>
      </c>
      <c r="G102" s="56" t="s">
        <v>230</v>
      </c>
      <c r="H102" s="56" t="s">
        <v>485</v>
      </c>
      <c r="I102" s="43" t="s">
        <v>48</v>
      </c>
      <c r="J102" s="57" t="s">
        <v>486</v>
      </c>
      <c r="K102" s="57" t="s">
        <v>439</v>
      </c>
      <c r="L102" s="39">
        <v>80</v>
      </c>
      <c r="M102" s="35" t="s">
        <v>268</v>
      </c>
      <c r="N102" s="40" t="s">
        <v>487</v>
      </c>
      <c r="O102" s="39" t="s">
        <v>66</v>
      </c>
      <c r="P102" s="48">
        <v>44958</v>
      </c>
      <c r="Q102" s="41">
        <v>45290</v>
      </c>
      <c r="R102" s="43" t="s">
        <v>488</v>
      </c>
      <c r="S102" s="43" t="s">
        <v>489</v>
      </c>
      <c r="T102" s="53" t="s">
        <v>490</v>
      </c>
      <c r="U102" s="35"/>
      <c r="V102" s="46"/>
      <c r="W102" s="46"/>
      <c r="X102" s="46"/>
      <c r="Y102" s="46"/>
      <c r="Z102" s="34"/>
      <c r="AA102" s="73"/>
      <c r="AB102" s="73"/>
      <c r="AC102" s="73"/>
      <c r="AD102" s="73">
        <f t="shared" si="4"/>
        <v>0</v>
      </c>
      <c r="AE102" s="73"/>
      <c r="AF102" s="73">
        <f t="shared" si="5"/>
        <v>0</v>
      </c>
      <c r="AG102" s="73"/>
      <c r="AH102" s="73">
        <f t="shared" si="6"/>
        <v>0</v>
      </c>
      <c r="AI102" s="73"/>
      <c r="AJ102" s="73">
        <f t="shared" si="7"/>
        <v>0</v>
      </c>
    </row>
    <row r="103" spans="1:36" ht="91" x14ac:dyDescent="0.35">
      <c r="A103" s="46">
        <v>98</v>
      </c>
      <c r="B103" s="43" t="s">
        <v>463</v>
      </c>
      <c r="C103" s="43" t="s">
        <v>229</v>
      </c>
      <c r="D103" s="43" t="s">
        <v>44</v>
      </c>
      <c r="E103" s="43" t="s">
        <v>491</v>
      </c>
      <c r="F103" s="37" t="s">
        <v>492</v>
      </c>
      <c r="G103" s="56" t="s">
        <v>230</v>
      </c>
      <c r="H103" s="43" t="s">
        <v>493</v>
      </c>
      <c r="I103" s="57" t="s">
        <v>48</v>
      </c>
      <c r="J103" s="57" t="s">
        <v>494</v>
      </c>
      <c r="K103" s="39" t="s">
        <v>495</v>
      </c>
      <c r="L103" s="39">
        <v>80</v>
      </c>
      <c r="M103" s="38" t="s">
        <v>51</v>
      </c>
      <c r="N103" s="40" t="s">
        <v>496</v>
      </c>
      <c r="O103" s="39" t="s">
        <v>66</v>
      </c>
      <c r="P103" s="48">
        <v>44958</v>
      </c>
      <c r="Q103" s="41">
        <v>45290</v>
      </c>
      <c r="R103" s="43" t="s">
        <v>497</v>
      </c>
      <c r="S103" s="43" t="s">
        <v>498</v>
      </c>
      <c r="T103" s="53" t="s">
        <v>490</v>
      </c>
      <c r="U103" s="43"/>
      <c r="V103" s="43"/>
      <c r="W103" s="43"/>
      <c r="X103" s="43"/>
      <c r="Y103" s="39"/>
      <c r="Z103" s="56"/>
      <c r="AA103" s="73"/>
      <c r="AB103" s="73"/>
      <c r="AC103" s="73"/>
      <c r="AD103" s="73">
        <f t="shared" si="4"/>
        <v>0</v>
      </c>
      <c r="AE103" s="73"/>
      <c r="AF103" s="73">
        <f t="shared" si="5"/>
        <v>0</v>
      </c>
      <c r="AG103" s="73"/>
      <c r="AH103" s="73">
        <f t="shared" si="6"/>
        <v>0</v>
      </c>
      <c r="AI103" s="73"/>
      <c r="AJ103" s="73">
        <f t="shared" si="7"/>
        <v>0</v>
      </c>
    </row>
    <row r="104" spans="1:36" ht="52" x14ac:dyDescent="0.35">
      <c r="A104" s="46">
        <v>99</v>
      </c>
      <c r="B104" s="43" t="s">
        <v>435</v>
      </c>
      <c r="C104" s="43" t="s">
        <v>229</v>
      </c>
      <c r="D104" s="43" t="s">
        <v>499</v>
      </c>
      <c r="E104" s="43" t="s">
        <v>500</v>
      </c>
      <c r="F104" s="43" t="s">
        <v>229</v>
      </c>
      <c r="G104" s="56" t="s">
        <v>46</v>
      </c>
      <c r="H104" s="43" t="s">
        <v>392</v>
      </c>
      <c r="I104" s="57" t="s">
        <v>368</v>
      </c>
      <c r="J104" s="57" t="s">
        <v>501</v>
      </c>
      <c r="K104" s="39" t="s">
        <v>502</v>
      </c>
      <c r="L104" s="39">
        <v>80</v>
      </c>
      <c r="M104" s="38" t="s">
        <v>268</v>
      </c>
      <c r="N104" s="40" t="s">
        <v>503</v>
      </c>
      <c r="O104" s="48" t="s">
        <v>53</v>
      </c>
      <c r="P104" s="48">
        <v>44835</v>
      </c>
      <c r="Q104" s="41">
        <v>44865</v>
      </c>
      <c r="R104" s="43" t="s">
        <v>497</v>
      </c>
      <c r="S104" s="43" t="s">
        <v>504</v>
      </c>
      <c r="T104" s="53" t="s">
        <v>473</v>
      </c>
      <c r="U104" s="43"/>
      <c r="V104" s="43"/>
      <c r="W104" s="43"/>
      <c r="X104" s="43"/>
      <c r="Y104" s="39"/>
      <c r="Z104" s="56"/>
      <c r="AA104" s="73"/>
      <c r="AB104" s="73"/>
      <c r="AC104" s="73"/>
      <c r="AD104" s="73">
        <f t="shared" si="4"/>
        <v>0</v>
      </c>
      <c r="AE104" s="73"/>
      <c r="AF104" s="73">
        <f t="shared" si="5"/>
        <v>0</v>
      </c>
      <c r="AG104" s="73"/>
      <c r="AH104" s="73">
        <f t="shared" si="6"/>
        <v>0</v>
      </c>
      <c r="AI104" s="73"/>
      <c r="AJ104" s="73">
        <f t="shared" si="7"/>
        <v>0</v>
      </c>
    </row>
    <row r="105" spans="1:36" ht="65" x14ac:dyDescent="0.35">
      <c r="A105" s="46">
        <v>100</v>
      </c>
      <c r="B105" s="43" t="s">
        <v>505</v>
      </c>
      <c r="C105" s="43" t="s">
        <v>506</v>
      </c>
      <c r="D105" s="43" t="s">
        <v>72</v>
      </c>
      <c r="E105" s="43" t="s">
        <v>484</v>
      </c>
      <c r="F105" s="43" t="s">
        <v>229</v>
      </c>
      <c r="G105" s="43" t="s">
        <v>507</v>
      </c>
      <c r="H105" s="60" t="s">
        <v>485</v>
      </c>
      <c r="I105" s="43" t="s">
        <v>508</v>
      </c>
      <c r="J105" s="43" t="s">
        <v>509</v>
      </c>
      <c r="K105" s="43" t="s">
        <v>510</v>
      </c>
      <c r="L105" s="43">
        <v>1000</v>
      </c>
      <c r="M105" s="43" t="s">
        <v>511</v>
      </c>
      <c r="N105" s="40" t="s">
        <v>512</v>
      </c>
      <c r="O105" s="35" t="s">
        <v>78</v>
      </c>
      <c r="P105" s="42">
        <v>44963</v>
      </c>
      <c r="Q105" s="42">
        <v>45290</v>
      </c>
      <c r="R105" s="43" t="s">
        <v>497</v>
      </c>
      <c r="S105" s="38" t="s">
        <v>513</v>
      </c>
      <c r="T105" s="38" t="s">
        <v>514</v>
      </c>
      <c r="U105" s="47">
        <v>9.0899999999999995E-2</v>
      </c>
      <c r="V105" s="46"/>
      <c r="W105" s="46"/>
      <c r="X105" s="46"/>
      <c r="Y105" s="46"/>
      <c r="Z105" s="34"/>
      <c r="AA105" s="73"/>
      <c r="AB105" s="73"/>
      <c r="AC105" s="73"/>
      <c r="AD105" s="73">
        <f t="shared" si="4"/>
        <v>0</v>
      </c>
      <c r="AE105" s="73"/>
      <c r="AF105" s="73">
        <f t="shared" si="5"/>
        <v>0</v>
      </c>
      <c r="AG105" s="73"/>
      <c r="AH105" s="73">
        <f t="shared" si="6"/>
        <v>0</v>
      </c>
      <c r="AI105" s="73"/>
      <c r="AJ105" s="73">
        <f t="shared" si="7"/>
        <v>0</v>
      </c>
    </row>
    <row r="106" spans="1:36" ht="65" x14ac:dyDescent="0.35">
      <c r="A106" s="46">
        <v>101</v>
      </c>
      <c r="B106" s="43" t="s">
        <v>505</v>
      </c>
      <c r="C106" s="43" t="s">
        <v>506</v>
      </c>
      <c r="D106" s="43" t="s">
        <v>72</v>
      </c>
      <c r="E106" s="43" t="s">
        <v>484</v>
      </c>
      <c r="F106" s="43" t="s">
        <v>229</v>
      </c>
      <c r="G106" s="43" t="s">
        <v>507</v>
      </c>
      <c r="H106" s="60" t="s">
        <v>485</v>
      </c>
      <c r="I106" s="43" t="s">
        <v>508</v>
      </c>
      <c r="J106" s="43" t="s">
        <v>509</v>
      </c>
      <c r="K106" s="43" t="s">
        <v>510</v>
      </c>
      <c r="L106" s="43">
        <v>1000</v>
      </c>
      <c r="M106" s="43" t="s">
        <v>511</v>
      </c>
      <c r="N106" s="40" t="s">
        <v>515</v>
      </c>
      <c r="O106" s="35" t="s">
        <v>78</v>
      </c>
      <c r="P106" s="42">
        <v>44963</v>
      </c>
      <c r="Q106" s="42">
        <v>45290</v>
      </c>
      <c r="R106" s="43" t="s">
        <v>497</v>
      </c>
      <c r="S106" s="37" t="s">
        <v>516</v>
      </c>
      <c r="T106" s="38" t="s">
        <v>514</v>
      </c>
      <c r="U106" s="47">
        <v>2.5000000000000001E-2</v>
      </c>
      <c r="V106" s="46"/>
      <c r="W106" s="46"/>
      <c r="X106" s="46"/>
      <c r="Y106" s="46"/>
      <c r="Z106" s="34"/>
      <c r="AA106" s="73"/>
      <c r="AB106" s="73"/>
      <c r="AC106" s="73"/>
      <c r="AD106" s="73">
        <f t="shared" si="4"/>
        <v>0</v>
      </c>
      <c r="AE106" s="73"/>
      <c r="AF106" s="73">
        <f t="shared" si="5"/>
        <v>0</v>
      </c>
      <c r="AG106" s="73"/>
      <c r="AH106" s="73">
        <f t="shared" si="6"/>
        <v>0</v>
      </c>
      <c r="AI106" s="73"/>
      <c r="AJ106" s="73">
        <f t="shared" si="7"/>
        <v>0</v>
      </c>
    </row>
    <row r="107" spans="1:36" ht="65" x14ac:dyDescent="0.35">
      <c r="A107" s="46">
        <v>102</v>
      </c>
      <c r="B107" s="43" t="s">
        <v>505</v>
      </c>
      <c r="C107" s="43" t="s">
        <v>506</v>
      </c>
      <c r="D107" s="43" t="s">
        <v>72</v>
      </c>
      <c r="E107" s="43" t="s">
        <v>484</v>
      </c>
      <c r="F107" s="43" t="s">
        <v>229</v>
      </c>
      <c r="G107" s="43" t="s">
        <v>507</v>
      </c>
      <c r="H107" s="60" t="s">
        <v>485</v>
      </c>
      <c r="I107" s="43" t="s">
        <v>508</v>
      </c>
      <c r="J107" s="43" t="s">
        <v>509</v>
      </c>
      <c r="K107" s="43" t="s">
        <v>510</v>
      </c>
      <c r="L107" s="43">
        <v>1000</v>
      </c>
      <c r="M107" s="43" t="s">
        <v>511</v>
      </c>
      <c r="N107" s="40" t="s">
        <v>517</v>
      </c>
      <c r="O107" s="35" t="s">
        <v>78</v>
      </c>
      <c r="P107" s="42">
        <v>44963</v>
      </c>
      <c r="Q107" s="42">
        <v>45290</v>
      </c>
      <c r="R107" s="43" t="s">
        <v>497</v>
      </c>
      <c r="S107" s="37" t="s">
        <v>518</v>
      </c>
      <c r="T107" s="38" t="s">
        <v>514</v>
      </c>
      <c r="U107" s="47">
        <v>2.5000000000000001E-2</v>
      </c>
      <c r="V107" s="46"/>
      <c r="W107" s="46"/>
      <c r="X107" s="46"/>
      <c r="Y107" s="46"/>
      <c r="Z107" s="34"/>
      <c r="AA107" s="73"/>
      <c r="AB107" s="73"/>
      <c r="AC107" s="73"/>
      <c r="AD107" s="73">
        <f t="shared" si="4"/>
        <v>0</v>
      </c>
      <c r="AE107" s="73"/>
      <c r="AF107" s="73">
        <f t="shared" si="5"/>
        <v>0</v>
      </c>
      <c r="AG107" s="73"/>
      <c r="AH107" s="73">
        <f t="shared" si="6"/>
        <v>0</v>
      </c>
      <c r="AI107" s="73"/>
      <c r="AJ107" s="73">
        <f t="shared" si="7"/>
        <v>0</v>
      </c>
    </row>
    <row r="108" spans="1:36" ht="65" x14ac:dyDescent="0.35">
      <c r="A108" s="46">
        <v>103</v>
      </c>
      <c r="B108" s="43" t="s">
        <v>505</v>
      </c>
      <c r="C108" s="43" t="s">
        <v>506</v>
      </c>
      <c r="D108" s="43" t="s">
        <v>72</v>
      </c>
      <c r="E108" s="43" t="s">
        <v>484</v>
      </c>
      <c r="F108" s="43" t="s">
        <v>229</v>
      </c>
      <c r="G108" s="43" t="s">
        <v>507</v>
      </c>
      <c r="H108" s="60" t="s">
        <v>485</v>
      </c>
      <c r="I108" s="43" t="s">
        <v>508</v>
      </c>
      <c r="J108" s="43" t="s">
        <v>509</v>
      </c>
      <c r="K108" s="43" t="s">
        <v>510</v>
      </c>
      <c r="L108" s="43">
        <v>1000</v>
      </c>
      <c r="M108" s="43" t="s">
        <v>511</v>
      </c>
      <c r="N108" s="40" t="s">
        <v>519</v>
      </c>
      <c r="O108" s="35" t="s">
        <v>78</v>
      </c>
      <c r="P108" s="42">
        <v>44963</v>
      </c>
      <c r="Q108" s="42">
        <v>45290</v>
      </c>
      <c r="R108" s="43" t="s">
        <v>497</v>
      </c>
      <c r="S108" s="37" t="s">
        <v>520</v>
      </c>
      <c r="T108" s="38" t="s">
        <v>514</v>
      </c>
      <c r="U108" s="47">
        <v>2.5000000000000001E-2</v>
      </c>
      <c r="V108" s="46"/>
      <c r="W108" s="46"/>
      <c r="X108" s="46"/>
      <c r="Y108" s="46"/>
      <c r="Z108" s="34"/>
      <c r="AA108" s="73"/>
      <c r="AB108" s="73"/>
      <c r="AC108" s="73"/>
      <c r="AD108" s="73">
        <f t="shared" si="4"/>
        <v>0</v>
      </c>
      <c r="AE108" s="73"/>
      <c r="AF108" s="73">
        <f t="shared" si="5"/>
        <v>0</v>
      </c>
      <c r="AG108" s="73"/>
      <c r="AH108" s="73">
        <f t="shared" si="6"/>
        <v>0</v>
      </c>
      <c r="AI108" s="73"/>
      <c r="AJ108" s="73">
        <f t="shared" si="7"/>
        <v>0</v>
      </c>
    </row>
    <row r="109" spans="1:36" ht="117" x14ac:dyDescent="0.35">
      <c r="A109" s="46">
        <v>104</v>
      </c>
      <c r="B109" s="43" t="s">
        <v>505</v>
      </c>
      <c r="C109" s="43" t="s">
        <v>506</v>
      </c>
      <c r="D109" s="43" t="s">
        <v>72</v>
      </c>
      <c r="E109" s="43" t="s">
        <v>484</v>
      </c>
      <c r="F109" s="43" t="s">
        <v>229</v>
      </c>
      <c r="G109" s="43" t="s">
        <v>507</v>
      </c>
      <c r="H109" s="60" t="s">
        <v>485</v>
      </c>
      <c r="I109" s="43" t="s">
        <v>508</v>
      </c>
      <c r="J109" s="43" t="s">
        <v>509</v>
      </c>
      <c r="K109" s="43" t="s">
        <v>521</v>
      </c>
      <c r="L109" s="43">
        <v>400</v>
      </c>
      <c r="M109" s="43" t="s">
        <v>511</v>
      </c>
      <c r="N109" s="40" t="s">
        <v>512</v>
      </c>
      <c r="O109" s="35" t="s">
        <v>78</v>
      </c>
      <c r="P109" s="42">
        <v>44963</v>
      </c>
      <c r="Q109" s="42">
        <v>45290</v>
      </c>
      <c r="R109" s="43" t="s">
        <v>497</v>
      </c>
      <c r="S109" s="38" t="s">
        <v>513</v>
      </c>
      <c r="T109" s="38" t="s">
        <v>522</v>
      </c>
      <c r="U109" s="47">
        <v>9.0899999999999995E-2</v>
      </c>
      <c r="V109" s="46"/>
      <c r="W109" s="46"/>
      <c r="X109" s="46"/>
      <c r="Y109" s="46"/>
      <c r="Z109" s="34"/>
      <c r="AA109" s="73"/>
      <c r="AB109" s="73"/>
      <c r="AC109" s="73"/>
      <c r="AD109" s="73">
        <f t="shared" si="4"/>
        <v>0</v>
      </c>
      <c r="AE109" s="73"/>
      <c r="AF109" s="73">
        <f t="shared" si="5"/>
        <v>0</v>
      </c>
      <c r="AG109" s="73"/>
      <c r="AH109" s="73">
        <f t="shared" si="6"/>
        <v>0</v>
      </c>
      <c r="AI109" s="73"/>
      <c r="AJ109" s="73">
        <f t="shared" si="7"/>
        <v>0</v>
      </c>
    </row>
    <row r="110" spans="1:36" ht="117" x14ac:dyDescent="0.35">
      <c r="A110" s="46">
        <v>105</v>
      </c>
      <c r="B110" s="43" t="s">
        <v>505</v>
      </c>
      <c r="C110" s="43" t="s">
        <v>506</v>
      </c>
      <c r="D110" s="43" t="s">
        <v>72</v>
      </c>
      <c r="E110" s="43" t="s">
        <v>484</v>
      </c>
      <c r="F110" s="43" t="s">
        <v>229</v>
      </c>
      <c r="G110" s="43" t="s">
        <v>507</v>
      </c>
      <c r="H110" s="60" t="s">
        <v>485</v>
      </c>
      <c r="I110" s="43" t="s">
        <v>508</v>
      </c>
      <c r="J110" s="43" t="s">
        <v>509</v>
      </c>
      <c r="K110" s="43" t="s">
        <v>521</v>
      </c>
      <c r="L110" s="43">
        <v>400</v>
      </c>
      <c r="M110" s="43" t="s">
        <v>511</v>
      </c>
      <c r="N110" s="40" t="s">
        <v>515</v>
      </c>
      <c r="O110" s="35" t="s">
        <v>78</v>
      </c>
      <c r="P110" s="42">
        <v>44963</v>
      </c>
      <c r="Q110" s="42">
        <v>45290</v>
      </c>
      <c r="R110" s="43" t="s">
        <v>497</v>
      </c>
      <c r="S110" s="37" t="s">
        <v>523</v>
      </c>
      <c r="T110" s="38" t="s">
        <v>522</v>
      </c>
      <c r="U110" s="47">
        <v>2.5000000000000001E-2</v>
      </c>
      <c r="V110" s="46"/>
      <c r="W110" s="46"/>
      <c r="X110" s="46"/>
      <c r="Y110" s="46"/>
      <c r="Z110" s="34"/>
      <c r="AA110" s="73"/>
      <c r="AB110" s="73"/>
      <c r="AC110" s="73"/>
      <c r="AD110" s="73">
        <f t="shared" si="4"/>
        <v>0</v>
      </c>
      <c r="AE110" s="73"/>
      <c r="AF110" s="73">
        <f t="shared" si="5"/>
        <v>0</v>
      </c>
      <c r="AG110" s="73"/>
      <c r="AH110" s="73">
        <f t="shared" si="6"/>
        <v>0</v>
      </c>
      <c r="AI110" s="73"/>
      <c r="AJ110" s="73">
        <f t="shared" si="7"/>
        <v>0</v>
      </c>
    </row>
    <row r="111" spans="1:36" ht="117" x14ac:dyDescent="0.35">
      <c r="A111" s="46">
        <v>106</v>
      </c>
      <c r="B111" s="43" t="s">
        <v>505</v>
      </c>
      <c r="C111" s="43" t="s">
        <v>506</v>
      </c>
      <c r="D111" s="43" t="s">
        <v>72</v>
      </c>
      <c r="E111" s="43" t="s">
        <v>484</v>
      </c>
      <c r="F111" s="43" t="s">
        <v>229</v>
      </c>
      <c r="G111" s="43" t="s">
        <v>507</v>
      </c>
      <c r="H111" s="60" t="s">
        <v>485</v>
      </c>
      <c r="I111" s="43" t="s">
        <v>508</v>
      </c>
      <c r="J111" s="43" t="s">
        <v>509</v>
      </c>
      <c r="K111" s="43" t="s">
        <v>521</v>
      </c>
      <c r="L111" s="43">
        <v>400</v>
      </c>
      <c r="M111" s="43" t="s">
        <v>511</v>
      </c>
      <c r="N111" s="40" t="s">
        <v>517</v>
      </c>
      <c r="O111" s="35" t="s">
        <v>78</v>
      </c>
      <c r="P111" s="42">
        <v>44963</v>
      </c>
      <c r="Q111" s="42">
        <v>45290</v>
      </c>
      <c r="R111" s="43" t="s">
        <v>497</v>
      </c>
      <c r="S111" s="37" t="s">
        <v>518</v>
      </c>
      <c r="T111" s="38" t="s">
        <v>522</v>
      </c>
      <c r="U111" s="47">
        <v>2.5000000000000001E-2</v>
      </c>
      <c r="V111" s="46"/>
      <c r="W111" s="46"/>
      <c r="X111" s="46"/>
      <c r="Y111" s="46"/>
      <c r="Z111" s="34"/>
      <c r="AA111" s="73"/>
      <c r="AB111" s="73"/>
      <c r="AC111" s="73"/>
      <c r="AD111" s="73">
        <f t="shared" si="4"/>
        <v>0</v>
      </c>
      <c r="AE111" s="73"/>
      <c r="AF111" s="73">
        <f t="shared" si="5"/>
        <v>0</v>
      </c>
      <c r="AG111" s="73"/>
      <c r="AH111" s="73">
        <f t="shared" si="6"/>
        <v>0</v>
      </c>
      <c r="AI111" s="73"/>
      <c r="AJ111" s="73">
        <f t="shared" si="7"/>
        <v>0</v>
      </c>
    </row>
    <row r="112" spans="1:36" ht="117" x14ac:dyDescent="0.35">
      <c r="A112" s="46">
        <v>107</v>
      </c>
      <c r="B112" s="43" t="s">
        <v>505</v>
      </c>
      <c r="C112" s="43" t="s">
        <v>506</v>
      </c>
      <c r="D112" s="43" t="s">
        <v>72</v>
      </c>
      <c r="E112" s="43" t="s">
        <v>484</v>
      </c>
      <c r="F112" s="43" t="s">
        <v>229</v>
      </c>
      <c r="G112" s="43" t="s">
        <v>507</v>
      </c>
      <c r="H112" s="60" t="s">
        <v>485</v>
      </c>
      <c r="I112" s="43" t="s">
        <v>508</v>
      </c>
      <c r="J112" s="43" t="s">
        <v>509</v>
      </c>
      <c r="K112" s="43" t="s">
        <v>521</v>
      </c>
      <c r="L112" s="43">
        <v>400</v>
      </c>
      <c r="M112" s="43" t="s">
        <v>511</v>
      </c>
      <c r="N112" s="40" t="s">
        <v>524</v>
      </c>
      <c r="O112" s="35" t="s">
        <v>78</v>
      </c>
      <c r="P112" s="42">
        <v>44963</v>
      </c>
      <c r="Q112" s="42">
        <v>45290</v>
      </c>
      <c r="R112" s="43" t="s">
        <v>497</v>
      </c>
      <c r="S112" s="37" t="s">
        <v>525</v>
      </c>
      <c r="T112" s="38" t="s">
        <v>522</v>
      </c>
      <c r="U112" s="47">
        <v>2.5000000000000001E-2</v>
      </c>
      <c r="V112" s="46"/>
      <c r="W112" s="46"/>
      <c r="X112" s="46"/>
      <c r="Y112" s="46"/>
      <c r="Z112" s="34"/>
      <c r="AA112" s="73"/>
      <c r="AB112" s="73"/>
      <c r="AC112" s="73"/>
      <c r="AD112" s="73">
        <f t="shared" si="4"/>
        <v>0</v>
      </c>
      <c r="AE112" s="73"/>
      <c r="AF112" s="73">
        <f t="shared" si="5"/>
        <v>0</v>
      </c>
      <c r="AG112" s="73"/>
      <c r="AH112" s="73">
        <f t="shared" si="6"/>
        <v>0</v>
      </c>
      <c r="AI112" s="73"/>
      <c r="AJ112" s="73">
        <f t="shared" si="7"/>
        <v>0</v>
      </c>
    </row>
    <row r="113" spans="1:36" ht="104" x14ac:dyDescent="0.35">
      <c r="A113" s="46">
        <v>108</v>
      </c>
      <c r="B113" s="43" t="s">
        <v>505</v>
      </c>
      <c r="C113" s="43" t="s">
        <v>506</v>
      </c>
      <c r="D113" s="43" t="s">
        <v>72</v>
      </c>
      <c r="E113" s="43" t="s">
        <v>484</v>
      </c>
      <c r="F113" s="43" t="s">
        <v>229</v>
      </c>
      <c r="G113" s="43" t="s">
        <v>507</v>
      </c>
      <c r="H113" s="60" t="s">
        <v>485</v>
      </c>
      <c r="I113" s="43" t="s">
        <v>508</v>
      </c>
      <c r="J113" s="46" t="s">
        <v>509</v>
      </c>
      <c r="K113" s="43" t="s">
        <v>526</v>
      </c>
      <c r="L113" s="43">
        <v>450</v>
      </c>
      <c r="M113" s="43" t="s">
        <v>511</v>
      </c>
      <c r="N113" s="40" t="s">
        <v>512</v>
      </c>
      <c r="O113" s="35" t="s">
        <v>78</v>
      </c>
      <c r="P113" s="42">
        <v>44963</v>
      </c>
      <c r="Q113" s="42">
        <v>45290</v>
      </c>
      <c r="R113" s="43" t="s">
        <v>497</v>
      </c>
      <c r="S113" s="38" t="s">
        <v>513</v>
      </c>
      <c r="T113" s="38" t="s">
        <v>527</v>
      </c>
      <c r="U113" s="47">
        <v>9.0899999999999995E-2</v>
      </c>
      <c r="V113" s="46"/>
      <c r="W113" s="46"/>
      <c r="X113" s="46"/>
      <c r="Y113" s="46"/>
      <c r="Z113" s="34"/>
      <c r="AA113" s="73"/>
      <c r="AB113" s="73"/>
      <c r="AC113" s="73"/>
      <c r="AD113" s="73">
        <f t="shared" si="4"/>
        <v>0</v>
      </c>
      <c r="AE113" s="73"/>
      <c r="AF113" s="73">
        <f t="shared" si="5"/>
        <v>0</v>
      </c>
      <c r="AG113" s="73"/>
      <c r="AH113" s="73">
        <f t="shared" si="6"/>
        <v>0</v>
      </c>
      <c r="AI113" s="73"/>
      <c r="AJ113" s="73">
        <f t="shared" si="7"/>
        <v>0</v>
      </c>
    </row>
    <row r="114" spans="1:36" ht="104" x14ac:dyDescent="0.35">
      <c r="A114" s="46">
        <v>109</v>
      </c>
      <c r="B114" s="43" t="s">
        <v>505</v>
      </c>
      <c r="C114" s="43" t="s">
        <v>506</v>
      </c>
      <c r="D114" s="43" t="s">
        <v>72</v>
      </c>
      <c r="E114" s="43" t="s">
        <v>484</v>
      </c>
      <c r="F114" s="43" t="s">
        <v>229</v>
      </c>
      <c r="G114" s="43" t="s">
        <v>507</v>
      </c>
      <c r="H114" s="60" t="s">
        <v>485</v>
      </c>
      <c r="I114" s="43" t="s">
        <v>508</v>
      </c>
      <c r="J114" s="46" t="s">
        <v>509</v>
      </c>
      <c r="K114" s="43" t="s">
        <v>526</v>
      </c>
      <c r="L114" s="43">
        <v>450</v>
      </c>
      <c r="M114" s="43" t="s">
        <v>511</v>
      </c>
      <c r="N114" s="40" t="s">
        <v>515</v>
      </c>
      <c r="O114" s="35" t="s">
        <v>78</v>
      </c>
      <c r="P114" s="42">
        <v>44963</v>
      </c>
      <c r="Q114" s="42">
        <v>45290</v>
      </c>
      <c r="R114" s="43" t="s">
        <v>497</v>
      </c>
      <c r="S114" s="37" t="s">
        <v>523</v>
      </c>
      <c r="T114" s="38" t="s">
        <v>527</v>
      </c>
      <c r="U114" s="47">
        <v>2.5000000000000001E-2</v>
      </c>
      <c r="V114" s="46"/>
      <c r="W114" s="46"/>
      <c r="X114" s="46"/>
      <c r="Y114" s="46"/>
      <c r="Z114" s="34"/>
      <c r="AA114" s="73"/>
      <c r="AB114" s="73"/>
      <c r="AC114" s="73"/>
      <c r="AD114" s="73">
        <f t="shared" si="4"/>
        <v>0</v>
      </c>
      <c r="AE114" s="73"/>
      <c r="AF114" s="73">
        <f t="shared" si="5"/>
        <v>0</v>
      </c>
      <c r="AG114" s="73"/>
      <c r="AH114" s="73">
        <f t="shared" si="6"/>
        <v>0</v>
      </c>
      <c r="AI114" s="73"/>
      <c r="AJ114" s="73">
        <f t="shared" si="7"/>
        <v>0</v>
      </c>
    </row>
    <row r="115" spans="1:36" ht="104" x14ac:dyDescent="0.35">
      <c r="A115" s="46">
        <v>110</v>
      </c>
      <c r="B115" s="43" t="s">
        <v>505</v>
      </c>
      <c r="C115" s="43" t="s">
        <v>506</v>
      </c>
      <c r="D115" s="43" t="s">
        <v>72</v>
      </c>
      <c r="E115" s="43" t="s">
        <v>484</v>
      </c>
      <c r="F115" s="43" t="s">
        <v>229</v>
      </c>
      <c r="G115" s="43" t="s">
        <v>507</v>
      </c>
      <c r="H115" s="60" t="s">
        <v>485</v>
      </c>
      <c r="I115" s="43" t="s">
        <v>508</v>
      </c>
      <c r="J115" s="46" t="s">
        <v>509</v>
      </c>
      <c r="K115" s="43" t="s">
        <v>526</v>
      </c>
      <c r="L115" s="43">
        <v>450</v>
      </c>
      <c r="M115" s="43" t="s">
        <v>511</v>
      </c>
      <c r="N115" s="40" t="s">
        <v>517</v>
      </c>
      <c r="O115" s="35" t="s">
        <v>78</v>
      </c>
      <c r="P115" s="42">
        <v>44963</v>
      </c>
      <c r="Q115" s="42">
        <v>45290</v>
      </c>
      <c r="R115" s="43" t="s">
        <v>497</v>
      </c>
      <c r="S115" s="37" t="s">
        <v>518</v>
      </c>
      <c r="T115" s="38" t="s">
        <v>527</v>
      </c>
      <c r="U115" s="47">
        <v>2.5000000000000001E-2</v>
      </c>
      <c r="V115" s="46"/>
      <c r="W115" s="46"/>
      <c r="X115" s="46"/>
      <c r="Y115" s="46"/>
      <c r="Z115" s="34"/>
      <c r="AA115" s="73"/>
      <c r="AB115" s="73"/>
      <c r="AC115" s="73"/>
      <c r="AD115" s="73">
        <f t="shared" si="4"/>
        <v>0</v>
      </c>
      <c r="AE115" s="73"/>
      <c r="AF115" s="73">
        <f t="shared" si="5"/>
        <v>0</v>
      </c>
      <c r="AG115" s="73"/>
      <c r="AH115" s="73">
        <f t="shared" si="6"/>
        <v>0</v>
      </c>
      <c r="AI115" s="73"/>
      <c r="AJ115" s="73">
        <f t="shared" si="7"/>
        <v>0</v>
      </c>
    </row>
    <row r="116" spans="1:36" ht="104" x14ac:dyDescent="0.35">
      <c r="A116" s="46">
        <v>111</v>
      </c>
      <c r="B116" s="43" t="s">
        <v>505</v>
      </c>
      <c r="C116" s="43" t="s">
        <v>506</v>
      </c>
      <c r="D116" s="43" t="s">
        <v>72</v>
      </c>
      <c r="E116" s="43" t="s">
        <v>484</v>
      </c>
      <c r="F116" s="43" t="s">
        <v>229</v>
      </c>
      <c r="G116" s="43" t="s">
        <v>507</v>
      </c>
      <c r="H116" s="60" t="s">
        <v>485</v>
      </c>
      <c r="I116" s="43" t="s">
        <v>508</v>
      </c>
      <c r="J116" s="46" t="s">
        <v>509</v>
      </c>
      <c r="K116" s="43" t="s">
        <v>526</v>
      </c>
      <c r="L116" s="43">
        <v>450</v>
      </c>
      <c r="M116" s="43" t="s">
        <v>511</v>
      </c>
      <c r="N116" s="40" t="s">
        <v>524</v>
      </c>
      <c r="O116" s="35" t="s">
        <v>78</v>
      </c>
      <c r="P116" s="42">
        <v>44963</v>
      </c>
      <c r="Q116" s="42">
        <v>45290</v>
      </c>
      <c r="R116" s="43" t="s">
        <v>497</v>
      </c>
      <c r="S116" s="37" t="s">
        <v>525</v>
      </c>
      <c r="T116" s="38" t="s">
        <v>527</v>
      </c>
      <c r="U116" s="47">
        <v>2.5000000000000001E-2</v>
      </c>
      <c r="V116" s="46"/>
      <c r="W116" s="46"/>
      <c r="X116" s="46"/>
      <c r="Y116" s="46"/>
      <c r="Z116" s="34"/>
      <c r="AA116" s="73"/>
      <c r="AB116" s="73"/>
      <c r="AC116" s="73"/>
      <c r="AD116" s="73">
        <f t="shared" si="4"/>
        <v>0</v>
      </c>
      <c r="AE116" s="73"/>
      <c r="AF116" s="73">
        <f t="shared" si="5"/>
        <v>0</v>
      </c>
      <c r="AG116" s="73"/>
      <c r="AH116" s="73">
        <f t="shared" si="6"/>
        <v>0</v>
      </c>
      <c r="AI116" s="73"/>
      <c r="AJ116" s="73">
        <f t="shared" si="7"/>
        <v>0</v>
      </c>
    </row>
    <row r="117" spans="1:36" ht="104" x14ac:dyDescent="0.35">
      <c r="A117" s="46">
        <v>112</v>
      </c>
      <c r="B117" s="43" t="s">
        <v>505</v>
      </c>
      <c r="C117" s="43" t="s">
        <v>506</v>
      </c>
      <c r="D117" s="43" t="s">
        <v>72</v>
      </c>
      <c r="E117" s="43" t="s">
        <v>484</v>
      </c>
      <c r="F117" s="43" t="s">
        <v>229</v>
      </c>
      <c r="G117" s="43" t="s">
        <v>507</v>
      </c>
      <c r="H117" s="60" t="s">
        <v>485</v>
      </c>
      <c r="I117" s="43" t="s">
        <v>508</v>
      </c>
      <c r="J117" s="46" t="s">
        <v>509</v>
      </c>
      <c r="K117" s="43" t="s">
        <v>528</v>
      </c>
      <c r="L117" s="43">
        <v>150</v>
      </c>
      <c r="M117" s="43" t="s">
        <v>511</v>
      </c>
      <c r="N117" s="40" t="s">
        <v>512</v>
      </c>
      <c r="O117" s="35" t="s">
        <v>78</v>
      </c>
      <c r="P117" s="42">
        <v>44963</v>
      </c>
      <c r="Q117" s="42">
        <v>45290</v>
      </c>
      <c r="R117" s="43" t="s">
        <v>497</v>
      </c>
      <c r="S117" s="38" t="s">
        <v>513</v>
      </c>
      <c r="T117" s="38" t="s">
        <v>529</v>
      </c>
      <c r="U117" s="47">
        <v>9.0899999999999995E-2</v>
      </c>
      <c r="V117" s="46"/>
      <c r="W117" s="46"/>
      <c r="X117" s="46"/>
      <c r="Y117" s="46"/>
      <c r="Z117" s="34"/>
      <c r="AA117" s="73"/>
      <c r="AB117" s="73"/>
      <c r="AC117" s="73"/>
      <c r="AD117" s="73">
        <f t="shared" si="4"/>
        <v>0</v>
      </c>
      <c r="AE117" s="73"/>
      <c r="AF117" s="73">
        <f t="shared" si="5"/>
        <v>0</v>
      </c>
      <c r="AG117" s="73"/>
      <c r="AH117" s="73">
        <f t="shared" si="6"/>
        <v>0</v>
      </c>
      <c r="AI117" s="73"/>
      <c r="AJ117" s="73">
        <f t="shared" si="7"/>
        <v>0</v>
      </c>
    </row>
    <row r="118" spans="1:36" ht="104" x14ac:dyDescent="0.35">
      <c r="A118" s="46">
        <v>113</v>
      </c>
      <c r="B118" s="43" t="s">
        <v>505</v>
      </c>
      <c r="C118" s="43" t="s">
        <v>506</v>
      </c>
      <c r="D118" s="43" t="s">
        <v>72</v>
      </c>
      <c r="E118" s="43" t="s">
        <v>484</v>
      </c>
      <c r="F118" s="43" t="s">
        <v>229</v>
      </c>
      <c r="G118" s="43" t="s">
        <v>507</v>
      </c>
      <c r="H118" s="60" t="s">
        <v>485</v>
      </c>
      <c r="I118" s="43" t="s">
        <v>508</v>
      </c>
      <c r="J118" s="46" t="s">
        <v>509</v>
      </c>
      <c r="K118" s="43" t="s">
        <v>528</v>
      </c>
      <c r="L118" s="43">
        <v>150</v>
      </c>
      <c r="M118" s="43" t="s">
        <v>511</v>
      </c>
      <c r="N118" s="40" t="s">
        <v>515</v>
      </c>
      <c r="O118" s="35" t="s">
        <v>78</v>
      </c>
      <c r="P118" s="42">
        <v>44963</v>
      </c>
      <c r="Q118" s="42">
        <v>45290</v>
      </c>
      <c r="R118" s="43" t="s">
        <v>497</v>
      </c>
      <c r="S118" s="37" t="s">
        <v>523</v>
      </c>
      <c r="T118" s="38" t="s">
        <v>529</v>
      </c>
      <c r="U118" s="47">
        <v>2.5000000000000001E-2</v>
      </c>
      <c r="V118" s="46"/>
      <c r="W118" s="46"/>
      <c r="X118" s="46"/>
      <c r="Y118" s="46"/>
      <c r="Z118" s="34"/>
      <c r="AA118" s="73"/>
      <c r="AB118" s="73"/>
      <c r="AC118" s="73"/>
      <c r="AD118" s="73">
        <f t="shared" si="4"/>
        <v>0</v>
      </c>
      <c r="AE118" s="73"/>
      <c r="AF118" s="73">
        <f t="shared" si="5"/>
        <v>0</v>
      </c>
      <c r="AG118" s="73"/>
      <c r="AH118" s="73">
        <f t="shared" si="6"/>
        <v>0</v>
      </c>
      <c r="AI118" s="73"/>
      <c r="AJ118" s="73">
        <f t="shared" si="7"/>
        <v>0</v>
      </c>
    </row>
    <row r="119" spans="1:36" ht="104" x14ac:dyDescent="0.35">
      <c r="A119" s="46">
        <v>114</v>
      </c>
      <c r="B119" s="43" t="s">
        <v>505</v>
      </c>
      <c r="C119" s="43" t="s">
        <v>506</v>
      </c>
      <c r="D119" s="43" t="s">
        <v>72</v>
      </c>
      <c r="E119" s="43" t="s">
        <v>484</v>
      </c>
      <c r="F119" s="43" t="s">
        <v>229</v>
      </c>
      <c r="G119" s="43" t="s">
        <v>507</v>
      </c>
      <c r="H119" s="60" t="s">
        <v>485</v>
      </c>
      <c r="I119" s="43" t="s">
        <v>508</v>
      </c>
      <c r="J119" s="46" t="s">
        <v>509</v>
      </c>
      <c r="K119" s="43" t="s">
        <v>528</v>
      </c>
      <c r="L119" s="43">
        <v>150</v>
      </c>
      <c r="M119" s="43" t="s">
        <v>511</v>
      </c>
      <c r="N119" s="40" t="s">
        <v>517</v>
      </c>
      <c r="O119" s="35" t="s">
        <v>78</v>
      </c>
      <c r="P119" s="42">
        <v>44963</v>
      </c>
      <c r="Q119" s="42">
        <v>45290</v>
      </c>
      <c r="R119" s="43" t="s">
        <v>497</v>
      </c>
      <c r="S119" s="37" t="s">
        <v>518</v>
      </c>
      <c r="T119" s="38" t="s">
        <v>529</v>
      </c>
      <c r="U119" s="47">
        <v>2.5000000000000001E-2</v>
      </c>
      <c r="V119" s="46"/>
      <c r="W119" s="46"/>
      <c r="X119" s="46"/>
      <c r="Y119" s="46"/>
      <c r="Z119" s="34"/>
      <c r="AA119" s="73"/>
      <c r="AB119" s="73"/>
      <c r="AC119" s="73"/>
      <c r="AD119" s="73">
        <f t="shared" si="4"/>
        <v>0</v>
      </c>
      <c r="AE119" s="73"/>
      <c r="AF119" s="73">
        <f t="shared" si="5"/>
        <v>0</v>
      </c>
      <c r="AG119" s="73"/>
      <c r="AH119" s="73">
        <f t="shared" si="6"/>
        <v>0</v>
      </c>
      <c r="AI119" s="73"/>
      <c r="AJ119" s="73">
        <f t="shared" si="7"/>
        <v>0</v>
      </c>
    </row>
    <row r="120" spans="1:36" ht="104" x14ac:dyDescent="0.35">
      <c r="A120" s="46">
        <v>115</v>
      </c>
      <c r="B120" s="43" t="s">
        <v>505</v>
      </c>
      <c r="C120" s="43" t="s">
        <v>506</v>
      </c>
      <c r="D120" s="43" t="s">
        <v>72</v>
      </c>
      <c r="E120" s="43" t="s">
        <v>484</v>
      </c>
      <c r="F120" s="43" t="s">
        <v>229</v>
      </c>
      <c r="G120" s="43" t="s">
        <v>507</v>
      </c>
      <c r="H120" s="60" t="s">
        <v>485</v>
      </c>
      <c r="I120" s="43" t="s">
        <v>508</v>
      </c>
      <c r="J120" s="46" t="s">
        <v>509</v>
      </c>
      <c r="K120" s="43" t="s">
        <v>528</v>
      </c>
      <c r="L120" s="43">
        <v>150</v>
      </c>
      <c r="M120" s="43" t="s">
        <v>511</v>
      </c>
      <c r="N120" s="40" t="s">
        <v>524</v>
      </c>
      <c r="O120" s="35" t="s">
        <v>78</v>
      </c>
      <c r="P120" s="42">
        <v>44963</v>
      </c>
      <c r="Q120" s="42">
        <v>45290</v>
      </c>
      <c r="R120" s="43" t="s">
        <v>497</v>
      </c>
      <c r="S120" s="37" t="s">
        <v>525</v>
      </c>
      <c r="T120" s="38" t="s">
        <v>529</v>
      </c>
      <c r="U120" s="47">
        <v>2.5000000000000001E-2</v>
      </c>
      <c r="V120" s="46"/>
      <c r="W120" s="46"/>
      <c r="X120" s="46"/>
      <c r="Y120" s="46"/>
      <c r="Z120" s="34"/>
      <c r="AA120" s="73"/>
      <c r="AB120" s="73"/>
      <c r="AC120" s="73"/>
      <c r="AD120" s="73">
        <f t="shared" si="4"/>
        <v>0</v>
      </c>
      <c r="AE120" s="73"/>
      <c r="AF120" s="73">
        <f t="shared" si="5"/>
        <v>0</v>
      </c>
      <c r="AG120" s="73"/>
      <c r="AH120" s="73">
        <f t="shared" si="6"/>
        <v>0</v>
      </c>
      <c r="AI120" s="73"/>
      <c r="AJ120" s="73">
        <f t="shared" si="7"/>
        <v>0</v>
      </c>
    </row>
    <row r="121" spans="1:36" ht="65" x14ac:dyDescent="0.35">
      <c r="A121" s="46">
        <v>116</v>
      </c>
      <c r="B121" s="43" t="s">
        <v>505</v>
      </c>
      <c r="C121" s="43" t="s">
        <v>506</v>
      </c>
      <c r="D121" s="43" t="s">
        <v>72</v>
      </c>
      <c r="E121" s="43" t="s">
        <v>484</v>
      </c>
      <c r="F121" s="43" t="s">
        <v>229</v>
      </c>
      <c r="G121" s="43" t="s">
        <v>507</v>
      </c>
      <c r="H121" s="60" t="s">
        <v>485</v>
      </c>
      <c r="I121" s="43" t="s">
        <v>508</v>
      </c>
      <c r="J121" s="46" t="s">
        <v>509</v>
      </c>
      <c r="K121" s="43" t="s">
        <v>530</v>
      </c>
      <c r="L121" s="43">
        <v>300</v>
      </c>
      <c r="M121" s="43" t="s">
        <v>531</v>
      </c>
      <c r="N121" s="40" t="s">
        <v>512</v>
      </c>
      <c r="O121" s="35" t="s">
        <v>78</v>
      </c>
      <c r="P121" s="42">
        <v>44963</v>
      </c>
      <c r="Q121" s="42">
        <v>45290</v>
      </c>
      <c r="R121" s="43" t="s">
        <v>497</v>
      </c>
      <c r="S121" s="38" t="s">
        <v>513</v>
      </c>
      <c r="T121" s="38" t="s">
        <v>532</v>
      </c>
      <c r="U121" s="47">
        <v>9.0899999999999995E-2</v>
      </c>
      <c r="V121" s="46"/>
      <c r="W121" s="46"/>
      <c r="X121" s="46"/>
      <c r="Y121" s="46"/>
      <c r="Z121" s="34"/>
      <c r="AA121" s="73"/>
      <c r="AB121" s="73"/>
      <c r="AC121" s="73"/>
      <c r="AD121" s="73">
        <f t="shared" si="4"/>
        <v>0</v>
      </c>
      <c r="AE121" s="73"/>
      <c r="AF121" s="73">
        <f t="shared" si="5"/>
        <v>0</v>
      </c>
      <c r="AG121" s="73"/>
      <c r="AH121" s="73">
        <f t="shared" si="6"/>
        <v>0</v>
      </c>
      <c r="AI121" s="73"/>
      <c r="AJ121" s="73">
        <f t="shared" si="7"/>
        <v>0</v>
      </c>
    </row>
    <row r="122" spans="1:36" ht="65" x14ac:dyDescent="0.35">
      <c r="A122" s="46">
        <v>117</v>
      </c>
      <c r="B122" s="43" t="s">
        <v>505</v>
      </c>
      <c r="C122" s="43" t="s">
        <v>506</v>
      </c>
      <c r="D122" s="43" t="s">
        <v>72</v>
      </c>
      <c r="E122" s="43" t="s">
        <v>484</v>
      </c>
      <c r="F122" s="43" t="s">
        <v>229</v>
      </c>
      <c r="G122" s="43" t="s">
        <v>507</v>
      </c>
      <c r="H122" s="60" t="s">
        <v>485</v>
      </c>
      <c r="I122" s="43" t="s">
        <v>508</v>
      </c>
      <c r="J122" s="46" t="s">
        <v>509</v>
      </c>
      <c r="K122" s="43" t="s">
        <v>530</v>
      </c>
      <c r="L122" s="43">
        <v>300</v>
      </c>
      <c r="M122" s="43" t="s">
        <v>531</v>
      </c>
      <c r="N122" s="40" t="s">
        <v>515</v>
      </c>
      <c r="O122" s="35" t="s">
        <v>78</v>
      </c>
      <c r="P122" s="42">
        <v>44963</v>
      </c>
      <c r="Q122" s="42">
        <v>45290</v>
      </c>
      <c r="R122" s="43" t="s">
        <v>497</v>
      </c>
      <c r="S122" s="37" t="s">
        <v>523</v>
      </c>
      <c r="T122" s="38" t="s">
        <v>532</v>
      </c>
      <c r="U122" s="47">
        <v>2.5000000000000001E-2</v>
      </c>
      <c r="V122" s="46"/>
      <c r="W122" s="46"/>
      <c r="X122" s="46"/>
      <c r="Y122" s="46"/>
      <c r="Z122" s="34"/>
      <c r="AA122" s="73"/>
      <c r="AB122" s="73"/>
      <c r="AC122" s="73"/>
      <c r="AD122" s="73">
        <f t="shared" si="4"/>
        <v>0</v>
      </c>
      <c r="AE122" s="73"/>
      <c r="AF122" s="73">
        <f t="shared" si="5"/>
        <v>0</v>
      </c>
      <c r="AG122" s="73"/>
      <c r="AH122" s="73">
        <f t="shared" si="6"/>
        <v>0</v>
      </c>
      <c r="AI122" s="73"/>
      <c r="AJ122" s="73">
        <f t="shared" si="7"/>
        <v>0</v>
      </c>
    </row>
    <row r="123" spans="1:36" ht="65" x14ac:dyDescent="0.35">
      <c r="A123" s="46">
        <v>118</v>
      </c>
      <c r="B123" s="43" t="s">
        <v>505</v>
      </c>
      <c r="C123" s="43" t="s">
        <v>506</v>
      </c>
      <c r="D123" s="43" t="s">
        <v>72</v>
      </c>
      <c r="E123" s="43" t="s">
        <v>484</v>
      </c>
      <c r="F123" s="43" t="s">
        <v>229</v>
      </c>
      <c r="G123" s="43" t="s">
        <v>507</v>
      </c>
      <c r="H123" s="60" t="s">
        <v>485</v>
      </c>
      <c r="I123" s="43" t="s">
        <v>508</v>
      </c>
      <c r="J123" s="46" t="s">
        <v>509</v>
      </c>
      <c r="K123" s="43" t="s">
        <v>530</v>
      </c>
      <c r="L123" s="43">
        <v>300</v>
      </c>
      <c r="M123" s="43" t="s">
        <v>531</v>
      </c>
      <c r="N123" s="40" t="s">
        <v>517</v>
      </c>
      <c r="O123" s="35" t="s">
        <v>78</v>
      </c>
      <c r="P123" s="42">
        <v>44963</v>
      </c>
      <c r="Q123" s="42">
        <v>45290</v>
      </c>
      <c r="R123" s="43" t="s">
        <v>497</v>
      </c>
      <c r="S123" s="37" t="s">
        <v>518</v>
      </c>
      <c r="T123" s="38" t="s">
        <v>532</v>
      </c>
      <c r="U123" s="47">
        <v>2.5000000000000001E-2</v>
      </c>
      <c r="V123" s="46"/>
      <c r="W123" s="46"/>
      <c r="X123" s="46"/>
      <c r="Y123" s="46"/>
      <c r="Z123" s="34"/>
      <c r="AA123" s="73"/>
      <c r="AB123" s="73"/>
      <c r="AC123" s="73"/>
      <c r="AD123" s="73">
        <f t="shared" si="4"/>
        <v>0</v>
      </c>
      <c r="AE123" s="73"/>
      <c r="AF123" s="73">
        <f t="shared" si="5"/>
        <v>0</v>
      </c>
      <c r="AG123" s="73"/>
      <c r="AH123" s="73">
        <f t="shared" si="6"/>
        <v>0</v>
      </c>
      <c r="AI123" s="73"/>
      <c r="AJ123" s="73">
        <f t="shared" si="7"/>
        <v>0</v>
      </c>
    </row>
    <row r="124" spans="1:36" ht="65" x14ac:dyDescent="0.35">
      <c r="A124" s="46">
        <v>119</v>
      </c>
      <c r="B124" s="43" t="s">
        <v>505</v>
      </c>
      <c r="C124" s="43" t="s">
        <v>506</v>
      </c>
      <c r="D124" s="43" t="s">
        <v>72</v>
      </c>
      <c r="E124" s="43" t="s">
        <v>484</v>
      </c>
      <c r="F124" s="43" t="s">
        <v>229</v>
      </c>
      <c r="G124" s="43" t="s">
        <v>507</v>
      </c>
      <c r="H124" s="60" t="s">
        <v>485</v>
      </c>
      <c r="I124" s="43" t="s">
        <v>508</v>
      </c>
      <c r="J124" s="46" t="s">
        <v>509</v>
      </c>
      <c r="K124" s="43" t="s">
        <v>530</v>
      </c>
      <c r="L124" s="43">
        <v>300</v>
      </c>
      <c r="M124" s="43" t="s">
        <v>531</v>
      </c>
      <c r="N124" s="40" t="s">
        <v>524</v>
      </c>
      <c r="O124" s="35" t="s">
        <v>78</v>
      </c>
      <c r="P124" s="42">
        <v>44963</v>
      </c>
      <c r="Q124" s="42">
        <v>45290</v>
      </c>
      <c r="R124" s="43" t="s">
        <v>497</v>
      </c>
      <c r="S124" s="37" t="s">
        <v>525</v>
      </c>
      <c r="T124" s="38" t="s">
        <v>532</v>
      </c>
      <c r="U124" s="47">
        <v>2.5000000000000001E-2</v>
      </c>
      <c r="V124" s="46"/>
      <c r="W124" s="46"/>
      <c r="X124" s="46"/>
      <c r="Y124" s="46"/>
      <c r="Z124" s="34"/>
      <c r="AA124" s="73"/>
      <c r="AB124" s="73"/>
      <c r="AC124" s="73"/>
      <c r="AD124" s="73">
        <f t="shared" si="4"/>
        <v>0</v>
      </c>
      <c r="AE124" s="73"/>
      <c r="AF124" s="73">
        <f t="shared" si="5"/>
        <v>0</v>
      </c>
      <c r="AG124" s="73"/>
      <c r="AH124" s="73">
        <f t="shared" si="6"/>
        <v>0</v>
      </c>
      <c r="AI124" s="73"/>
      <c r="AJ124" s="73">
        <f t="shared" si="7"/>
        <v>0</v>
      </c>
    </row>
    <row r="125" spans="1:36" ht="65" x14ac:dyDescent="0.35">
      <c r="A125" s="46">
        <v>120</v>
      </c>
      <c r="B125" s="43" t="s">
        <v>505</v>
      </c>
      <c r="C125" s="43" t="s">
        <v>506</v>
      </c>
      <c r="D125" s="43" t="s">
        <v>72</v>
      </c>
      <c r="E125" s="43" t="s">
        <v>484</v>
      </c>
      <c r="F125" s="43" t="s">
        <v>229</v>
      </c>
      <c r="G125" s="43" t="s">
        <v>507</v>
      </c>
      <c r="H125" s="60" t="s">
        <v>485</v>
      </c>
      <c r="I125" s="43" t="s">
        <v>508</v>
      </c>
      <c r="J125" s="46" t="s">
        <v>509</v>
      </c>
      <c r="K125" s="43" t="s">
        <v>533</v>
      </c>
      <c r="L125" s="43">
        <v>60</v>
      </c>
      <c r="M125" s="43" t="s">
        <v>534</v>
      </c>
      <c r="N125" s="40" t="s">
        <v>512</v>
      </c>
      <c r="O125" s="35" t="s">
        <v>78</v>
      </c>
      <c r="P125" s="42">
        <v>44963</v>
      </c>
      <c r="Q125" s="42">
        <v>45290</v>
      </c>
      <c r="R125" s="43" t="s">
        <v>497</v>
      </c>
      <c r="S125" s="38" t="s">
        <v>513</v>
      </c>
      <c r="T125" s="38" t="s">
        <v>535</v>
      </c>
      <c r="U125" s="47">
        <v>9.0899999999999995E-2</v>
      </c>
      <c r="V125" s="46"/>
      <c r="W125" s="46"/>
      <c r="X125" s="46"/>
      <c r="Y125" s="46"/>
      <c r="Z125" s="34"/>
      <c r="AA125" s="73"/>
      <c r="AB125" s="73"/>
      <c r="AC125" s="73"/>
      <c r="AD125" s="73">
        <f t="shared" si="4"/>
        <v>0</v>
      </c>
      <c r="AE125" s="73"/>
      <c r="AF125" s="73">
        <f t="shared" si="5"/>
        <v>0</v>
      </c>
      <c r="AG125" s="73"/>
      <c r="AH125" s="73">
        <f t="shared" si="6"/>
        <v>0</v>
      </c>
      <c r="AI125" s="73"/>
      <c r="AJ125" s="73">
        <f t="shared" si="7"/>
        <v>0</v>
      </c>
    </row>
    <row r="126" spans="1:36" ht="65" x14ac:dyDescent="0.35">
      <c r="A126" s="46">
        <v>121</v>
      </c>
      <c r="B126" s="43" t="s">
        <v>505</v>
      </c>
      <c r="C126" s="43" t="s">
        <v>506</v>
      </c>
      <c r="D126" s="43" t="s">
        <v>72</v>
      </c>
      <c r="E126" s="43" t="s">
        <v>484</v>
      </c>
      <c r="F126" s="43" t="s">
        <v>229</v>
      </c>
      <c r="G126" s="43" t="s">
        <v>507</v>
      </c>
      <c r="H126" s="60" t="s">
        <v>485</v>
      </c>
      <c r="I126" s="43" t="s">
        <v>508</v>
      </c>
      <c r="J126" s="46" t="s">
        <v>509</v>
      </c>
      <c r="K126" s="43" t="s">
        <v>533</v>
      </c>
      <c r="L126" s="43">
        <v>60</v>
      </c>
      <c r="M126" s="43" t="s">
        <v>534</v>
      </c>
      <c r="N126" s="40" t="s">
        <v>515</v>
      </c>
      <c r="O126" s="35" t="s">
        <v>78</v>
      </c>
      <c r="P126" s="42">
        <v>44963</v>
      </c>
      <c r="Q126" s="42">
        <v>45290</v>
      </c>
      <c r="R126" s="43" t="s">
        <v>497</v>
      </c>
      <c r="S126" s="37" t="s">
        <v>523</v>
      </c>
      <c r="T126" s="38" t="s">
        <v>535</v>
      </c>
      <c r="U126" s="47">
        <v>2.5000000000000001E-2</v>
      </c>
      <c r="V126" s="46"/>
      <c r="W126" s="46"/>
      <c r="X126" s="46"/>
      <c r="Y126" s="46"/>
      <c r="Z126" s="34"/>
      <c r="AA126" s="73"/>
      <c r="AB126" s="73"/>
      <c r="AC126" s="73"/>
      <c r="AD126" s="73">
        <f t="shared" si="4"/>
        <v>0</v>
      </c>
      <c r="AE126" s="73"/>
      <c r="AF126" s="73">
        <f t="shared" si="5"/>
        <v>0</v>
      </c>
      <c r="AG126" s="73"/>
      <c r="AH126" s="73">
        <f t="shared" si="6"/>
        <v>0</v>
      </c>
      <c r="AI126" s="73"/>
      <c r="AJ126" s="73">
        <f t="shared" si="7"/>
        <v>0</v>
      </c>
    </row>
    <row r="127" spans="1:36" ht="65" x14ac:dyDescent="0.35">
      <c r="A127" s="46">
        <v>122</v>
      </c>
      <c r="B127" s="43" t="s">
        <v>505</v>
      </c>
      <c r="C127" s="43" t="s">
        <v>506</v>
      </c>
      <c r="D127" s="43" t="s">
        <v>72</v>
      </c>
      <c r="E127" s="43" t="s">
        <v>484</v>
      </c>
      <c r="F127" s="43" t="s">
        <v>229</v>
      </c>
      <c r="G127" s="43" t="s">
        <v>507</v>
      </c>
      <c r="H127" s="60" t="s">
        <v>485</v>
      </c>
      <c r="I127" s="43" t="s">
        <v>508</v>
      </c>
      <c r="J127" s="46" t="s">
        <v>509</v>
      </c>
      <c r="K127" s="43" t="s">
        <v>533</v>
      </c>
      <c r="L127" s="43">
        <v>60</v>
      </c>
      <c r="M127" s="43" t="s">
        <v>534</v>
      </c>
      <c r="N127" s="40" t="s">
        <v>517</v>
      </c>
      <c r="O127" s="35" t="s">
        <v>78</v>
      </c>
      <c r="P127" s="42">
        <v>44963</v>
      </c>
      <c r="Q127" s="42">
        <v>45290</v>
      </c>
      <c r="R127" s="43" t="s">
        <v>497</v>
      </c>
      <c r="S127" s="37" t="s">
        <v>518</v>
      </c>
      <c r="T127" s="38" t="s">
        <v>535</v>
      </c>
      <c r="U127" s="47">
        <v>2.5000000000000001E-2</v>
      </c>
      <c r="V127" s="46"/>
      <c r="W127" s="46"/>
      <c r="X127" s="46"/>
      <c r="Y127" s="46"/>
      <c r="Z127" s="34"/>
      <c r="AA127" s="73"/>
      <c r="AB127" s="73"/>
      <c r="AC127" s="73"/>
      <c r="AD127" s="73">
        <f t="shared" si="4"/>
        <v>0</v>
      </c>
      <c r="AE127" s="73"/>
      <c r="AF127" s="73">
        <f t="shared" si="5"/>
        <v>0</v>
      </c>
      <c r="AG127" s="73"/>
      <c r="AH127" s="73">
        <f t="shared" si="6"/>
        <v>0</v>
      </c>
      <c r="AI127" s="73"/>
      <c r="AJ127" s="73">
        <f t="shared" si="7"/>
        <v>0</v>
      </c>
    </row>
    <row r="128" spans="1:36" ht="65" x14ac:dyDescent="0.35">
      <c r="A128" s="46">
        <v>123</v>
      </c>
      <c r="B128" s="43" t="s">
        <v>505</v>
      </c>
      <c r="C128" s="43" t="s">
        <v>506</v>
      </c>
      <c r="D128" s="43" t="s">
        <v>72</v>
      </c>
      <c r="E128" s="43" t="s">
        <v>484</v>
      </c>
      <c r="F128" s="43" t="s">
        <v>229</v>
      </c>
      <c r="G128" s="43" t="s">
        <v>507</v>
      </c>
      <c r="H128" s="60" t="s">
        <v>485</v>
      </c>
      <c r="I128" s="43" t="s">
        <v>508</v>
      </c>
      <c r="J128" s="46" t="s">
        <v>509</v>
      </c>
      <c r="K128" s="43" t="s">
        <v>533</v>
      </c>
      <c r="L128" s="43">
        <v>60</v>
      </c>
      <c r="M128" s="43" t="s">
        <v>534</v>
      </c>
      <c r="N128" s="40" t="s">
        <v>524</v>
      </c>
      <c r="O128" s="35" t="s">
        <v>78</v>
      </c>
      <c r="P128" s="42">
        <v>44963</v>
      </c>
      <c r="Q128" s="42">
        <v>45290</v>
      </c>
      <c r="R128" s="43" t="s">
        <v>497</v>
      </c>
      <c r="S128" s="37" t="s">
        <v>525</v>
      </c>
      <c r="T128" s="38" t="s">
        <v>536</v>
      </c>
      <c r="U128" s="47">
        <v>9.0899999999999995E-2</v>
      </c>
      <c r="V128" s="46"/>
      <c r="W128" s="46"/>
      <c r="X128" s="46"/>
      <c r="Y128" s="46"/>
      <c r="Z128" s="34"/>
      <c r="AA128" s="73"/>
      <c r="AB128" s="73"/>
      <c r="AC128" s="73"/>
      <c r="AD128" s="73">
        <f t="shared" si="4"/>
        <v>0</v>
      </c>
      <c r="AE128" s="73"/>
      <c r="AF128" s="73">
        <f t="shared" si="5"/>
        <v>0</v>
      </c>
      <c r="AG128" s="73"/>
      <c r="AH128" s="73">
        <f t="shared" si="6"/>
        <v>0</v>
      </c>
      <c r="AI128" s="73"/>
      <c r="AJ128" s="73">
        <f t="shared" si="7"/>
        <v>0</v>
      </c>
    </row>
    <row r="129" spans="1:36" ht="65" x14ac:dyDescent="0.35">
      <c r="A129" s="46">
        <v>124</v>
      </c>
      <c r="B129" s="43" t="s">
        <v>505</v>
      </c>
      <c r="C129" s="43" t="s">
        <v>506</v>
      </c>
      <c r="D129" s="43" t="s">
        <v>72</v>
      </c>
      <c r="E129" s="43" t="s">
        <v>484</v>
      </c>
      <c r="F129" s="43" t="s">
        <v>229</v>
      </c>
      <c r="G129" s="43" t="s">
        <v>507</v>
      </c>
      <c r="H129" s="60" t="s">
        <v>485</v>
      </c>
      <c r="I129" s="43" t="s">
        <v>508</v>
      </c>
      <c r="J129" s="43" t="s">
        <v>509</v>
      </c>
      <c r="K129" s="43" t="s">
        <v>537</v>
      </c>
      <c r="L129" s="61">
        <v>60</v>
      </c>
      <c r="M129" s="43" t="s">
        <v>538</v>
      </c>
      <c r="N129" s="40" t="s">
        <v>512</v>
      </c>
      <c r="O129" s="58" t="s">
        <v>244</v>
      </c>
      <c r="P129" s="42">
        <v>44963</v>
      </c>
      <c r="Q129" s="42">
        <v>45290</v>
      </c>
      <c r="R129" s="43" t="s">
        <v>497</v>
      </c>
      <c r="S129" s="38" t="s">
        <v>513</v>
      </c>
      <c r="T129" s="38" t="s">
        <v>539</v>
      </c>
      <c r="U129" s="47">
        <v>9.0899999999999995E-2</v>
      </c>
      <c r="V129" s="46"/>
      <c r="W129" s="46"/>
      <c r="X129" s="46"/>
      <c r="Y129" s="46"/>
      <c r="Z129" s="34"/>
      <c r="AA129" s="73"/>
      <c r="AB129" s="73"/>
      <c r="AC129" s="73"/>
      <c r="AD129" s="73">
        <f t="shared" si="4"/>
        <v>0</v>
      </c>
      <c r="AE129" s="73"/>
      <c r="AF129" s="73">
        <f t="shared" si="5"/>
        <v>0</v>
      </c>
      <c r="AG129" s="73"/>
      <c r="AH129" s="73">
        <f t="shared" si="6"/>
        <v>0</v>
      </c>
      <c r="AI129" s="73"/>
      <c r="AJ129" s="73">
        <f t="shared" si="7"/>
        <v>0</v>
      </c>
    </row>
    <row r="130" spans="1:36" ht="65" x14ac:dyDescent="0.35">
      <c r="A130" s="46">
        <v>125</v>
      </c>
      <c r="B130" s="43" t="s">
        <v>505</v>
      </c>
      <c r="C130" s="43" t="s">
        <v>506</v>
      </c>
      <c r="D130" s="43" t="s">
        <v>72</v>
      </c>
      <c r="E130" s="43" t="s">
        <v>484</v>
      </c>
      <c r="F130" s="43" t="s">
        <v>229</v>
      </c>
      <c r="G130" s="43" t="s">
        <v>507</v>
      </c>
      <c r="H130" s="60" t="s">
        <v>485</v>
      </c>
      <c r="I130" s="43" t="s">
        <v>508</v>
      </c>
      <c r="J130" s="43" t="s">
        <v>509</v>
      </c>
      <c r="K130" s="43" t="s">
        <v>537</v>
      </c>
      <c r="L130" s="61">
        <v>60</v>
      </c>
      <c r="M130" s="43" t="s">
        <v>538</v>
      </c>
      <c r="N130" s="40" t="s">
        <v>515</v>
      </c>
      <c r="O130" s="35" t="s">
        <v>244</v>
      </c>
      <c r="P130" s="42">
        <v>44963</v>
      </c>
      <c r="Q130" s="42">
        <v>45290</v>
      </c>
      <c r="R130" s="43" t="s">
        <v>497</v>
      </c>
      <c r="S130" s="37" t="s">
        <v>523</v>
      </c>
      <c r="T130" s="38" t="s">
        <v>539</v>
      </c>
      <c r="U130" s="47">
        <v>2.5000000000000001E-2</v>
      </c>
      <c r="V130" s="46"/>
      <c r="W130" s="46"/>
      <c r="X130" s="46"/>
      <c r="Y130" s="46"/>
      <c r="Z130" s="34"/>
      <c r="AA130" s="73"/>
      <c r="AB130" s="73"/>
      <c r="AC130" s="73"/>
      <c r="AD130" s="73">
        <f t="shared" si="4"/>
        <v>0</v>
      </c>
      <c r="AE130" s="73"/>
      <c r="AF130" s="73">
        <f t="shared" si="5"/>
        <v>0</v>
      </c>
      <c r="AG130" s="73"/>
      <c r="AH130" s="73">
        <f t="shared" si="6"/>
        <v>0</v>
      </c>
      <c r="AI130" s="73"/>
      <c r="AJ130" s="73">
        <f t="shared" si="7"/>
        <v>0</v>
      </c>
    </row>
    <row r="131" spans="1:36" ht="65" x14ac:dyDescent="0.35">
      <c r="A131" s="46">
        <v>126</v>
      </c>
      <c r="B131" s="43" t="s">
        <v>505</v>
      </c>
      <c r="C131" s="43" t="s">
        <v>506</v>
      </c>
      <c r="D131" s="43" t="s">
        <v>72</v>
      </c>
      <c r="E131" s="43" t="s">
        <v>484</v>
      </c>
      <c r="F131" s="43" t="s">
        <v>229</v>
      </c>
      <c r="G131" s="43" t="s">
        <v>507</v>
      </c>
      <c r="H131" s="60" t="s">
        <v>485</v>
      </c>
      <c r="I131" s="43" t="s">
        <v>508</v>
      </c>
      <c r="J131" s="43" t="s">
        <v>509</v>
      </c>
      <c r="K131" s="43" t="s">
        <v>537</v>
      </c>
      <c r="L131" s="61">
        <v>60</v>
      </c>
      <c r="M131" s="43" t="s">
        <v>538</v>
      </c>
      <c r="N131" s="40" t="s">
        <v>517</v>
      </c>
      <c r="O131" s="35" t="s">
        <v>244</v>
      </c>
      <c r="P131" s="42">
        <v>44963</v>
      </c>
      <c r="Q131" s="42">
        <v>45290</v>
      </c>
      <c r="R131" s="43" t="s">
        <v>497</v>
      </c>
      <c r="S131" s="37" t="s">
        <v>518</v>
      </c>
      <c r="T131" s="38" t="s">
        <v>539</v>
      </c>
      <c r="U131" s="47">
        <v>2.5000000000000001E-2</v>
      </c>
      <c r="V131" s="46"/>
      <c r="W131" s="46"/>
      <c r="X131" s="46"/>
      <c r="Y131" s="46"/>
      <c r="Z131" s="34"/>
      <c r="AA131" s="73"/>
      <c r="AB131" s="73"/>
      <c r="AC131" s="73"/>
      <c r="AD131" s="73">
        <f t="shared" si="4"/>
        <v>0</v>
      </c>
      <c r="AE131" s="73"/>
      <c r="AF131" s="73">
        <f t="shared" si="5"/>
        <v>0</v>
      </c>
      <c r="AG131" s="73"/>
      <c r="AH131" s="73">
        <f t="shared" si="6"/>
        <v>0</v>
      </c>
      <c r="AI131" s="73"/>
      <c r="AJ131" s="73">
        <f t="shared" si="7"/>
        <v>0</v>
      </c>
    </row>
    <row r="132" spans="1:36" ht="65" x14ac:dyDescent="0.35">
      <c r="A132" s="46">
        <v>127</v>
      </c>
      <c r="B132" s="43" t="s">
        <v>505</v>
      </c>
      <c r="C132" s="43" t="s">
        <v>506</v>
      </c>
      <c r="D132" s="43" t="s">
        <v>72</v>
      </c>
      <c r="E132" s="43" t="s">
        <v>484</v>
      </c>
      <c r="F132" s="43" t="s">
        <v>229</v>
      </c>
      <c r="G132" s="43" t="s">
        <v>507</v>
      </c>
      <c r="H132" s="60" t="s">
        <v>485</v>
      </c>
      <c r="I132" s="43" t="s">
        <v>508</v>
      </c>
      <c r="J132" s="43" t="s">
        <v>509</v>
      </c>
      <c r="K132" s="43" t="s">
        <v>537</v>
      </c>
      <c r="L132" s="61">
        <v>60</v>
      </c>
      <c r="M132" s="43" t="s">
        <v>538</v>
      </c>
      <c r="N132" s="40" t="s">
        <v>524</v>
      </c>
      <c r="O132" s="35" t="s">
        <v>244</v>
      </c>
      <c r="P132" s="42">
        <v>44963</v>
      </c>
      <c r="Q132" s="42">
        <v>45290</v>
      </c>
      <c r="R132" s="43" t="s">
        <v>497</v>
      </c>
      <c r="S132" s="37" t="s">
        <v>525</v>
      </c>
      <c r="T132" s="38" t="s">
        <v>539</v>
      </c>
      <c r="U132" s="47">
        <v>2.5000000000000001E-2</v>
      </c>
      <c r="V132" s="46"/>
      <c r="W132" s="46"/>
      <c r="X132" s="46"/>
      <c r="Y132" s="46"/>
      <c r="Z132" s="34"/>
      <c r="AA132" s="73"/>
      <c r="AB132" s="73"/>
      <c r="AC132" s="73"/>
      <c r="AD132" s="73">
        <f t="shared" si="4"/>
        <v>0</v>
      </c>
      <c r="AE132" s="73"/>
      <c r="AF132" s="73">
        <f t="shared" si="5"/>
        <v>0</v>
      </c>
      <c r="AG132" s="73"/>
      <c r="AH132" s="73">
        <f t="shared" si="6"/>
        <v>0</v>
      </c>
      <c r="AI132" s="73"/>
      <c r="AJ132" s="73">
        <f t="shared" si="7"/>
        <v>0</v>
      </c>
    </row>
    <row r="133" spans="1:36" ht="117" x14ac:dyDescent="0.35">
      <c r="A133" s="46">
        <v>128</v>
      </c>
      <c r="B133" s="43" t="s">
        <v>505</v>
      </c>
      <c r="C133" s="43" t="s">
        <v>506</v>
      </c>
      <c r="D133" s="43" t="s">
        <v>72</v>
      </c>
      <c r="E133" s="43" t="s">
        <v>484</v>
      </c>
      <c r="F133" s="43" t="s">
        <v>229</v>
      </c>
      <c r="G133" s="43" t="s">
        <v>507</v>
      </c>
      <c r="H133" s="60" t="s">
        <v>485</v>
      </c>
      <c r="I133" s="43" t="s">
        <v>508</v>
      </c>
      <c r="J133" s="46" t="s">
        <v>509</v>
      </c>
      <c r="K133" s="43" t="s">
        <v>540</v>
      </c>
      <c r="L133" s="43">
        <v>30</v>
      </c>
      <c r="M133" s="43" t="s">
        <v>541</v>
      </c>
      <c r="N133" s="40" t="s">
        <v>512</v>
      </c>
      <c r="O133" s="35" t="s">
        <v>78</v>
      </c>
      <c r="P133" s="42">
        <v>44963</v>
      </c>
      <c r="Q133" s="42">
        <v>45290</v>
      </c>
      <c r="R133" s="43" t="s">
        <v>497</v>
      </c>
      <c r="S133" s="38" t="s">
        <v>513</v>
      </c>
      <c r="T133" s="38" t="s">
        <v>542</v>
      </c>
      <c r="U133" s="47">
        <v>9.0899999999999995E-2</v>
      </c>
      <c r="V133" s="46"/>
      <c r="W133" s="46"/>
      <c r="X133" s="46"/>
      <c r="Y133" s="46"/>
      <c r="Z133" s="34"/>
      <c r="AA133" s="73"/>
      <c r="AB133" s="73"/>
      <c r="AC133" s="73"/>
      <c r="AD133" s="73">
        <f t="shared" si="4"/>
        <v>0</v>
      </c>
      <c r="AE133" s="73"/>
      <c r="AF133" s="73">
        <f t="shared" si="5"/>
        <v>0</v>
      </c>
      <c r="AG133" s="73"/>
      <c r="AH133" s="73">
        <f t="shared" si="6"/>
        <v>0</v>
      </c>
      <c r="AI133" s="73"/>
      <c r="AJ133" s="73">
        <f t="shared" si="7"/>
        <v>0</v>
      </c>
    </row>
    <row r="134" spans="1:36" ht="117" x14ac:dyDescent="0.35">
      <c r="A134" s="46">
        <v>129</v>
      </c>
      <c r="B134" s="43" t="s">
        <v>505</v>
      </c>
      <c r="C134" s="43" t="s">
        <v>506</v>
      </c>
      <c r="D134" s="43" t="s">
        <v>72</v>
      </c>
      <c r="E134" s="43" t="s">
        <v>484</v>
      </c>
      <c r="F134" s="43" t="s">
        <v>229</v>
      </c>
      <c r="G134" s="43" t="s">
        <v>507</v>
      </c>
      <c r="H134" s="60" t="s">
        <v>485</v>
      </c>
      <c r="I134" s="43" t="s">
        <v>508</v>
      </c>
      <c r="J134" s="46" t="s">
        <v>509</v>
      </c>
      <c r="K134" s="43" t="s">
        <v>540</v>
      </c>
      <c r="L134" s="43">
        <v>30</v>
      </c>
      <c r="M134" s="43" t="s">
        <v>541</v>
      </c>
      <c r="N134" s="40" t="s">
        <v>515</v>
      </c>
      <c r="O134" s="35" t="s">
        <v>78</v>
      </c>
      <c r="P134" s="42">
        <v>44963</v>
      </c>
      <c r="Q134" s="42">
        <v>45290</v>
      </c>
      <c r="R134" s="43" t="s">
        <v>497</v>
      </c>
      <c r="S134" s="37" t="s">
        <v>523</v>
      </c>
      <c r="T134" s="38" t="s">
        <v>542</v>
      </c>
      <c r="U134" s="47">
        <v>2.5000000000000001E-2</v>
      </c>
      <c r="V134" s="46"/>
      <c r="W134" s="46"/>
      <c r="X134" s="46"/>
      <c r="Y134" s="46"/>
      <c r="Z134" s="34"/>
      <c r="AA134" s="73"/>
      <c r="AB134" s="73"/>
      <c r="AC134" s="73"/>
      <c r="AD134" s="73">
        <f t="shared" si="4"/>
        <v>0</v>
      </c>
      <c r="AE134" s="73"/>
      <c r="AF134" s="73">
        <f t="shared" si="5"/>
        <v>0</v>
      </c>
      <c r="AG134" s="73"/>
      <c r="AH134" s="73">
        <f t="shared" si="6"/>
        <v>0</v>
      </c>
      <c r="AI134" s="73"/>
      <c r="AJ134" s="73">
        <f t="shared" si="7"/>
        <v>0</v>
      </c>
    </row>
    <row r="135" spans="1:36" ht="117" x14ac:dyDescent="0.35">
      <c r="A135" s="46">
        <v>130</v>
      </c>
      <c r="B135" s="43" t="s">
        <v>505</v>
      </c>
      <c r="C135" s="43" t="s">
        <v>506</v>
      </c>
      <c r="D135" s="43" t="s">
        <v>72</v>
      </c>
      <c r="E135" s="43" t="s">
        <v>484</v>
      </c>
      <c r="F135" s="43" t="s">
        <v>229</v>
      </c>
      <c r="G135" s="43" t="s">
        <v>507</v>
      </c>
      <c r="H135" s="60" t="s">
        <v>485</v>
      </c>
      <c r="I135" s="43" t="s">
        <v>508</v>
      </c>
      <c r="J135" s="46" t="s">
        <v>509</v>
      </c>
      <c r="K135" s="43" t="s">
        <v>540</v>
      </c>
      <c r="L135" s="43">
        <v>30</v>
      </c>
      <c r="M135" s="43" t="s">
        <v>541</v>
      </c>
      <c r="N135" s="40" t="s">
        <v>517</v>
      </c>
      <c r="O135" s="35" t="s">
        <v>78</v>
      </c>
      <c r="P135" s="42">
        <v>44963</v>
      </c>
      <c r="Q135" s="42">
        <v>45290</v>
      </c>
      <c r="R135" s="43" t="s">
        <v>497</v>
      </c>
      <c r="S135" s="37" t="s">
        <v>518</v>
      </c>
      <c r="T135" s="38" t="s">
        <v>542</v>
      </c>
      <c r="U135" s="47">
        <v>2.5000000000000001E-2</v>
      </c>
      <c r="V135" s="46"/>
      <c r="W135" s="46"/>
      <c r="X135" s="46"/>
      <c r="Y135" s="46"/>
      <c r="Z135" s="34"/>
      <c r="AA135" s="73"/>
      <c r="AB135" s="73"/>
      <c r="AC135" s="73"/>
      <c r="AD135" s="73">
        <f t="shared" ref="AD135:AD198" si="8">+$AA135*AC135</f>
        <v>0</v>
      </c>
      <c r="AE135" s="73"/>
      <c r="AF135" s="73">
        <f t="shared" ref="AF135:AF198" si="9">+$AA135*AE135</f>
        <v>0</v>
      </c>
      <c r="AG135" s="73"/>
      <c r="AH135" s="73">
        <f t="shared" ref="AH135:AH198" si="10">+$AA135*AG135</f>
        <v>0</v>
      </c>
      <c r="AI135" s="73"/>
      <c r="AJ135" s="73">
        <f t="shared" ref="AJ135:AJ198" si="11">+$AA135*AI135</f>
        <v>0</v>
      </c>
    </row>
    <row r="136" spans="1:36" ht="117" x14ac:dyDescent="0.35">
      <c r="A136" s="46">
        <v>131</v>
      </c>
      <c r="B136" s="43" t="s">
        <v>505</v>
      </c>
      <c r="C136" s="43" t="s">
        <v>506</v>
      </c>
      <c r="D136" s="43" t="s">
        <v>72</v>
      </c>
      <c r="E136" s="43" t="s">
        <v>484</v>
      </c>
      <c r="F136" s="43" t="s">
        <v>229</v>
      </c>
      <c r="G136" s="43" t="s">
        <v>507</v>
      </c>
      <c r="H136" s="60" t="s">
        <v>485</v>
      </c>
      <c r="I136" s="43" t="s">
        <v>508</v>
      </c>
      <c r="J136" s="46" t="s">
        <v>509</v>
      </c>
      <c r="K136" s="43" t="s">
        <v>540</v>
      </c>
      <c r="L136" s="43">
        <v>30</v>
      </c>
      <c r="M136" s="43" t="s">
        <v>541</v>
      </c>
      <c r="N136" s="40" t="s">
        <v>524</v>
      </c>
      <c r="O136" s="35" t="s">
        <v>78</v>
      </c>
      <c r="P136" s="42">
        <v>44963</v>
      </c>
      <c r="Q136" s="42">
        <v>45290</v>
      </c>
      <c r="R136" s="43" t="s">
        <v>497</v>
      </c>
      <c r="S136" s="37" t="s">
        <v>525</v>
      </c>
      <c r="T136" s="38" t="s">
        <v>542</v>
      </c>
      <c r="U136" s="47">
        <v>2.5000000000000001E-2</v>
      </c>
      <c r="V136" s="46"/>
      <c r="W136" s="46"/>
      <c r="X136" s="46"/>
      <c r="Y136" s="46"/>
      <c r="Z136" s="34"/>
      <c r="AA136" s="73"/>
      <c r="AB136" s="73"/>
      <c r="AC136" s="73"/>
      <c r="AD136" s="73">
        <f t="shared" si="8"/>
        <v>0</v>
      </c>
      <c r="AE136" s="73"/>
      <c r="AF136" s="73">
        <f t="shared" si="9"/>
        <v>0</v>
      </c>
      <c r="AG136" s="73"/>
      <c r="AH136" s="73">
        <f t="shared" si="10"/>
        <v>0</v>
      </c>
      <c r="AI136" s="73"/>
      <c r="AJ136" s="73">
        <f t="shared" si="11"/>
        <v>0</v>
      </c>
    </row>
    <row r="137" spans="1:36" ht="117" x14ac:dyDescent="0.35">
      <c r="A137" s="46">
        <v>132</v>
      </c>
      <c r="B137" s="43" t="s">
        <v>505</v>
      </c>
      <c r="C137" s="43" t="s">
        <v>543</v>
      </c>
      <c r="D137" s="43" t="s">
        <v>72</v>
      </c>
      <c r="E137" s="43" t="s">
        <v>484</v>
      </c>
      <c r="F137" s="43" t="s">
        <v>229</v>
      </c>
      <c r="G137" s="43" t="s">
        <v>507</v>
      </c>
      <c r="H137" s="60" t="s">
        <v>485</v>
      </c>
      <c r="I137" s="43" t="s">
        <v>508</v>
      </c>
      <c r="J137" s="43" t="s">
        <v>544</v>
      </c>
      <c r="K137" s="43" t="s">
        <v>545</v>
      </c>
      <c r="L137" s="43">
        <v>170</v>
      </c>
      <c r="M137" s="43" t="s">
        <v>546</v>
      </c>
      <c r="N137" s="40" t="s">
        <v>547</v>
      </c>
      <c r="O137" s="35" t="s">
        <v>78</v>
      </c>
      <c r="P137" s="42">
        <v>44963</v>
      </c>
      <c r="Q137" s="42">
        <v>45290</v>
      </c>
      <c r="R137" s="43" t="s">
        <v>497</v>
      </c>
      <c r="S137" s="38" t="s">
        <v>548</v>
      </c>
      <c r="T137" s="38" t="s">
        <v>549</v>
      </c>
      <c r="U137" s="47">
        <v>9.0899999999999995E-2</v>
      </c>
      <c r="V137" s="46"/>
      <c r="W137" s="46"/>
      <c r="X137" s="46"/>
      <c r="Y137" s="46"/>
      <c r="Z137" s="34"/>
      <c r="AA137" s="73"/>
      <c r="AB137" s="73"/>
      <c r="AC137" s="73"/>
      <c r="AD137" s="73">
        <f t="shared" si="8"/>
        <v>0</v>
      </c>
      <c r="AE137" s="73"/>
      <c r="AF137" s="73">
        <f t="shared" si="9"/>
        <v>0</v>
      </c>
      <c r="AG137" s="73"/>
      <c r="AH137" s="73">
        <f t="shared" si="10"/>
        <v>0</v>
      </c>
      <c r="AI137" s="73"/>
      <c r="AJ137" s="73">
        <f t="shared" si="11"/>
        <v>0</v>
      </c>
    </row>
    <row r="138" spans="1:36" ht="117" x14ac:dyDescent="0.35">
      <c r="A138" s="46">
        <v>133</v>
      </c>
      <c r="B138" s="43" t="s">
        <v>505</v>
      </c>
      <c r="C138" s="43" t="s">
        <v>543</v>
      </c>
      <c r="D138" s="43" t="s">
        <v>72</v>
      </c>
      <c r="E138" s="43" t="s">
        <v>484</v>
      </c>
      <c r="F138" s="43" t="s">
        <v>229</v>
      </c>
      <c r="G138" s="43" t="s">
        <v>507</v>
      </c>
      <c r="H138" s="60" t="s">
        <v>485</v>
      </c>
      <c r="I138" s="43" t="s">
        <v>508</v>
      </c>
      <c r="J138" s="43" t="s">
        <v>544</v>
      </c>
      <c r="K138" s="43" t="s">
        <v>545</v>
      </c>
      <c r="L138" s="43">
        <v>170</v>
      </c>
      <c r="M138" s="43" t="s">
        <v>546</v>
      </c>
      <c r="N138" s="40" t="s">
        <v>550</v>
      </c>
      <c r="O138" s="35" t="s">
        <v>78</v>
      </c>
      <c r="P138" s="42">
        <v>44963</v>
      </c>
      <c r="Q138" s="42">
        <v>45290</v>
      </c>
      <c r="R138" s="43" t="s">
        <v>497</v>
      </c>
      <c r="S138" s="38" t="s">
        <v>520</v>
      </c>
      <c r="T138" s="38" t="s">
        <v>549</v>
      </c>
      <c r="U138" s="47">
        <v>2.5000000000000001E-2</v>
      </c>
      <c r="V138" s="46"/>
      <c r="W138" s="46"/>
      <c r="X138" s="46"/>
      <c r="Y138" s="46"/>
      <c r="Z138" s="34"/>
      <c r="AA138" s="73"/>
      <c r="AB138" s="73"/>
      <c r="AC138" s="73"/>
      <c r="AD138" s="73">
        <f t="shared" si="8"/>
        <v>0</v>
      </c>
      <c r="AE138" s="73"/>
      <c r="AF138" s="73">
        <f t="shared" si="9"/>
        <v>0</v>
      </c>
      <c r="AG138" s="73"/>
      <c r="AH138" s="73">
        <f t="shared" si="10"/>
        <v>0</v>
      </c>
      <c r="AI138" s="73"/>
      <c r="AJ138" s="73">
        <f t="shared" si="11"/>
        <v>0</v>
      </c>
    </row>
    <row r="139" spans="1:36" ht="117" x14ac:dyDescent="0.35">
      <c r="A139" s="46">
        <v>134</v>
      </c>
      <c r="B139" s="43" t="s">
        <v>505</v>
      </c>
      <c r="C139" s="43" t="s">
        <v>543</v>
      </c>
      <c r="D139" s="43" t="s">
        <v>72</v>
      </c>
      <c r="E139" s="43" t="s">
        <v>484</v>
      </c>
      <c r="F139" s="43" t="s">
        <v>229</v>
      </c>
      <c r="G139" s="43" t="s">
        <v>507</v>
      </c>
      <c r="H139" s="60" t="s">
        <v>485</v>
      </c>
      <c r="I139" s="43" t="s">
        <v>508</v>
      </c>
      <c r="J139" s="43" t="s">
        <v>544</v>
      </c>
      <c r="K139" s="43" t="s">
        <v>545</v>
      </c>
      <c r="L139" s="43">
        <v>170</v>
      </c>
      <c r="M139" s="43" t="s">
        <v>546</v>
      </c>
      <c r="N139" s="40" t="s">
        <v>551</v>
      </c>
      <c r="O139" s="35" t="s">
        <v>78</v>
      </c>
      <c r="P139" s="42">
        <v>44963</v>
      </c>
      <c r="Q139" s="42">
        <v>45290</v>
      </c>
      <c r="R139" s="43" t="s">
        <v>497</v>
      </c>
      <c r="S139" s="38" t="s">
        <v>520</v>
      </c>
      <c r="T139" s="38" t="s">
        <v>549</v>
      </c>
      <c r="U139" s="47">
        <v>2.5000000000000001E-2</v>
      </c>
      <c r="V139" s="46"/>
      <c r="W139" s="46"/>
      <c r="X139" s="46"/>
      <c r="Y139" s="46"/>
      <c r="Z139" s="34"/>
      <c r="AA139" s="73"/>
      <c r="AB139" s="73"/>
      <c r="AC139" s="73"/>
      <c r="AD139" s="73">
        <f t="shared" si="8"/>
        <v>0</v>
      </c>
      <c r="AE139" s="73"/>
      <c r="AF139" s="73">
        <f t="shared" si="9"/>
        <v>0</v>
      </c>
      <c r="AG139" s="73"/>
      <c r="AH139" s="73">
        <f t="shared" si="10"/>
        <v>0</v>
      </c>
      <c r="AI139" s="73"/>
      <c r="AJ139" s="73">
        <f t="shared" si="11"/>
        <v>0</v>
      </c>
    </row>
    <row r="140" spans="1:36" ht="117" x14ac:dyDescent="0.35">
      <c r="A140" s="46">
        <v>135</v>
      </c>
      <c r="B140" s="43" t="s">
        <v>505</v>
      </c>
      <c r="C140" s="43" t="s">
        <v>543</v>
      </c>
      <c r="D140" s="43" t="s">
        <v>72</v>
      </c>
      <c r="E140" s="43" t="s">
        <v>484</v>
      </c>
      <c r="F140" s="43" t="s">
        <v>229</v>
      </c>
      <c r="G140" s="43" t="s">
        <v>507</v>
      </c>
      <c r="H140" s="60" t="s">
        <v>485</v>
      </c>
      <c r="I140" s="43" t="s">
        <v>508</v>
      </c>
      <c r="J140" s="43" t="s">
        <v>544</v>
      </c>
      <c r="K140" s="43" t="s">
        <v>545</v>
      </c>
      <c r="L140" s="43">
        <v>170</v>
      </c>
      <c r="M140" s="43" t="s">
        <v>546</v>
      </c>
      <c r="N140" s="40" t="s">
        <v>552</v>
      </c>
      <c r="O140" s="35" t="s">
        <v>78</v>
      </c>
      <c r="P140" s="42">
        <v>44963</v>
      </c>
      <c r="Q140" s="42">
        <v>45290</v>
      </c>
      <c r="R140" s="43" t="s">
        <v>497</v>
      </c>
      <c r="S140" s="38" t="s">
        <v>520</v>
      </c>
      <c r="T140" s="38" t="s">
        <v>549</v>
      </c>
      <c r="U140" s="47">
        <v>2.5000000000000001E-2</v>
      </c>
      <c r="V140" s="46"/>
      <c r="W140" s="46"/>
      <c r="X140" s="46"/>
      <c r="Y140" s="46"/>
      <c r="Z140" s="34"/>
      <c r="AA140" s="73"/>
      <c r="AB140" s="73"/>
      <c r="AC140" s="73"/>
      <c r="AD140" s="73">
        <f t="shared" si="8"/>
        <v>0</v>
      </c>
      <c r="AE140" s="73"/>
      <c r="AF140" s="73">
        <f t="shared" si="9"/>
        <v>0</v>
      </c>
      <c r="AG140" s="73"/>
      <c r="AH140" s="73">
        <f t="shared" si="10"/>
        <v>0</v>
      </c>
      <c r="AI140" s="73"/>
      <c r="AJ140" s="73">
        <f t="shared" si="11"/>
        <v>0</v>
      </c>
    </row>
    <row r="141" spans="1:36" ht="130" x14ac:dyDescent="0.35">
      <c r="A141" s="46">
        <v>136</v>
      </c>
      <c r="B141" s="43" t="s">
        <v>505</v>
      </c>
      <c r="C141" s="43" t="s">
        <v>553</v>
      </c>
      <c r="D141" s="43" t="s">
        <v>72</v>
      </c>
      <c r="E141" s="43" t="s">
        <v>484</v>
      </c>
      <c r="F141" s="43" t="s">
        <v>229</v>
      </c>
      <c r="G141" s="43" t="s">
        <v>507</v>
      </c>
      <c r="H141" s="60" t="s">
        <v>485</v>
      </c>
      <c r="I141" s="43" t="s">
        <v>508</v>
      </c>
      <c r="J141" s="46" t="s">
        <v>554</v>
      </c>
      <c r="K141" s="43" t="s">
        <v>555</v>
      </c>
      <c r="L141" s="43">
        <v>4</v>
      </c>
      <c r="M141" s="43" t="s">
        <v>556</v>
      </c>
      <c r="N141" s="40" t="s">
        <v>557</v>
      </c>
      <c r="O141" s="35" t="s">
        <v>78</v>
      </c>
      <c r="P141" s="48">
        <v>44946</v>
      </c>
      <c r="Q141" s="48">
        <v>45290</v>
      </c>
      <c r="R141" s="43" t="s">
        <v>497</v>
      </c>
      <c r="S141" s="53" t="s">
        <v>558</v>
      </c>
      <c r="T141" s="53" t="s">
        <v>559</v>
      </c>
      <c r="U141" s="47">
        <v>9.0899999999999995E-2</v>
      </c>
      <c r="V141" s="46"/>
      <c r="W141" s="46"/>
      <c r="X141" s="46"/>
      <c r="Y141" s="46"/>
      <c r="Z141" s="34"/>
      <c r="AA141" s="73"/>
      <c r="AB141" s="73"/>
      <c r="AC141" s="73"/>
      <c r="AD141" s="73">
        <f t="shared" si="8"/>
        <v>0</v>
      </c>
      <c r="AE141" s="73"/>
      <c r="AF141" s="73">
        <f t="shared" si="9"/>
        <v>0</v>
      </c>
      <c r="AG141" s="73"/>
      <c r="AH141" s="73">
        <f t="shared" si="10"/>
        <v>0</v>
      </c>
      <c r="AI141" s="73"/>
      <c r="AJ141" s="73">
        <f t="shared" si="11"/>
        <v>0</v>
      </c>
    </row>
    <row r="142" spans="1:36" ht="130" x14ac:dyDescent="0.35">
      <c r="A142" s="46">
        <v>137</v>
      </c>
      <c r="B142" s="43" t="s">
        <v>505</v>
      </c>
      <c r="C142" s="43" t="s">
        <v>553</v>
      </c>
      <c r="D142" s="43" t="s">
        <v>72</v>
      </c>
      <c r="E142" s="43" t="s">
        <v>484</v>
      </c>
      <c r="F142" s="43" t="s">
        <v>229</v>
      </c>
      <c r="G142" s="43" t="s">
        <v>507</v>
      </c>
      <c r="H142" s="60" t="s">
        <v>485</v>
      </c>
      <c r="I142" s="43" t="s">
        <v>508</v>
      </c>
      <c r="J142" s="46" t="s">
        <v>554</v>
      </c>
      <c r="K142" s="43" t="s">
        <v>555</v>
      </c>
      <c r="L142" s="43">
        <v>4</v>
      </c>
      <c r="M142" s="43" t="s">
        <v>556</v>
      </c>
      <c r="N142" s="40" t="s">
        <v>560</v>
      </c>
      <c r="O142" s="35" t="s">
        <v>78</v>
      </c>
      <c r="P142" s="48">
        <v>44571</v>
      </c>
      <c r="Q142" s="48">
        <v>44925</v>
      </c>
      <c r="R142" s="43" t="s">
        <v>497</v>
      </c>
      <c r="S142" s="53" t="s">
        <v>558</v>
      </c>
      <c r="T142" s="53" t="s">
        <v>559</v>
      </c>
      <c r="U142" s="47">
        <v>2.5000000000000001E-2</v>
      </c>
      <c r="V142" s="46"/>
      <c r="W142" s="46"/>
      <c r="X142" s="46"/>
      <c r="Y142" s="46"/>
      <c r="Z142" s="34"/>
      <c r="AA142" s="73"/>
      <c r="AB142" s="73"/>
      <c r="AC142" s="73"/>
      <c r="AD142" s="73">
        <f t="shared" si="8"/>
        <v>0</v>
      </c>
      <c r="AE142" s="73"/>
      <c r="AF142" s="73">
        <f t="shared" si="9"/>
        <v>0</v>
      </c>
      <c r="AG142" s="73"/>
      <c r="AH142" s="73">
        <f t="shared" si="10"/>
        <v>0</v>
      </c>
      <c r="AI142" s="73"/>
      <c r="AJ142" s="73">
        <f t="shared" si="11"/>
        <v>0</v>
      </c>
    </row>
    <row r="143" spans="1:36" ht="130" x14ac:dyDescent="0.35">
      <c r="A143" s="46">
        <v>138</v>
      </c>
      <c r="B143" s="43" t="s">
        <v>505</v>
      </c>
      <c r="C143" s="43" t="s">
        <v>553</v>
      </c>
      <c r="D143" s="43" t="s">
        <v>72</v>
      </c>
      <c r="E143" s="43" t="s">
        <v>484</v>
      </c>
      <c r="F143" s="43" t="s">
        <v>229</v>
      </c>
      <c r="G143" s="43" t="s">
        <v>507</v>
      </c>
      <c r="H143" s="60" t="s">
        <v>485</v>
      </c>
      <c r="I143" s="43" t="s">
        <v>508</v>
      </c>
      <c r="J143" s="46" t="s">
        <v>554</v>
      </c>
      <c r="K143" s="43" t="s">
        <v>555</v>
      </c>
      <c r="L143" s="43">
        <v>4</v>
      </c>
      <c r="M143" s="43" t="s">
        <v>556</v>
      </c>
      <c r="N143" s="40" t="s">
        <v>561</v>
      </c>
      <c r="O143" s="35" t="s">
        <v>78</v>
      </c>
      <c r="P143" s="48">
        <v>44597</v>
      </c>
      <c r="Q143" s="48">
        <v>44925</v>
      </c>
      <c r="R143" s="43" t="s">
        <v>497</v>
      </c>
      <c r="S143" s="53" t="s">
        <v>562</v>
      </c>
      <c r="T143" s="53" t="s">
        <v>559</v>
      </c>
      <c r="U143" s="47">
        <v>2.5000000000000001E-2</v>
      </c>
      <c r="V143" s="46"/>
      <c r="W143" s="46"/>
      <c r="X143" s="46"/>
      <c r="Y143" s="46"/>
      <c r="Z143" s="34"/>
      <c r="AA143" s="73"/>
      <c r="AB143" s="73"/>
      <c r="AC143" s="73"/>
      <c r="AD143" s="73">
        <f t="shared" si="8"/>
        <v>0</v>
      </c>
      <c r="AE143" s="73"/>
      <c r="AF143" s="73">
        <f t="shared" si="9"/>
        <v>0</v>
      </c>
      <c r="AG143" s="73"/>
      <c r="AH143" s="73">
        <f t="shared" si="10"/>
        <v>0</v>
      </c>
      <c r="AI143" s="73"/>
      <c r="AJ143" s="73">
        <f t="shared" si="11"/>
        <v>0</v>
      </c>
    </row>
    <row r="144" spans="1:36" ht="130" x14ac:dyDescent="0.35">
      <c r="A144" s="46">
        <v>139</v>
      </c>
      <c r="B144" s="43" t="s">
        <v>505</v>
      </c>
      <c r="C144" s="43" t="s">
        <v>553</v>
      </c>
      <c r="D144" s="43" t="s">
        <v>72</v>
      </c>
      <c r="E144" s="43" t="s">
        <v>484</v>
      </c>
      <c r="F144" s="43" t="s">
        <v>229</v>
      </c>
      <c r="G144" s="43" t="s">
        <v>507</v>
      </c>
      <c r="H144" s="60" t="s">
        <v>485</v>
      </c>
      <c r="I144" s="43" t="s">
        <v>508</v>
      </c>
      <c r="J144" s="46" t="s">
        <v>554</v>
      </c>
      <c r="K144" s="43" t="s">
        <v>555</v>
      </c>
      <c r="L144" s="43">
        <v>4</v>
      </c>
      <c r="M144" s="43" t="s">
        <v>556</v>
      </c>
      <c r="N144" s="40" t="s">
        <v>563</v>
      </c>
      <c r="O144" s="35" t="s">
        <v>78</v>
      </c>
      <c r="P144" s="48">
        <v>44597</v>
      </c>
      <c r="Q144" s="48">
        <v>44925</v>
      </c>
      <c r="R144" s="43" t="s">
        <v>497</v>
      </c>
      <c r="S144" s="53" t="s">
        <v>520</v>
      </c>
      <c r="T144" s="53" t="s">
        <v>559</v>
      </c>
      <c r="U144" s="47">
        <v>2.5000000000000001E-2</v>
      </c>
      <c r="V144" s="46"/>
      <c r="W144" s="46"/>
      <c r="X144" s="46"/>
      <c r="Y144" s="46"/>
      <c r="Z144" s="34"/>
      <c r="AA144" s="73"/>
      <c r="AB144" s="73"/>
      <c r="AC144" s="73"/>
      <c r="AD144" s="73">
        <f t="shared" si="8"/>
        <v>0</v>
      </c>
      <c r="AE144" s="73"/>
      <c r="AF144" s="73">
        <f t="shared" si="9"/>
        <v>0</v>
      </c>
      <c r="AG144" s="73"/>
      <c r="AH144" s="73">
        <f t="shared" si="10"/>
        <v>0</v>
      </c>
      <c r="AI144" s="73"/>
      <c r="AJ144" s="73">
        <f t="shared" si="11"/>
        <v>0</v>
      </c>
    </row>
    <row r="145" spans="1:36" ht="65" x14ac:dyDescent="0.35">
      <c r="A145" s="46">
        <v>140</v>
      </c>
      <c r="B145" s="43" t="s">
        <v>505</v>
      </c>
      <c r="C145" s="43" t="s">
        <v>564</v>
      </c>
      <c r="D145" s="43" t="s">
        <v>72</v>
      </c>
      <c r="E145" s="43" t="s">
        <v>484</v>
      </c>
      <c r="F145" s="43" t="s">
        <v>229</v>
      </c>
      <c r="G145" s="43" t="s">
        <v>507</v>
      </c>
      <c r="H145" s="60" t="s">
        <v>485</v>
      </c>
      <c r="I145" s="43" t="s">
        <v>565</v>
      </c>
      <c r="J145" s="46" t="s">
        <v>509</v>
      </c>
      <c r="K145" s="43" t="s">
        <v>566</v>
      </c>
      <c r="L145" s="43">
        <v>1000</v>
      </c>
      <c r="M145" s="43" t="s">
        <v>511</v>
      </c>
      <c r="N145" s="40" t="s">
        <v>567</v>
      </c>
      <c r="O145" s="35" t="s">
        <v>78</v>
      </c>
      <c r="P145" s="48">
        <v>44928</v>
      </c>
      <c r="Q145" s="48">
        <v>45290</v>
      </c>
      <c r="R145" s="43" t="s">
        <v>497</v>
      </c>
      <c r="S145" s="43" t="s">
        <v>568</v>
      </c>
      <c r="T145" s="53" t="s">
        <v>569</v>
      </c>
      <c r="U145" s="47">
        <v>0.25</v>
      </c>
      <c r="V145" s="46"/>
      <c r="W145" s="46"/>
      <c r="X145" s="46"/>
      <c r="Y145" s="46"/>
      <c r="Z145" s="34"/>
      <c r="AA145" s="73"/>
      <c r="AB145" s="73"/>
      <c r="AC145" s="73"/>
      <c r="AD145" s="73">
        <f t="shared" si="8"/>
        <v>0</v>
      </c>
      <c r="AE145" s="73"/>
      <c r="AF145" s="73">
        <f t="shared" si="9"/>
        <v>0</v>
      </c>
      <c r="AG145" s="73"/>
      <c r="AH145" s="73">
        <f t="shared" si="10"/>
        <v>0</v>
      </c>
      <c r="AI145" s="73"/>
      <c r="AJ145" s="73">
        <f t="shared" si="11"/>
        <v>0</v>
      </c>
    </row>
    <row r="146" spans="1:36" ht="65" x14ac:dyDescent="0.35">
      <c r="A146" s="46">
        <v>141</v>
      </c>
      <c r="B146" s="43" t="s">
        <v>505</v>
      </c>
      <c r="C146" s="43" t="s">
        <v>564</v>
      </c>
      <c r="D146" s="43" t="s">
        <v>72</v>
      </c>
      <c r="E146" s="43" t="s">
        <v>484</v>
      </c>
      <c r="F146" s="43" t="s">
        <v>229</v>
      </c>
      <c r="G146" s="43" t="s">
        <v>507</v>
      </c>
      <c r="H146" s="60" t="s">
        <v>485</v>
      </c>
      <c r="I146" s="43" t="s">
        <v>565</v>
      </c>
      <c r="J146" s="46" t="s">
        <v>509</v>
      </c>
      <c r="K146" s="43" t="s">
        <v>570</v>
      </c>
      <c r="L146" s="43">
        <v>300</v>
      </c>
      <c r="M146" s="43" t="s">
        <v>511</v>
      </c>
      <c r="N146" s="40" t="s">
        <v>567</v>
      </c>
      <c r="O146" s="35" t="s">
        <v>78</v>
      </c>
      <c r="P146" s="48">
        <v>44928</v>
      </c>
      <c r="Q146" s="48">
        <v>45290</v>
      </c>
      <c r="R146" s="43" t="s">
        <v>497</v>
      </c>
      <c r="S146" s="43" t="s">
        <v>568</v>
      </c>
      <c r="T146" s="53" t="s">
        <v>569</v>
      </c>
      <c r="U146" s="47">
        <v>0.25</v>
      </c>
      <c r="V146" s="46"/>
      <c r="W146" s="46"/>
      <c r="X146" s="46"/>
      <c r="Y146" s="46"/>
      <c r="Z146" s="34"/>
      <c r="AA146" s="73"/>
      <c r="AB146" s="73"/>
      <c r="AC146" s="73"/>
      <c r="AD146" s="73">
        <f t="shared" si="8"/>
        <v>0</v>
      </c>
      <c r="AE146" s="73"/>
      <c r="AF146" s="73">
        <f t="shared" si="9"/>
        <v>0</v>
      </c>
      <c r="AG146" s="73"/>
      <c r="AH146" s="73">
        <f t="shared" si="10"/>
        <v>0</v>
      </c>
      <c r="AI146" s="73"/>
      <c r="AJ146" s="73">
        <f t="shared" si="11"/>
        <v>0</v>
      </c>
    </row>
    <row r="147" spans="1:36" ht="65" x14ac:dyDescent="0.35">
      <c r="A147" s="46">
        <v>142</v>
      </c>
      <c r="B147" s="43" t="s">
        <v>505</v>
      </c>
      <c r="C147" s="43" t="s">
        <v>564</v>
      </c>
      <c r="D147" s="43" t="s">
        <v>72</v>
      </c>
      <c r="E147" s="43" t="s">
        <v>484</v>
      </c>
      <c r="F147" s="43" t="s">
        <v>229</v>
      </c>
      <c r="G147" s="43" t="s">
        <v>507</v>
      </c>
      <c r="H147" s="60" t="s">
        <v>485</v>
      </c>
      <c r="I147" s="43" t="s">
        <v>565</v>
      </c>
      <c r="J147" s="46" t="s">
        <v>571</v>
      </c>
      <c r="K147" s="43" t="s">
        <v>572</v>
      </c>
      <c r="L147" s="43">
        <v>12</v>
      </c>
      <c r="M147" s="43" t="s">
        <v>573</v>
      </c>
      <c r="N147" s="40" t="s">
        <v>574</v>
      </c>
      <c r="O147" s="58" t="s">
        <v>244</v>
      </c>
      <c r="P147" s="48">
        <v>44928</v>
      </c>
      <c r="Q147" s="48">
        <v>45290</v>
      </c>
      <c r="R147" s="43" t="s">
        <v>497</v>
      </c>
      <c r="S147" s="43" t="s">
        <v>568</v>
      </c>
      <c r="T147" s="53" t="s">
        <v>575</v>
      </c>
      <c r="U147" s="47">
        <v>0.25</v>
      </c>
      <c r="V147" s="46"/>
      <c r="W147" s="46"/>
      <c r="X147" s="46"/>
      <c r="Y147" s="46"/>
      <c r="Z147" s="34"/>
      <c r="AA147" s="73"/>
      <c r="AB147" s="73"/>
      <c r="AC147" s="73"/>
      <c r="AD147" s="73">
        <f t="shared" si="8"/>
        <v>0</v>
      </c>
      <c r="AE147" s="73"/>
      <c r="AF147" s="73">
        <f t="shared" si="9"/>
        <v>0</v>
      </c>
      <c r="AG147" s="73"/>
      <c r="AH147" s="73">
        <f t="shared" si="10"/>
        <v>0</v>
      </c>
      <c r="AI147" s="73"/>
      <c r="AJ147" s="73">
        <f t="shared" si="11"/>
        <v>0</v>
      </c>
    </row>
    <row r="148" spans="1:36" ht="65" x14ac:dyDescent="0.35">
      <c r="A148" s="46">
        <v>143</v>
      </c>
      <c r="B148" s="43" t="s">
        <v>505</v>
      </c>
      <c r="C148" s="43" t="s">
        <v>564</v>
      </c>
      <c r="D148" s="43" t="s">
        <v>72</v>
      </c>
      <c r="E148" s="43" t="s">
        <v>484</v>
      </c>
      <c r="F148" s="43" t="s">
        <v>229</v>
      </c>
      <c r="G148" s="43" t="s">
        <v>507</v>
      </c>
      <c r="H148" s="60" t="s">
        <v>485</v>
      </c>
      <c r="I148" s="43" t="s">
        <v>565</v>
      </c>
      <c r="J148" s="46" t="s">
        <v>571</v>
      </c>
      <c r="K148" s="43" t="s">
        <v>576</v>
      </c>
      <c r="L148" s="62">
        <v>0.7</v>
      </c>
      <c r="M148" s="43" t="s">
        <v>51</v>
      </c>
      <c r="N148" s="40" t="s">
        <v>577</v>
      </c>
      <c r="O148" s="58" t="s">
        <v>244</v>
      </c>
      <c r="P148" s="48">
        <v>44928</v>
      </c>
      <c r="Q148" s="48">
        <v>45290</v>
      </c>
      <c r="R148" s="43" t="s">
        <v>497</v>
      </c>
      <c r="S148" s="43" t="s">
        <v>568</v>
      </c>
      <c r="T148" s="53" t="s">
        <v>575</v>
      </c>
      <c r="U148" s="47">
        <v>0.25</v>
      </c>
      <c r="V148" s="46"/>
      <c r="W148" s="46"/>
      <c r="X148" s="46"/>
      <c r="Y148" s="46"/>
      <c r="Z148" s="34"/>
      <c r="AA148" s="73"/>
      <c r="AB148" s="73"/>
      <c r="AC148" s="73"/>
      <c r="AD148" s="73">
        <f t="shared" si="8"/>
        <v>0</v>
      </c>
      <c r="AE148" s="73"/>
      <c r="AF148" s="73">
        <f t="shared" si="9"/>
        <v>0</v>
      </c>
      <c r="AG148" s="73"/>
      <c r="AH148" s="73">
        <f t="shared" si="10"/>
        <v>0</v>
      </c>
      <c r="AI148" s="73"/>
      <c r="AJ148" s="73">
        <f t="shared" si="11"/>
        <v>0</v>
      </c>
    </row>
    <row r="149" spans="1:36" ht="60" customHeight="1" x14ac:dyDescent="0.35">
      <c r="A149" s="46">
        <v>144</v>
      </c>
      <c r="B149" s="43" t="s">
        <v>505</v>
      </c>
      <c r="C149" s="43" t="s">
        <v>578</v>
      </c>
      <c r="D149" s="43" t="s">
        <v>72</v>
      </c>
      <c r="E149" s="43" t="s">
        <v>484</v>
      </c>
      <c r="F149" s="43" t="s">
        <v>229</v>
      </c>
      <c r="G149" s="43" t="s">
        <v>46</v>
      </c>
      <c r="H149" s="43" t="s">
        <v>579</v>
      </c>
      <c r="I149" s="43" t="s">
        <v>580</v>
      </c>
      <c r="J149" s="46" t="s">
        <v>509</v>
      </c>
      <c r="K149" s="43" t="s">
        <v>581</v>
      </c>
      <c r="L149" s="43">
        <v>125</v>
      </c>
      <c r="M149" s="40" t="s">
        <v>582</v>
      </c>
      <c r="N149" s="40" t="s">
        <v>583</v>
      </c>
      <c r="O149" s="58" t="s">
        <v>103</v>
      </c>
      <c r="P149" s="48">
        <v>44958</v>
      </c>
      <c r="Q149" s="48">
        <v>45290</v>
      </c>
      <c r="R149" s="43" t="s">
        <v>55</v>
      </c>
      <c r="S149" s="43" t="s">
        <v>584</v>
      </c>
      <c r="T149" s="53" t="s">
        <v>585</v>
      </c>
      <c r="U149" s="47">
        <v>0.05</v>
      </c>
      <c r="AA149" s="73"/>
      <c r="AB149" s="73"/>
      <c r="AC149" s="73"/>
      <c r="AD149" s="73">
        <f t="shared" si="8"/>
        <v>0</v>
      </c>
      <c r="AE149" s="73"/>
      <c r="AF149" s="73">
        <f t="shared" si="9"/>
        <v>0</v>
      </c>
      <c r="AG149" s="73"/>
      <c r="AH149" s="73">
        <f t="shared" si="10"/>
        <v>0</v>
      </c>
      <c r="AI149" s="73"/>
      <c r="AJ149" s="73">
        <f t="shared" si="11"/>
        <v>0</v>
      </c>
    </row>
    <row r="150" spans="1:36" ht="91" x14ac:dyDescent="0.35">
      <c r="A150" s="46">
        <v>145</v>
      </c>
      <c r="B150" s="43" t="s">
        <v>586</v>
      </c>
      <c r="C150" s="43" t="s">
        <v>578</v>
      </c>
      <c r="D150" s="43" t="s">
        <v>72</v>
      </c>
      <c r="E150" s="43" t="s">
        <v>484</v>
      </c>
      <c r="F150" s="43" t="s">
        <v>229</v>
      </c>
      <c r="G150" s="43" t="s">
        <v>46</v>
      </c>
      <c r="H150" s="43" t="s">
        <v>579</v>
      </c>
      <c r="I150" s="43" t="s">
        <v>580</v>
      </c>
      <c r="J150" s="46" t="s">
        <v>509</v>
      </c>
      <c r="K150" s="43" t="s">
        <v>581</v>
      </c>
      <c r="L150" s="43">
        <v>125</v>
      </c>
      <c r="M150" s="40" t="s">
        <v>582</v>
      </c>
      <c r="N150" s="40" t="s">
        <v>587</v>
      </c>
      <c r="O150" s="58" t="s">
        <v>103</v>
      </c>
      <c r="P150" s="48">
        <v>44958</v>
      </c>
      <c r="Q150" s="48">
        <v>45290</v>
      </c>
      <c r="R150" s="43" t="s">
        <v>55</v>
      </c>
      <c r="S150" s="43" t="s">
        <v>588</v>
      </c>
      <c r="T150" s="53" t="s">
        <v>589</v>
      </c>
      <c r="U150" s="47">
        <v>0.2</v>
      </c>
      <c r="AA150" s="73"/>
      <c r="AB150" s="73"/>
      <c r="AC150" s="73"/>
      <c r="AD150" s="73">
        <f t="shared" si="8"/>
        <v>0</v>
      </c>
      <c r="AE150" s="73"/>
      <c r="AF150" s="73">
        <f t="shared" si="9"/>
        <v>0</v>
      </c>
      <c r="AG150" s="73"/>
      <c r="AH150" s="73">
        <f t="shared" si="10"/>
        <v>0</v>
      </c>
      <c r="AI150" s="73"/>
      <c r="AJ150" s="73">
        <f t="shared" si="11"/>
        <v>0</v>
      </c>
    </row>
    <row r="151" spans="1:36" ht="91" x14ac:dyDescent="0.35">
      <c r="A151" s="46">
        <v>146</v>
      </c>
      <c r="B151" s="43" t="s">
        <v>590</v>
      </c>
      <c r="C151" s="43" t="s">
        <v>578</v>
      </c>
      <c r="D151" s="43" t="s">
        <v>72</v>
      </c>
      <c r="E151" s="43" t="s">
        <v>484</v>
      </c>
      <c r="F151" s="43" t="s">
        <v>229</v>
      </c>
      <c r="G151" s="43" t="s">
        <v>46</v>
      </c>
      <c r="H151" s="43" t="s">
        <v>579</v>
      </c>
      <c r="I151" s="43" t="s">
        <v>580</v>
      </c>
      <c r="J151" s="46" t="s">
        <v>509</v>
      </c>
      <c r="K151" s="43" t="s">
        <v>581</v>
      </c>
      <c r="L151" s="43">
        <v>125</v>
      </c>
      <c r="M151" s="40" t="s">
        <v>582</v>
      </c>
      <c r="N151" s="40" t="s">
        <v>591</v>
      </c>
      <c r="O151" s="58" t="s">
        <v>103</v>
      </c>
      <c r="P151" s="48">
        <v>44958</v>
      </c>
      <c r="Q151" s="48">
        <v>45290</v>
      </c>
      <c r="R151" s="43" t="s">
        <v>55</v>
      </c>
      <c r="S151" s="43" t="s">
        <v>588</v>
      </c>
      <c r="T151" s="53" t="s">
        <v>589</v>
      </c>
      <c r="U151" s="47">
        <v>0.05</v>
      </c>
      <c r="AA151" s="73"/>
      <c r="AB151" s="73"/>
      <c r="AC151" s="73"/>
      <c r="AD151" s="73">
        <f t="shared" si="8"/>
        <v>0</v>
      </c>
      <c r="AE151" s="73"/>
      <c r="AF151" s="73">
        <f t="shared" si="9"/>
        <v>0</v>
      </c>
      <c r="AG151" s="73"/>
      <c r="AH151" s="73">
        <f t="shared" si="10"/>
        <v>0</v>
      </c>
      <c r="AI151" s="73"/>
      <c r="AJ151" s="73">
        <f t="shared" si="11"/>
        <v>0</v>
      </c>
    </row>
    <row r="152" spans="1:36" ht="91" x14ac:dyDescent="0.35">
      <c r="A152" s="46">
        <v>147</v>
      </c>
      <c r="B152" s="43" t="s">
        <v>592</v>
      </c>
      <c r="C152" s="43" t="s">
        <v>578</v>
      </c>
      <c r="D152" s="43" t="s">
        <v>72</v>
      </c>
      <c r="E152" s="43" t="s">
        <v>484</v>
      </c>
      <c r="F152" s="43" t="s">
        <v>229</v>
      </c>
      <c r="G152" s="43" t="s">
        <v>46</v>
      </c>
      <c r="H152" s="43" t="s">
        <v>579</v>
      </c>
      <c r="I152" s="43" t="s">
        <v>580</v>
      </c>
      <c r="J152" s="46" t="s">
        <v>509</v>
      </c>
      <c r="K152" s="43" t="s">
        <v>581</v>
      </c>
      <c r="L152" s="43">
        <v>125</v>
      </c>
      <c r="M152" s="40" t="s">
        <v>582</v>
      </c>
      <c r="N152" s="40" t="s">
        <v>593</v>
      </c>
      <c r="O152" s="58" t="s">
        <v>103</v>
      </c>
      <c r="P152" s="48">
        <v>44958</v>
      </c>
      <c r="Q152" s="48">
        <v>45290</v>
      </c>
      <c r="R152" s="43" t="s">
        <v>55</v>
      </c>
      <c r="S152" s="43" t="s">
        <v>594</v>
      </c>
      <c r="T152" s="53" t="s">
        <v>589</v>
      </c>
      <c r="U152" s="47">
        <v>0.45</v>
      </c>
      <c r="AA152" s="73"/>
      <c r="AB152" s="73"/>
      <c r="AC152" s="73"/>
      <c r="AD152" s="73">
        <f t="shared" si="8"/>
        <v>0</v>
      </c>
      <c r="AE152" s="73"/>
      <c r="AF152" s="73">
        <f t="shared" si="9"/>
        <v>0</v>
      </c>
      <c r="AG152" s="73"/>
      <c r="AH152" s="73">
        <f t="shared" si="10"/>
        <v>0</v>
      </c>
      <c r="AI152" s="73"/>
      <c r="AJ152" s="73">
        <f t="shared" si="11"/>
        <v>0</v>
      </c>
    </row>
    <row r="153" spans="1:36" ht="91" x14ac:dyDescent="0.35">
      <c r="A153" s="46">
        <v>148</v>
      </c>
      <c r="B153" s="43" t="s">
        <v>595</v>
      </c>
      <c r="C153" s="43" t="s">
        <v>578</v>
      </c>
      <c r="D153" s="43" t="s">
        <v>72</v>
      </c>
      <c r="E153" s="43" t="s">
        <v>484</v>
      </c>
      <c r="F153" s="43" t="s">
        <v>229</v>
      </c>
      <c r="G153" s="43" t="s">
        <v>46</v>
      </c>
      <c r="H153" s="43" t="s">
        <v>579</v>
      </c>
      <c r="I153" s="43" t="s">
        <v>580</v>
      </c>
      <c r="J153" s="46" t="s">
        <v>509</v>
      </c>
      <c r="K153" s="43" t="s">
        <v>581</v>
      </c>
      <c r="L153" s="43">
        <v>125</v>
      </c>
      <c r="M153" s="40" t="s">
        <v>582</v>
      </c>
      <c r="N153" s="40" t="s">
        <v>596</v>
      </c>
      <c r="O153" s="58" t="s">
        <v>103</v>
      </c>
      <c r="P153" s="48">
        <v>44958</v>
      </c>
      <c r="Q153" s="48">
        <v>45290</v>
      </c>
      <c r="R153" s="43" t="s">
        <v>55</v>
      </c>
      <c r="S153" s="43" t="s">
        <v>594</v>
      </c>
      <c r="T153" s="53" t="s">
        <v>589</v>
      </c>
      <c r="U153" s="47">
        <v>0.1</v>
      </c>
      <c r="AA153" s="73"/>
      <c r="AB153" s="73"/>
      <c r="AC153" s="73"/>
      <c r="AD153" s="73">
        <f t="shared" si="8"/>
        <v>0</v>
      </c>
      <c r="AE153" s="73"/>
      <c r="AF153" s="73">
        <f t="shared" si="9"/>
        <v>0</v>
      </c>
      <c r="AG153" s="73"/>
      <c r="AH153" s="73">
        <f t="shared" si="10"/>
        <v>0</v>
      </c>
      <c r="AI153" s="73"/>
      <c r="AJ153" s="73">
        <f t="shared" si="11"/>
        <v>0</v>
      </c>
    </row>
    <row r="154" spans="1:36" ht="91" x14ac:dyDescent="0.35">
      <c r="A154" s="46">
        <v>149</v>
      </c>
      <c r="B154" s="43" t="s">
        <v>597</v>
      </c>
      <c r="C154" s="43" t="s">
        <v>578</v>
      </c>
      <c r="D154" s="43" t="s">
        <v>72</v>
      </c>
      <c r="E154" s="43" t="s">
        <v>484</v>
      </c>
      <c r="F154" s="43" t="s">
        <v>229</v>
      </c>
      <c r="G154" s="43" t="s">
        <v>46</v>
      </c>
      <c r="H154" s="43" t="s">
        <v>579</v>
      </c>
      <c r="I154" s="43" t="s">
        <v>580</v>
      </c>
      <c r="J154" s="46" t="s">
        <v>509</v>
      </c>
      <c r="K154" s="43" t="s">
        <v>581</v>
      </c>
      <c r="L154" s="43">
        <v>125</v>
      </c>
      <c r="M154" s="40" t="s">
        <v>582</v>
      </c>
      <c r="N154" s="40" t="s">
        <v>598</v>
      </c>
      <c r="O154" s="58" t="s">
        <v>103</v>
      </c>
      <c r="P154" s="48">
        <v>44958</v>
      </c>
      <c r="Q154" s="48">
        <v>45290</v>
      </c>
      <c r="R154" s="43" t="s">
        <v>55</v>
      </c>
      <c r="S154" s="43" t="s">
        <v>594</v>
      </c>
      <c r="T154" s="53" t="s">
        <v>589</v>
      </c>
      <c r="U154" s="47">
        <v>0.1</v>
      </c>
      <c r="AA154" s="73"/>
      <c r="AB154" s="73"/>
      <c r="AC154" s="73"/>
      <c r="AD154" s="73">
        <f t="shared" si="8"/>
        <v>0</v>
      </c>
      <c r="AE154" s="73"/>
      <c r="AF154" s="73">
        <f t="shared" si="9"/>
        <v>0</v>
      </c>
      <c r="AG154" s="73"/>
      <c r="AH154" s="73">
        <f t="shared" si="10"/>
        <v>0</v>
      </c>
      <c r="AI154" s="73"/>
      <c r="AJ154" s="73">
        <f t="shared" si="11"/>
        <v>0</v>
      </c>
    </row>
    <row r="155" spans="1:36" ht="91" x14ac:dyDescent="0.35">
      <c r="A155" s="46">
        <v>150</v>
      </c>
      <c r="B155" s="43" t="s">
        <v>599</v>
      </c>
      <c r="C155" s="43" t="s">
        <v>578</v>
      </c>
      <c r="D155" s="43" t="s">
        <v>72</v>
      </c>
      <c r="E155" s="43" t="s">
        <v>484</v>
      </c>
      <c r="F155" s="43" t="s">
        <v>229</v>
      </c>
      <c r="G155" s="43" t="s">
        <v>46</v>
      </c>
      <c r="H155" s="43" t="s">
        <v>579</v>
      </c>
      <c r="I155" s="43" t="s">
        <v>580</v>
      </c>
      <c r="J155" s="46" t="s">
        <v>509</v>
      </c>
      <c r="K155" s="43" t="s">
        <v>581</v>
      </c>
      <c r="L155" s="43">
        <v>125</v>
      </c>
      <c r="M155" s="40" t="s">
        <v>582</v>
      </c>
      <c r="N155" s="40" t="s">
        <v>600</v>
      </c>
      <c r="O155" s="58" t="s">
        <v>103</v>
      </c>
      <c r="P155" s="48">
        <v>44958</v>
      </c>
      <c r="Q155" s="48">
        <v>45290</v>
      </c>
      <c r="R155" s="43" t="s">
        <v>55</v>
      </c>
      <c r="S155" s="43" t="s">
        <v>594</v>
      </c>
      <c r="T155" s="53" t="s">
        <v>589</v>
      </c>
      <c r="U155" s="47">
        <v>0.05</v>
      </c>
      <c r="AA155" s="73"/>
      <c r="AB155" s="73"/>
      <c r="AC155" s="73"/>
      <c r="AD155" s="73">
        <f t="shared" si="8"/>
        <v>0</v>
      </c>
      <c r="AE155" s="73"/>
      <c r="AF155" s="73">
        <f t="shared" si="9"/>
        <v>0</v>
      </c>
      <c r="AG155" s="73"/>
      <c r="AH155" s="73">
        <f t="shared" si="10"/>
        <v>0</v>
      </c>
      <c r="AI155" s="73"/>
      <c r="AJ155" s="73">
        <f t="shared" si="11"/>
        <v>0</v>
      </c>
    </row>
    <row r="156" spans="1:36" ht="91" x14ac:dyDescent="0.35">
      <c r="A156" s="46">
        <v>151</v>
      </c>
      <c r="B156" s="43" t="s">
        <v>601</v>
      </c>
      <c r="C156" s="43" t="s">
        <v>578</v>
      </c>
      <c r="D156" s="43" t="s">
        <v>72</v>
      </c>
      <c r="E156" s="43" t="s">
        <v>484</v>
      </c>
      <c r="F156" s="43" t="s">
        <v>229</v>
      </c>
      <c r="G156" s="43" t="s">
        <v>46</v>
      </c>
      <c r="H156" s="43" t="s">
        <v>579</v>
      </c>
      <c r="I156" s="43" t="s">
        <v>580</v>
      </c>
      <c r="J156" s="46" t="s">
        <v>554</v>
      </c>
      <c r="K156" s="43" t="s">
        <v>602</v>
      </c>
      <c r="L156" s="43">
        <v>40</v>
      </c>
      <c r="M156" s="40" t="s">
        <v>582</v>
      </c>
      <c r="N156" s="40" t="s">
        <v>603</v>
      </c>
      <c r="O156" s="58" t="s">
        <v>103</v>
      </c>
      <c r="P156" s="48">
        <v>44958</v>
      </c>
      <c r="Q156" s="48">
        <v>45290</v>
      </c>
      <c r="R156" s="43" t="s">
        <v>55</v>
      </c>
      <c r="S156" s="43" t="s">
        <v>588</v>
      </c>
      <c r="T156" s="53" t="s">
        <v>604</v>
      </c>
      <c r="U156" s="47">
        <v>0.15</v>
      </c>
      <c r="AA156" s="73"/>
      <c r="AB156" s="73"/>
      <c r="AC156" s="73"/>
      <c r="AD156" s="73">
        <f t="shared" si="8"/>
        <v>0</v>
      </c>
      <c r="AE156" s="73"/>
      <c r="AF156" s="73">
        <f t="shared" si="9"/>
        <v>0</v>
      </c>
      <c r="AG156" s="73"/>
      <c r="AH156" s="73">
        <f t="shared" si="10"/>
        <v>0</v>
      </c>
      <c r="AI156" s="73"/>
      <c r="AJ156" s="73">
        <f t="shared" si="11"/>
        <v>0</v>
      </c>
    </row>
    <row r="157" spans="1:36" ht="91" x14ac:dyDescent="0.35">
      <c r="A157" s="46">
        <v>152</v>
      </c>
      <c r="B157" s="43" t="s">
        <v>605</v>
      </c>
      <c r="C157" s="43" t="s">
        <v>578</v>
      </c>
      <c r="D157" s="43" t="s">
        <v>72</v>
      </c>
      <c r="E157" s="43" t="s">
        <v>484</v>
      </c>
      <c r="F157" s="43" t="s">
        <v>229</v>
      </c>
      <c r="G157" s="43" t="s">
        <v>46</v>
      </c>
      <c r="H157" s="43" t="s">
        <v>579</v>
      </c>
      <c r="I157" s="43" t="s">
        <v>580</v>
      </c>
      <c r="J157" s="46" t="s">
        <v>554</v>
      </c>
      <c r="K157" s="43" t="s">
        <v>602</v>
      </c>
      <c r="L157" s="43">
        <v>40</v>
      </c>
      <c r="M157" s="40" t="s">
        <v>582</v>
      </c>
      <c r="N157" s="40" t="s">
        <v>606</v>
      </c>
      <c r="O157" s="58" t="s">
        <v>103</v>
      </c>
      <c r="P157" s="48">
        <v>44958</v>
      </c>
      <c r="Q157" s="48">
        <v>45290</v>
      </c>
      <c r="R157" s="43" t="s">
        <v>55</v>
      </c>
      <c r="S157" s="43" t="s">
        <v>588</v>
      </c>
      <c r="T157" s="53" t="s">
        <v>589</v>
      </c>
      <c r="U157" s="47">
        <v>0.15</v>
      </c>
      <c r="AA157" s="73"/>
      <c r="AB157" s="73"/>
      <c r="AC157" s="73"/>
      <c r="AD157" s="73">
        <f t="shared" si="8"/>
        <v>0</v>
      </c>
      <c r="AE157" s="73"/>
      <c r="AF157" s="73">
        <f t="shared" si="9"/>
        <v>0</v>
      </c>
      <c r="AG157" s="73"/>
      <c r="AH157" s="73">
        <f t="shared" si="10"/>
        <v>0</v>
      </c>
      <c r="AI157" s="73"/>
      <c r="AJ157" s="73">
        <f t="shared" si="11"/>
        <v>0</v>
      </c>
    </row>
    <row r="158" spans="1:36" ht="91" x14ac:dyDescent="0.35">
      <c r="A158" s="46">
        <v>153</v>
      </c>
      <c r="B158" s="43" t="s">
        <v>607</v>
      </c>
      <c r="C158" s="43" t="s">
        <v>578</v>
      </c>
      <c r="D158" s="43" t="s">
        <v>72</v>
      </c>
      <c r="E158" s="43" t="s">
        <v>484</v>
      </c>
      <c r="F158" s="43" t="s">
        <v>229</v>
      </c>
      <c r="G158" s="43" t="s">
        <v>46</v>
      </c>
      <c r="H158" s="43" t="s">
        <v>579</v>
      </c>
      <c r="I158" s="43" t="s">
        <v>580</v>
      </c>
      <c r="J158" s="46" t="s">
        <v>554</v>
      </c>
      <c r="K158" s="43" t="s">
        <v>602</v>
      </c>
      <c r="L158" s="43">
        <v>40</v>
      </c>
      <c r="M158" s="40" t="s">
        <v>582</v>
      </c>
      <c r="N158" s="40" t="s">
        <v>608</v>
      </c>
      <c r="O158" s="58" t="s">
        <v>103</v>
      </c>
      <c r="P158" s="48">
        <v>44958</v>
      </c>
      <c r="Q158" s="48">
        <v>45290</v>
      </c>
      <c r="R158" s="43" t="s">
        <v>55</v>
      </c>
      <c r="S158" s="43" t="s">
        <v>588</v>
      </c>
      <c r="T158" s="53" t="s">
        <v>589</v>
      </c>
      <c r="U158" s="47">
        <v>0.05</v>
      </c>
      <c r="AA158" s="73"/>
      <c r="AB158" s="73"/>
      <c r="AC158" s="73"/>
      <c r="AD158" s="73">
        <f t="shared" si="8"/>
        <v>0</v>
      </c>
      <c r="AE158" s="73"/>
      <c r="AF158" s="73">
        <f t="shared" si="9"/>
        <v>0</v>
      </c>
      <c r="AG158" s="73"/>
      <c r="AH158" s="73">
        <f t="shared" si="10"/>
        <v>0</v>
      </c>
      <c r="AI158" s="73"/>
      <c r="AJ158" s="73">
        <f t="shared" si="11"/>
        <v>0</v>
      </c>
    </row>
    <row r="159" spans="1:36" ht="91" x14ac:dyDescent="0.35">
      <c r="A159" s="46">
        <v>154</v>
      </c>
      <c r="B159" s="43" t="s">
        <v>609</v>
      </c>
      <c r="C159" s="43" t="s">
        <v>578</v>
      </c>
      <c r="D159" s="43" t="s">
        <v>72</v>
      </c>
      <c r="E159" s="43" t="s">
        <v>484</v>
      </c>
      <c r="F159" s="43" t="s">
        <v>229</v>
      </c>
      <c r="G159" s="43" t="s">
        <v>46</v>
      </c>
      <c r="H159" s="43" t="s">
        <v>579</v>
      </c>
      <c r="I159" s="43" t="s">
        <v>580</v>
      </c>
      <c r="J159" s="46" t="s">
        <v>554</v>
      </c>
      <c r="K159" s="43" t="s">
        <v>602</v>
      </c>
      <c r="L159" s="43">
        <v>40</v>
      </c>
      <c r="M159" s="40" t="s">
        <v>582</v>
      </c>
      <c r="N159" s="40" t="s">
        <v>610</v>
      </c>
      <c r="O159" s="58" t="s">
        <v>103</v>
      </c>
      <c r="P159" s="48">
        <v>44958</v>
      </c>
      <c r="Q159" s="48">
        <v>45290</v>
      </c>
      <c r="R159" s="43" t="s">
        <v>55</v>
      </c>
      <c r="S159" s="43" t="s">
        <v>588</v>
      </c>
      <c r="T159" s="53" t="s">
        <v>604</v>
      </c>
      <c r="U159" s="47">
        <v>0.15</v>
      </c>
      <c r="AA159" s="73"/>
      <c r="AB159" s="73"/>
      <c r="AC159" s="73"/>
      <c r="AD159" s="73">
        <f t="shared" si="8"/>
        <v>0</v>
      </c>
      <c r="AE159" s="73"/>
      <c r="AF159" s="73">
        <f t="shared" si="9"/>
        <v>0</v>
      </c>
      <c r="AG159" s="73"/>
      <c r="AH159" s="73">
        <f t="shared" si="10"/>
        <v>0</v>
      </c>
      <c r="AI159" s="73"/>
      <c r="AJ159" s="73">
        <f t="shared" si="11"/>
        <v>0</v>
      </c>
    </row>
    <row r="160" spans="1:36" ht="91" x14ac:dyDescent="0.35">
      <c r="A160" s="46">
        <v>155</v>
      </c>
      <c r="B160" s="43" t="s">
        <v>611</v>
      </c>
      <c r="C160" s="43" t="s">
        <v>578</v>
      </c>
      <c r="D160" s="43" t="s">
        <v>72</v>
      </c>
      <c r="E160" s="43" t="s">
        <v>484</v>
      </c>
      <c r="F160" s="43" t="s">
        <v>229</v>
      </c>
      <c r="G160" s="43" t="s">
        <v>46</v>
      </c>
      <c r="H160" s="43" t="s">
        <v>579</v>
      </c>
      <c r="I160" s="43" t="s">
        <v>580</v>
      </c>
      <c r="J160" s="46" t="s">
        <v>554</v>
      </c>
      <c r="K160" s="43" t="s">
        <v>602</v>
      </c>
      <c r="L160" s="43">
        <v>40</v>
      </c>
      <c r="M160" s="40" t="s">
        <v>582</v>
      </c>
      <c r="N160" s="40" t="s">
        <v>612</v>
      </c>
      <c r="O160" s="58" t="s">
        <v>103</v>
      </c>
      <c r="P160" s="48">
        <v>44958</v>
      </c>
      <c r="Q160" s="48">
        <v>45290</v>
      </c>
      <c r="R160" s="43" t="s">
        <v>55</v>
      </c>
      <c r="S160" s="43" t="s">
        <v>613</v>
      </c>
      <c r="T160" s="53" t="s">
        <v>585</v>
      </c>
      <c r="U160" s="47">
        <v>0.1</v>
      </c>
      <c r="AA160" s="73"/>
      <c r="AB160" s="73"/>
      <c r="AC160" s="73"/>
      <c r="AD160" s="73">
        <f t="shared" si="8"/>
        <v>0</v>
      </c>
      <c r="AE160" s="73"/>
      <c r="AF160" s="73">
        <f t="shared" si="9"/>
        <v>0</v>
      </c>
      <c r="AG160" s="73"/>
      <c r="AH160" s="73">
        <f t="shared" si="10"/>
        <v>0</v>
      </c>
      <c r="AI160" s="73"/>
      <c r="AJ160" s="73">
        <f t="shared" si="11"/>
        <v>0</v>
      </c>
    </row>
    <row r="161" spans="1:36" ht="91" x14ac:dyDescent="0.35">
      <c r="A161" s="46">
        <v>156</v>
      </c>
      <c r="B161" s="43" t="s">
        <v>614</v>
      </c>
      <c r="C161" s="43" t="s">
        <v>578</v>
      </c>
      <c r="D161" s="43" t="s">
        <v>72</v>
      </c>
      <c r="E161" s="43" t="s">
        <v>484</v>
      </c>
      <c r="F161" s="43" t="s">
        <v>229</v>
      </c>
      <c r="G161" s="43" t="s">
        <v>46</v>
      </c>
      <c r="H161" s="43" t="s">
        <v>579</v>
      </c>
      <c r="I161" s="43" t="s">
        <v>580</v>
      </c>
      <c r="J161" s="46" t="s">
        <v>554</v>
      </c>
      <c r="K161" s="43" t="s">
        <v>602</v>
      </c>
      <c r="L161" s="43">
        <v>40</v>
      </c>
      <c r="M161" s="40" t="s">
        <v>582</v>
      </c>
      <c r="N161" s="40" t="s">
        <v>615</v>
      </c>
      <c r="O161" s="58" t="s">
        <v>103</v>
      </c>
      <c r="P161" s="48">
        <v>44958</v>
      </c>
      <c r="Q161" s="48">
        <v>45290</v>
      </c>
      <c r="R161" s="43" t="s">
        <v>55</v>
      </c>
      <c r="S161" s="43" t="s">
        <v>588</v>
      </c>
      <c r="T161" s="53" t="s">
        <v>589</v>
      </c>
      <c r="U161" s="47">
        <v>0.3</v>
      </c>
      <c r="AA161" s="73"/>
      <c r="AB161" s="73"/>
      <c r="AC161" s="73"/>
      <c r="AD161" s="73">
        <f t="shared" si="8"/>
        <v>0</v>
      </c>
      <c r="AE161" s="73"/>
      <c r="AF161" s="73">
        <f t="shared" si="9"/>
        <v>0</v>
      </c>
      <c r="AG161" s="73"/>
      <c r="AH161" s="73">
        <f t="shared" si="10"/>
        <v>0</v>
      </c>
      <c r="AI161" s="73"/>
      <c r="AJ161" s="73">
        <f t="shared" si="11"/>
        <v>0</v>
      </c>
    </row>
    <row r="162" spans="1:36" ht="91" x14ac:dyDescent="0.35">
      <c r="A162" s="46">
        <v>157</v>
      </c>
      <c r="B162" s="43" t="s">
        <v>616</v>
      </c>
      <c r="C162" s="43" t="s">
        <v>578</v>
      </c>
      <c r="D162" s="43" t="s">
        <v>72</v>
      </c>
      <c r="E162" s="43" t="s">
        <v>484</v>
      </c>
      <c r="F162" s="43" t="s">
        <v>229</v>
      </c>
      <c r="G162" s="43" t="s">
        <v>46</v>
      </c>
      <c r="H162" s="43" t="s">
        <v>579</v>
      </c>
      <c r="I162" s="43" t="s">
        <v>580</v>
      </c>
      <c r="J162" s="46" t="s">
        <v>554</v>
      </c>
      <c r="K162" s="43" t="s">
        <v>602</v>
      </c>
      <c r="L162" s="43">
        <v>40</v>
      </c>
      <c r="M162" s="40" t="s">
        <v>582</v>
      </c>
      <c r="N162" s="40" t="s">
        <v>617</v>
      </c>
      <c r="O162" s="58" t="s">
        <v>103</v>
      </c>
      <c r="P162" s="48">
        <v>44958</v>
      </c>
      <c r="Q162" s="48">
        <v>45290</v>
      </c>
      <c r="R162" s="43" t="s">
        <v>55</v>
      </c>
      <c r="S162" s="43" t="s">
        <v>594</v>
      </c>
      <c r="T162" s="53" t="s">
        <v>589</v>
      </c>
      <c r="U162" s="47">
        <v>0.1</v>
      </c>
      <c r="AA162" s="73"/>
      <c r="AB162" s="73"/>
      <c r="AC162" s="73"/>
      <c r="AD162" s="73">
        <f t="shared" si="8"/>
        <v>0</v>
      </c>
      <c r="AE162" s="73"/>
      <c r="AF162" s="73">
        <f t="shared" si="9"/>
        <v>0</v>
      </c>
      <c r="AG162" s="73"/>
      <c r="AH162" s="73">
        <f t="shared" si="10"/>
        <v>0</v>
      </c>
      <c r="AI162" s="73"/>
      <c r="AJ162" s="73">
        <f t="shared" si="11"/>
        <v>0</v>
      </c>
    </row>
    <row r="163" spans="1:36" ht="38.25" customHeight="1" x14ac:dyDescent="0.35">
      <c r="A163" s="46">
        <v>158</v>
      </c>
      <c r="B163" s="43" t="s">
        <v>618</v>
      </c>
      <c r="C163" s="43" t="s">
        <v>578</v>
      </c>
      <c r="D163" s="43" t="s">
        <v>72</v>
      </c>
      <c r="E163" s="43" t="s">
        <v>484</v>
      </c>
      <c r="F163" s="43" t="s">
        <v>229</v>
      </c>
      <c r="G163" s="43" t="s">
        <v>46</v>
      </c>
      <c r="H163" s="43" t="s">
        <v>579</v>
      </c>
      <c r="I163" s="43" t="s">
        <v>580</v>
      </c>
      <c r="J163" s="46" t="s">
        <v>554</v>
      </c>
      <c r="K163" s="43" t="s">
        <v>619</v>
      </c>
      <c r="L163" s="43">
        <v>9</v>
      </c>
      <c r="M163" s="40" t="s">
        <v>582</v>
      </c>
      <c r="N163" s="40" t="s">
        <v>620</v>
      </c>
      <c r="O163" s="58" t="s">
        <v>103</v>
      </c>
      <c r="P163" s="48">
        <v>44958</v>
      </c>
      <c r="Q163" s="48">
        <v>45290</v>
      </c>
      <c r="R163" s="43" t="s">
        <v>55</v>
      </c>
      <c r="S163" s="43" t="s">
        <v>588</v>
      </c>
      <c r="T163" s="53" t="s">
        <v>589</v>
      </c>
      <c r="U163" s="47">
        <v>0.15</v>
      </c>
      <c r="AA163" s="73"/>
      <c r="AB163" s="73"/>
      <c r="AC163" s="73"/>
      <c r="AD163" s="73">
        <f t="shared" si="8"/>
        <v>0</v>
      </c>
      <c r="AE163" s="73"/>
      <c r="AF163" s="73">
        <f t="shared" si="9"/>
        <v>0</v>
      </c>
      <c r="AG163" s="73"/>
      <c r="AH163" s="73">
        <f t="shared" si="10"/>
        <v>0</v>
      </c>
      <c r="AI163" s="73"/>
      <c r="AJ163" s="73">
        <f t="shared" si="11"/>
        <v>0</v>
      </c>
    </row>
    <row r="164" spans="1:36" ht="91" x14ac:dyDescent="0.35">
      <c r="A164" s="46">
        <v>159</v>
      </c>
      <c r="B164" s="43" t="s">
        <v>621</v>
      </c>
      <c r="C164" s="43" t="s">
        <v>578</v>
      </c>
      <c r="D164" s="43" t="s">
        <v>72</v>
      </c>
      <c r="E164" s="43" t="s">
        <v>484</v>
      </c>
      <c r="F164" s="43" t="s">
        <v>229</v>
      </c>
      <c r="G164" s="43" t="s">
        <v>46</v>
      </c>
      <c r="H164" s="43" t="s">
        <v>579</v>
      </c>
      <c r="I164" s="43" t="s">
        <v>580</v>
      </c>
      <c r="J164" s="46" t="s">
        <v>554</v>
      </c>
      <c r="K164" s="43" t="s">
        <v>619</v>
      </c>
      <c r="L164" s="43">
        <v>9</v>
      </c>
      <c r="M164" s="40" t="s">
        <v>582</v>
      </c>
      <c r="N164" s="40" t="s">
        <v>622</v>
      </c>
      <c r="O164" s="58" t="s">
        <v>103</v>
      </c>
      <c r="P164" s="48">
        <v>44958</v>
      </c>
      <c r="Q164" s="48">
        <v>45290</v>
      </c>
      <c r="R164" s="43" t="s">
        <v>55</v>
      </c>
      <c r="S164" s="43" t="s">
        <v>588</v>
      </c>
      <c r="T164" s="53" t="s">
        <v>589</v>
      </c>
      <c r="U164" s="47">
        <v>0.15</v>
      </c>
      <c r="AA164" s="73"/>
      <c r="AB164" s="73"/>
      <c r="AC164" s="73"/>
      <c r="AD164" s="73">
        <f t="shared" si="8"/>
        <v>0</v>
      </c>
      <c r="AE164" s="73"/>
      <c r="AF164" s="73">
        <f t="shared" si="9"/>
        <v>0</v>
      </c>
      <c r="AG164" s="73"/>
      <c r="AH164" s="73">
        <f t="shared" si="10"/>
        <v>0</v>
      </c>
      <c r="AI164" s="73"/>
      <c r="AJ164" s="73">
        <f t="shared" si="11"/>
        <v>0</v>
      </c>
    </row>
    <row r="165" spans="1:36" ht="91" x14ac:dyDescent="0.35">
      <c r="A165" s="46">
        <v>160</v>
      </c>
      <c r="B165" s="43" t="s">
        <v>623</v>
      </c>
      <c r="C165" s="43" t="s">
        <v>578</v>
      </c>
      <c r="D165" s="43" t="s">
        <v>72</v>
      </c>
      <c r="E165" s="43" t="s">
        <v>484</v>
      </c>
      <c r="F165" s="43" t="s">
        <v>229</v>
      </c>
      <c r="G165" s="43" t="s">
        <v>46</v>
      </c>
      <c r="H165" s="43" t="s">
        <v>579</v>
      </c>
      <c r="I165" s="43" t="s">
        <v>580</v>
      </c>
      <c r="J165" s="46" t="s">
        <v>554</v>
      </c>
      <c r="K165" s="43" t="s">
        <v>619</v>
      </c>
      <c r="L165" s="43">
        <v>9</v>
      </c>
      <c r="M165" s="40" t="s">
        <v>582</v>
      </c>
      <c r="N165" s="40" t="s">
        <v>624</v>
      </c>
      <c r="O165" s="58" t="s">
        <v>103</v>
      </c>
      <c r="P165" s="48">
        <v>44958</v>
      </c>
      <c r="Q165" s="48">
        <v>45290</v>
      </c>
      <c r="R165" s="43" t="s">
        <v>55</v>
      </c>
      <c r="S165" s="43" t="s">
        <v>588</v>
      </c>
      <c r="T165" s="53" t="s">
        <v>589</v>
      </c>
      <c r="U165" s="47">
        <v>0.05</v>
      </c>
      <c r="AA165" s="73"/>
      <c r="AB165" s="73"/>
      <c r="AC165" s="73"/>
      <c r="AD165" s="73">
        <f t="shared" si="8"/>
        <v>0</v>
      </c>
      <c r="AE165" s="73"/>
      <c r="AF165" s="73">
        <f t="shared" si="9"/>
        <v>0</v>
      </c>
      <c r="AG165" s="73"/>
      <c r="AH165" s="73">
        <f t="shared" si="10"/>
        <v>0</v>
      </c>
      <c r="AI165" s="73"/>
      <c r="AJ165" s="73">
        <f t="shared" si="11"/>
        <v>0</v>
      </c>
    </row>
    <row r="166" spans="1:36" ht="91" x14ac:dyDescent="0.35">
      <c r="A166" s="46">
        <v>161</v>
      </c>
      <c r="B166" s="43" t="s">
        <v>625</v>
      </c>
      <c r="C166" s="43" t="s">
        <v>578</v>
      </c>
      <c r="D166" s="43" t="s">
        <v>72</v>
      </c>
      <c r="E166" s="43" t="s">
        <v>484</v>
      </c>
      <c r="F166" s="43" t="s">
        <v>229</v>
      </c>
      <c r="G166" s="43" t="s">
        <v>46</v>
      </c>
      <c r="H166" s="43" t="s">
        <v>579</v>
      </c>
      <c r="I166" s="43" t="s">
        <v>580</v>
      </c>
      <c r="J166" s="46" t="s">
        <v>554</v>
      </c>
      <c r="K166" s="43" t="s">
        <v>619</v>
      </c>
      <c r="L166" s="43">
        <v>9</v>
      </c>
      <c r="M166" s="40" t="s">
        <v>582</v>
      </c>
      <c r="N166" s="40" t="s">
        <v>626</v>
      </c>
      <c r="O166" s="58" t="s">
        <v>103</v>
      </c>
      <c r="P166" s="48">
        <v>44958</v>
      </c>
      <c r="Q166" s="48">
        <v>45290</v>
      </c>
      <c r="R166" s="43" t="s">
        <v>55</v>
      </c>
      <c r="S166" s="43" t="s">
        <v>588</v>
      </c>
      <c r="T166" s="53" t="s">
        <v>589</v>
      </c>
      <c r="U166" s="47">
        <v>0.15</v>
      </c>
      <c r="AA166" s="73"/>
      <c r="AB166" s="73"/>
      <c r="AC166" s="73"/>
      <c r="AD166" s="73">
        <f t="shared" si="8"/>
        <v>0</v>
      </c>
      <c r="AE166" s="73"/>
      <c r="AF166" s="73">
        <f t="shared" si="9"/>
        <v>0</v>
      </c>
      <c r="AG166" s="73"/>
      <c r="AH166" s="73">
        <f t="shared" si="10"/>
        <v>0</v>
      </c>
      <c r="AI166" s="73"/>
      <c r="AJ166" s="73">
        <f t="shared" si="11"/>
        <v>0</v>
      </c>
    </row>
    <row r="167" spans="1:36" ht="91" x14ac:dyDescent="0.35">
      <c r="A167" s="46">
        <v>162</v>
      </c>
      <c r="B167" s="43" t="s">
        <v>627</v>
      </c>
      <c r="C167" s="43" t="s">
        <v>578</v>
      </c>
      <c r="D167" s="43" t="s">
        <v>72</v>
      </c>
      <c r="E167" s="43" t="s">
        <v>484</v>
      </c>
      <c r="F167" s="43" t="s">
        <v>229</v>
      </c>
      <c r="G167" s="43" t="s">
        <v>46</v>
      </c>
      <c r="H167" s="43" t="s">
        <v>579</v>
      </c>
      <c r="I167" s="43" t="s">
        <v>580</v>
      </c>
      <c r="J167" s="46" t="s">
        <v>554</v>
      </c>
      <c r="K167" s="43" t="s">
        <v>619</v>
      </c>
      <c r="L167" s="43">
        <v>9</v>
      </c>
      <c r="M167" s="40" t="s">
        <v>582</v>
      </c>
      <c r="N167" s="40" t="s">
        <v>628</v>
      </c>
      <c r="O167" s="58" t="s">
        <v>103</v>
      </c>
      <c r="P167" s="48">
        <v>44958</v>
      </c>
      <c r="Q167" s="48">
        <v>45290</v>
      </c>
      <c r="R167" s="43" t="s">
        <v>55</v>
      </c>
      <c r="S167" s="43" t="s">
        <v>613</v>
      </c>
      <c r="T167" s="53" t="s">
        <v>585</v>
      </c>
      <c r="U167" s="47">
        <v>0.1</v>
      </c>
      <c r="AA167" s="73"/>
      <c r="AB167" s="73"/>
      <c r="AC167" s="73"/>
      <c r="AD167" s="73">
        <f t="shared" si="8"/>
        <v>0</v>
      </c>
      <c r="AE167" s="73"/>
      <c r="AF167" s="73">
        <f t="shared" si="9"/>
        <v>0</v>
      </c>
      <c r="AG167" s="73"/>
      <c r="AH167" s="73">
        <f t="shared" si="10"/>
        <v>0</v>
      </c>
      <c r="AI167" s="73"/>
      <c r="AJ167" s="73">
        <f t="shared" si="11"/>
        <v>0</v>
      </c>
    </row>
    <row r="168" spans="1:36" ht="91" x14ac:dyDescent="0.35">
      <c r="A168" s="46">
        <v>163</v>
      </c>
      <c r="B168" s="43" t="s">
        <v>629</v>
      </c>
      <c r="C168" s="43" t="s">
        <v>578</v>
      </c>
      <c r="D168" s="43" t="s">
        <v>72</v>
      </c>
      <c r="E168" s="43" t="s">
        <v>484</v>
      </c>
      <c r="F168" s="43" t="s">
        <v>229</v>
      </c>
      <c r="G168" s="43" t="s">
        <v>46</v>
      </c>
      <c r="H168" s="43" t="s">
        <v>579</v>
      </c>
      <c r="I168" s="43" t="s">
        <v>580</v>
      </c>
      <c r="J168" s="46" t="s">
        <v>554</v>
      </c>
      <c r="K168" s="43" t="s">
        <v>619</v>
      </c>
      <c r="L168" s="43">
        <v>9</v>
      </c>
      <c r="M168" s="40" t="s">
        <v>582</v>
      </c>
      <c r="N168" s="40" t="s">
        <v>630</v>
      </c>
      <c r="O168" s="58" t="s">
        <v>103</v>
      </c>
      <c r="P168" s="48">
        <v>44958</v>
      </c>
      <c r="Q168" s="48">
        <v>45290</v>
      </c>
      <c r="R168" s="43" t="s">
        <v>55</v>
      </c>
      <c r="S168" s="43" t="s">
        <v>588</v>
      </c>
      <c r="T168" s="53" t="s">
        <v>589</v>
      </c>
      <c r="U168" s="47">
        <v>0.1</v>
      </c>
      <c r="AA168" s="73"/>
      <c r="AB168" s="73"/>
      <c r="AC168" s="73"/>
      <c r="AD168" s="73">
        <f t="shared" si="8"/>
        <v>0</v>
      </c>
      <c r="AE168" s="73"/>
      <c r="AF168" s="73">
        <f t="shared" si="9"/>
        <v>0</v>
      </c>
      <c r="AG168" s="73"/>
      <c r="AH168" s="73">
        <f t="shared" si="10"/>
        <v>0</v>
      </c>
      <c r="AI168" s="73"/>
      <c r="AJ168" s="73">
        <f t="shared" si="11"/>
        <v>0</v>
      </c>
    </row>
    <row r="169" spans="1:36" ht="91" x14ac:dyDescent="0.35">
      <c r="A169" s="46">
        <v>164</v>
      </c>
      <c r="B169" s="43" t="s">
        <v>631</v>
      </c>
      <c r="C169" s="43" t="s">
        <v>578</v>
      </c>
      <c r="D169" s="43" t="s">
        <v>72</v>
      </c>
      <c r="E169" s="43" t="s">
        <v>484</v>
      </c>
      <c r="F169" s="43" t="s">
        <v>229</v>
      </c>
      <c r="G169" s="43" t="s">
        <v>46</v>
      </c>
      <c r="H169" s="43" t="s">
        <v>579</v>
      </c>
      <c r="I169" s="43" t="s">
        <v>580</v>
      </c>
      <c r="J169" s="46" t="s">
        <v>554</v>
      </c>
      <c r="K169" s="43" t="s">
        <v>619</v>
      </c>
      <c r="L169" s="43">
        <v>9</v>
      </c>
      <c r="M169" s="40" t="s">
        <v>582</v>
      </c>
      <c r="N169" s="40" t="s">
        <v>632</v>
      </c>
      <c r="O169" s="58" t="s">
        <v>103</v>
      </c>
      <c r="P169" s="48">
        <v>44958</v>
      </c>
      <c r="Q169" s="48">
        <v>45290</v>
      </c>
      <c r="R169" s="43" t="s">
        <v>55</v>
      </c>
      <c r="S169" s="43" t="s">
        <v>588</v>
      </c>
      <c r="T169" s="53" t="s">
        <v>589</v>
      </c>
      <c r="U169" s="47">
        <v>0.3</v>
      </c>
      <c r="AA169" s="73"/>
      <c r="AB169" s="73"/>
      <c r="AC169" s="73"/>
      <c r="AD169" s="73">
        <f t="shared" si="8"/>
        <v>0</v>
      </c>
      <c r="AE169" s="73"/>
      <c r="AF169" s="73">
        <f t="shared" si="9"/>
        <v>0</v>
      </c>
      <c r="AG169" s="73"/>
      <c r="AH169" s="73">
        <f t="shared" si="10"/>
        <v>0</v>
      </c>
      <c r="AI169" s="73"/>
      <c r="AJ169" s="73">
        <f t="shared" si="11"/>
        <v>0</v>
      </c>
    </row>
    <row r="170" spans="1:36" ht="169" x14ac:dyDescent="0.35">
      <c r="A170" s="46">
        <v>165</v>
      </c>
      <c r="B170" s="43" t="s">
        <v>631</v>
      </c>
      <c r="C170" s="43" t="s">
        <v>633</v>
      </c>
      <c r="D170" s="43" t="s">
        <v>72</v>
      </c>
      <c r="E170" s="43" t="s">
        <v>484</v>
      </c>
      <c r="F170" s="43" t="s">
        <v>229</v>
      </c>
      <c r="G170" s="43" t="s">
        <v>46</v>
      </c>
      <c r="H170" s="43" t="s">
        <v>634</v>
      </c>
      <c r="I170" s="43" t="s">
        <v>580</v>
      </c>
      <c r="J170" s="46" t="s">
        <v>509</v>
      </c>
      <c r="K170" s="43" t="s">
        <v>635</v>
      </c>
      <c r="L170" s="43">
        <v>125</v>
      </c>
      <c r="M170" s="40" t="s">
        <v>582</v>
      </c>
      <c r="N170" s="40" t="s">
        <v>636</v>
      </c>
      <c r="O170" s="58" t="s">
        <v>103</v>
      </c>
      <c r="P170" s="48">
        <v>44593</v>
      </c>
      <c r="Q170" s="48">
        <v>44925</v>
      </c>
      <c r="R170" s="43" t="s">
        <v>55</v>
      </c>
      <c r="S170" s="43" t="s">
        <v>584</v>
      </c>
      <c r="T170" s="53" t="s">
        <v>637</v>
      </c>
      <c r="U170" s="47">
        <v>0.05</v>
      </c>
      <c r="AA170" s="73"/>
      <c r="AB170" s="73"/>
      <c r="AC170" s="73"/>
      <c r="AD170" s="73">
        <f t="shared" si="8"/>
        <v>0</v>
      </c>
      <c r="AE170" s="73"/>
      <c r="AF170" s="73">
        <f t="shared" si="9"/>
        <v>0</v>
      </c>
      <c r="AG170" s="73"/>
      <c r="AH170" s="73">
        <f t="shared" si="10"/>
        <v>0</v>
      </c>
      <c r="AI170" s="73"/>
      <c r="AJ170" s="73">
        <f t="shared" si="11"/>
        <v>0</v>
      </c>
    </row>
    <row r="171" spans="1:36" ht="169" x14ac:dyDescent="0.35">
      <c r="A171" s="46">
        <v>166</v>
      </c>
      <c r="B171" s="43" t="s">
        <v>631</v>
      </c>
      <c r="C171" s="43" t="s">
        <v>633</v>
      </c>
      <c r="D171" s="43" t="s">
        <v>72</v>
      </c>
      <c r="E171" s="43" t="s">
        <v>484</v>
      </c>
      <c r="F171" s="43" t="s">
        <v>229</v>
      </c>
      <c r="G171" s="43" t="s">
        <v>46</v>
      </c>
      <c r="H171" s="43" t="s">
        <v>634</v>
      </c>
      <c r="I171" s="43" t="s">
        <v>580</v>
      </c>
      <c r="J171" s="46" t="s">
        <v>509</v>
      </c>
      <c r="K171" s="43" t="s">
        <v>635</v>
      </c>
      <c r="L171" s="43">
        <v>125</v>
      </c>
      <c r="M171" s="40" t="s">
        <v>582</v>
      </c>
      <c r="N171" s="40" t="s">
        <v>587</v>
      </c>
      <c r="O171" s="58" t="s">
        <v>103</v>
      </c>
      <c r="P171" s="48">
        <v>44593</v>
      </c>
      <c r="Q171" s="48">
        <v>44925</v>
      </c>
      <c r="R171" s="43" t="s">
        <v>55</v>
      </c>
      <c r="S171" s="43" t="s">
        <v>588</v>
      </c>
      <c r="T171" s="53" t="s">
        <v>637</v>
      </c>
      <c r="U171" s="47">
        <v>0.2</v>
      </c>
      <c r="AA171" s="73"/>
      <c r="AB171" s="73"/>
      <c r="AC171" s="73"/>
      <c r="AD171" s="73">
        <f t="shared" si="8"/>
        <v>0</v>
      </c>
      <c r="AE171" s="73"/>
      <c r="AF171" s="73">
        <f t="shared" si="9"/>
        <v>0</v>
      </c>
      <c r="AG171" s="73"/>
      <c r="AH171" s="73">
        <f t="shared" si="10"/>
        <v>0</v>
      </c>
      <c r="AI171" s="73"/>
      <c r="AJ171" s="73">
        <f t="shared" si="11"/>
        <v>0</v>
      </c>
    </row>
    <row r="172" spans="1:36" ht="169" x14ac:dyDescent="0.35">
      <c r="A172" s="46">
        <v>167</v>
      </c>
      <c r="B172" s="43" t="s">
        <v>631</v>
      </c>
      <c r="C172" s="43" t="s">
        <v>633</v>
      </c>
      <c r="D172" s="43" t="s">
        <v>72</v>
      </c>
      <c r="E172" s="43" t="s">
        <v>484</v>
      </c>
      <c r="F172" s="43" t="s">
        <v>229</v>
      </c>
      <c r="G172" s="43" t="s">
        <v>46</v>
      </c>
      <c r="H172" s="43" t="s">
        <v>634</v>
      </c>
      <c r="I172" s="43" t="s">
        <v>580</v>
      </c>
      <c r="J172" s="46" t="s">
        <v>509</v>
      </c>
      <c r="K172" s="43" t="s">
        <v>635</v>
      </c>
      <c r="L172" s="43">
        <v>125</v>
      </c>
      <c r="M172" s="40" t="s">
        <v>582</v>
      </c>
      <c r="N172" s="40" t="s">
        <v>591</v>
      </c>
      <c r="O172" s="58" t="s">
        <v>103</v>
      </c>
      <c r="P172" s="48">
        <v>44593</v>
      </c>
      <c r="Q172" s="48">
        <v>44925</v>
      </c>
      <c r="R172" s="43" t="s">
        <v>55</v>
      </c>
      <c r="S172" s="43" t="s">
        <v>588</v>
      </c>
      <c r="T172" s="53" t="s">
        <v>637</v>
      </c>
      <c r="U172" s="47">
        <v>0.05</v>
      </c>
      <c r="AA172" s="73"/>
      <c r="AB172" s="73"/>
      <c r="AC172" s="73"/>
      <c r="AD172" s="73">
        <f t="shared" si="8"/>
        <v>0</v>
      </c>
      <c r="AE172" s="73"/>
      <c r="AF172" s="73">
        <f t="shared" si="9"/>
        <v>0</v>
      </c>
      <c r="AG172" s="73"/>
      <c r="AH172" s="73">
        <f t="shared" si="10"/>
        <v>0</v>
      </c>
      <c r="AI172" s="73"/>
      <c r="AJ172" s="73">
        <f t="shared" si="11"/>
        <v>0</v>
      </c>
    </row>
    <row r="173" spans="1:36" ht="169" x14ac:dyDescent="0.35">
      <c r="A173" s="46">
        <v>168</v>
      </c>
      <c r="B173" s="43" t="s">
        <v>631</v>
      </c>
      <c r="C173" s="43" t="s">
        <v>633</v>
      </c>
      <c r="D173" s="43" t="s">
        <v>72</v>
      </c>
      <c r="E173" s="43" t="s">
        <v>484</v>
      </c>
      <c r="F173" s="43" t="s">
        <v>229</v>
      </c>
      <c r="G173" s="43" t="s">
        <v>46</v>
      </c>
      <c r="H173" s="43" t="s">
        <v>634</v>
      </c>
      <c r="I173" s="43" t="s">
        <v>580</v>
      </c>
      <c r="J173" s="46" t="s">
        <v>509</v>
      </c>
      <c r="K173" s="43" t="s">
        <v>635</v>
      </c>
      <c r="L173" s="43">
        <v>125</v>
      </c>
      <c r="M173" s="40" t="s">
        <v>582</v>
      </c>
      <c r="N173" s="40" t="s">
        <v>593</v>
      </c>
      <c r="O173" s="58" t="s">
        <v>103</v>
      </c>
      <c r="P173" s="48">
        <v>44593</v>
      </c>
      <c r="Q173" s="48">
        <v>44925</v>
      </c>
      <c r="R173" s="43" t="s">
        <v>55</v>
      </c>
      <c r="S173" s="43" t="s">
        <v>594</v>
      </c>
      <c r="T173" s="53" t="s">
        <v>637</v>
      </c>
      <c r="U173" s="47">
        <v>0.45</v>
      </c>
      <c r="AA173" s="73"/>
      <c r="AB173" s="73"/>
      <c r="AC173" s="73"/>
      <c r="AD173" s="73">
        <f t="shared" si="8"/>
        <v>0</v>
      </c>
      <c r="AE173" s="73"/>
      <c r="AF173" s="73">
        <f t="shared" si="9"/>
        <v>0</v>
      </c>
      <c r="AG173" s="73"/>
      <c r="AH173" s="73">
        <f t="shared" si="10"/>
        <v>0</v>
      </c>
      <c r="AI173" s="73"/>
      <c r="AJ173" s="73">
        <f t="shared" si="11"/>
        <v>0</v>
      </c>
    </row>
    <row r="174" spans="1:36" ht="143" x14ac:dyDescent="0.35">
      <c r="A174" s="46">
        <v>169</v>
      </c>
      <c r="B174" s="43" t="s">
        <v>631</v>
      </c>
      <c r="C174" s="43" t="s">
        <v>633</v>
      </c>
      <c r="D174" s="43" t="s">
        <v>72</v>
      </c>
      <c r="E174" s="43" t="s">
        <v>484</v>
      </c>
      <c r="F174" s="43" t="s">
        <v>229</v>
      </c>
      <c r="G174" s="43" t="s">
        <v>46</v>
      </c>
      <c r="H174" s="43" t="s">
        <v>634</v>
      </c>
      <c r="I174" s="43" t="s">
        <v>580</v>
      </c>
      <c r="J174" s="46" t="s">
        <v>509</v>
      </c>
      <c r="K174" s="43" t="s">
        <v>635</v>
      </c>
      <c r="L174" s="43">
        <v>125</v>
      </c>
      <c r="M174" s="40" t="s">
        <v>582</v>
      </c>
      <c r="N174" s="40" t="s">
        <v>638</v>
      </c>
      <c r="O174" s="58" t="s">
        <v>103</v>
      </c>
      <c r="P174" s="48">
        <v>44593</v>
      </c>
      <c r="Q174" s="48">
        <v>44925</v>
      </c>
      <c r="R174" s="43" t="s">
        <v>55</v>
      </c>
      <c r="S174" s="43" t="s">
        <v>594</v>
      </c>
      <c r="T174" s="53" t="s">
        <v>639</v>
      </c>
      <c r="U174" s="47">
        <v>0.1</v>
      </c>
      <c r="AA174" s="73"/>
      <c r="AB174" s="73"/>
      <c r="AC174" s="73"/>
      <c r="AD174" s="73">
        <f t="shared" si="8"/>
        <v>0</v>
      </c>
      <c r="AE174" s="73"/>
      <c r="AF174" s="73">
        <f t="shared" si="9"/>
        <v>0</v>
      </c>
      <c r="AG174" s="73"/>
      <c r="AH174" s="73">
        <f t="shared" si="10"/>
        <v>0</v>
      </c>
      <c r="AI174" s="73"/>
      <c r="AJ174" s="73">
        <f t="shared" si="11"/>
        <v>0</v>
      </c>
    </row>
    <row r="175" spans="1:36" ht="143" x14ac:dyDescent="0.35">
      <c r="A175" s="46">
        <v>170</v>
      </c>
      <c r="B175" s="43" t="s">
        <v>631</v>
      </c>
      <c r="C175" s="43" t="s">
        <v>633</v>
      </c>
      <c r="D175" s="43" t="s">
        <v>72</v>
      </c>
      <c r="E175" s="43" t="s">
        <v>484</v>
      </c>
      <c r="F175" s="43" t="s">
        <v>229</v>
      </c>
      <c r="G175" s="43" t="s">
        <v>46</v>
      </c>
      <c r="H175" s="43" t="s">
        <v>634</v>
      </c>
      <c r="I175" s="43" t="s">
        <v>580</v>
      </c>
      <c r="J175" s="46" t="s">
        <v>509</v>
      </c>
      <c r="K175" s="43" t="s">
        <v>635</v>
      </c>
      <c r="L175" s="43">
        <v>125</v>
      </c>
      <c r="M175" s="40" t="s">
        <v>582</v>
      </c>
      <c r="N175" s="40" t="s">
        <v>640</v>
      </c>
      <c r="O175" s="58" t="s">
        <v>103</v>
      </c>
      <c r="P175" s="48">
        <v>44593</v>
      </c>
      <c r="Q175" s="48">
        <v>44925</v>
      </c>
      <c r="R175" s="43" t="s">
        <v>55</v>
      </c>
      <c r="S175" s="43" t="s">
        <v>594</v>
      </c>
      <c r="T175" s="53" t="s">
        <v>639</v>
      </c>
      <c r="U175" s="47">
        <v>0.1</v>
      </c>
      <c r="AA175" s="73"/>
      <c r="AB175" s="73"/>
      <c r="AC175" s="73"/>
      <c r="AD175" s="73">
        <f t="shared" si="8"/>
        <v>0</v>
      </c>
      <c r="AE175" s="73"/>
      <c r="AF175" s="73">
        <f t="shared" si="9"/>
        <v>0</v>
      </c>
      <c r="AG175" s="73"/>
      <c r="AH175" s="73">
        <f t="shared" si="10"/>
        <v>0</v>
      </c>
      <c r="AI175" s="73"/>
      <c r="AJ175" s="73">
        <f t="shared" si="11"/>
        <v>0</v>
      </c>
    </row>
    <row r="176" spans="1:36" ht="143" x14ac:dyDescent="0.35">
      <c r="A176" s="46">
        <v>171</v>
      </c>
      <c r="B176" s="43" t="s">
        <v>631</v>
      </c>
      <c r="C176" s="43" t="s">
        <v>633</v>
      </c>
      <c r="D176" s="43" t="s">
        <v>72</v>
      </c>
      <c r="E176" s="43" t="s">
        <v>484</v>
      </c>
      <c r="F176" s="43" t="s">
        <v>229</v>
      </c>
      <c r="G176" s="43" t="s">
        <v>46</v>
      </c>
      <c r="H176" s="43" t="s">
        <v>634</v>
      </c>
      <c r="I176" s="43" t="s">
        <v>580</v>
      </c>
      <c r="J176" s="46" t="s">
        <v>509</v>
      </c>
      <c r="K176" s="43" t="s">
        <v>635</v>
      </c>
      <c r="L176" s="43">
        <v>125</v>
      </c>
      <c r="M176" s="40" t="s">
        <v>582</v>
      </c>
      <c r="N176" s="40" t="s">
        <v>600</v>
      </c>
      <c r="O176" s="58" t="s">
        <v>103</v>
      </c>
      <c r="P176" s="48">
        <v>44593</v>
      </c>
      <c r="Q176" s="48">
        <v>44925</v>
      </c>
      <c r="R176" s="43" t="s">
        <v>55</v>
      </c>
      <c r="S176" s="43" t="s">
        <v>594</v>
      </c>
      <c r="T176" s="53" t="s">
        <v>639</v>
      </c>
      <c r="U176" s="47">
        <v>0.05</v>
      </c>
      <c r="AA176" s="73"/>
      <c r="AB176" s="73"/>
      <c r="AC176" s="73"/>
      <c r="AD176" s="73">
        <f t="shared" si="8"/>
        <v>0</v>
      </c>
      <c r="AE176" s="73"/>
      <c r="AF176" s="73">
        <f t="shared" si="9"/>
        <v>0</v>
      </c>
      <c r="AG176" s="73"/>
      <c r="AH176" s="73">
        <f t="shared" si="10"/>
        <v>0</v>
      </c>
      <c r="AI176" s="73"/>
      <c r="AJ176" s="73">
        <f t="shared" si="11"/>
        <v>0</v>
      </c>
    </row>
    <row r="177" spans="1:36" ht="38.25" customHeight="1" x14ac:dyDescent="0.35">
      <c r="A177" s="46">
        <v>172</v>
      </c>
      <c r="B177" s="43" t="s">
        <v>631</v>
      </c>
      <c r="C177" s="43" t="s">
        <v>633</v>
      </c>
      <c r="D177" s="43" t="s">
        <v>72</v>
      </c>
      <c r="E177" s="43" t="s">
        <v>484</v>
      </c>
      <c r="F177" s="43" t="s">
        <v>229</v>
      </c>
      <c r="G177" s="43" t="s">
        <v>46</v>
      </c>
      <c r="H177" s="43" t="s">
        <v>634</v>
      </c>
      <c r="I177" s="43" t="s">
        <v>580</v>
      </c>
      <c r="J177" s="46" t="s">
        <v>554</v>
      </c>
      <c r="K177" s="43" t="s">
        <v>641</v>
      </c>
      <c r="L177" s="43">
        <v>33</v>
      </c>
      <c r="M177" s="40" t="s">
        <v>582</v>
      </c>
      <c r="N177" s="40" t="s">
        <v>642</v>
      </c>
      <c r="O177" s="58" t="s">
        <v>103</v>
      </c>
      <c r="P177" s="48">
        <v>44593</v>
      </c>
      <c r="Q177" s="48">
        <v>44925</v>
      </c>
      <c r="R177" s="43" t="s">
        <v>55</v>
      </c>
      <c r="S177" s="43" t="s">
        <v>588</v>
      </c>
      <c r="T177" s="53" t="s">
        <v>639</v>
      </c>
      <c r="U177" s="47">
        <v>0.15</v>
      </c>
      <c r="AA177" s="73"/>
      <c r="AB177" s="73"/>
      <c r="AC177" s="73"/>
      <c r="AD177" s="73">
        <f t="shared" si="8"/>
        <v>0</v>
      </c>
      <c r="AE177" s="73"/>
      <c r="AF177" s="73">
        <f t="shared" si="9"/>
        <v>0</v>
      </c>
      <c r="AG177" s="73"/>
      <c r="AH177" s="73">
        <f t="shared" si="10"/>
        <v>0</v>
      </c>
      <c r="AI177" s="73"/>
      <c r="AJ177" s="73">
        <f t="shared" si="11"/>
        <v>0</v>
      </c>
    </row>
    <row r="178" spans="1:36" ht="169" x14ac:dyDescent="0.35">
      <c r="A178" s="46">
        <v>173</v>
      </c>
      <c r="B178" s="43" t="s">
        <v>631</v>
      </c>
      <c r="C178" s="43" t="s">
        <v>633</v>
      </c>
      <c r="D178" s="43" t="s">
        <v>72</v>
      </c>
      <c r="E178" s="43" t="s">
        <v>484</v>
      </c>
      <c r="F178" s="43" t="s">
        <v>229</v>
      </c>
      <c r="G178" s="43" t="s">
        <v>46</v>
      </c>
      <c r="H178" s="43" t="s">
        <v>634</v>
      </c>
      <c r="I178" s="43" t="s">
        <v>580</v>
      </c>
      <c r="J178" s="46" t="s">
        <v>554</v>
      </c>
      <c r="K178" s="43" t="s">
        <v>641</v>
      </c>
      <c r="L178" s="43">
        <v>33</v>
      </c>
      <c r="M178" s="40" t="s">
        <v>582</v>
      </c>
      <c r="N178" s="40" t="s">
        <v>643</v>
      </c>
      <c r="O178" s="58" t="s">
        <v>103</v>
      </c>
      <c r="P178" s="48">
        <v>44593</v>
      </c>
      <c r="Q178" s="48">
        <v>44925</v>
      </c>
      <c r="R178" s="43" t="s">
        <v>55</v>
      </c>
      <c r="S178" s="43" t="s">
        <v>588</v>
      </c>
      <c r="T178" s="53" t="s">
        <v>637</v>
      </c>
      <c r="U178" s="47">
        <v>0.15</v>
      </c>
      <c r="AA178" s="73"/>
      <c r="AB178" s="73"/>
      <c r="AC178" s="73"/>
      <c r="AD178" s="73">
        <f t="shared" si="8"/>
        <v>0</v>
      </c>
      <c r="AE178" s="73"/>
      <c r="AF178" s="73">
        <f t="shared" si="9"/>
        <v>0</v>
      </c>
      <c r="AG178" s="73"/>
      <c r="AH178" s="73">
        <f t="shared" si="10"/>
        <v>0</v>
      </c>
      <c r="AI178" s="73"/>
      <c r="AJ178" s="73">
        <f t="shared" si="11"/>
        <v>0</v>
      </c>
    </row>
    <row r="179" spans="1:36" ht="169" x14ac:dyDescent="0.35">
      <c r="A179" s="46">
        <v>174</v>
      </c>
      <c r="B179" s="43" t="s">
        <v>631</v>
      </c>
      <c r="C179" s="43" t="s">
        <v>633</v>
      </c>
      <c r="D179" s="43" t="s">
        <v>72</v>
      </c>
      <c r="E179" s="43" t="s">
        <v>484</v>
      </c>
      <c r="F179" s="43" t="s">
        <v>229</v>
      </c>
      <c r="G179" s="43" t="s">
        <v>46</v>
      </c>
      <c r="H179" s="43" t="s">
        <v>634</v>
      </c>
      <c r="I179" s="43" t="s">
        <v>580</v>
      </c>
      <c r="J179" s="46" t="s">
        <v>554</v>
      </c>
      <c r="K179" s="43" t="s">
        <v>641</v>
      </c>
      <c r="L179" s="43">
        <v>33</v>
      </c>
      <c r="M179" s="40" t="s">
        <v>582</v>
      </c>
      <c r="N179" s="40" t="s">
        <v>644</v>
      </c>
      <c r="O179" s="58" t="s">
        <v>103</v>
      </c>
      <c r="P179" s="48">
        <v>44593</v>
      </c>
      <c r="Q179" s="48">
        <v>44925</v>
      </c>
      <c r="R179" s="43" t="s">
        <v>55</v>
      </c>
      <c r="S179" s="43" t="s">
        <v>588</v>
      </c>
      <c r="T179" s="53" t="s">
        <v>637</v>
      </c>
      <c r="U179" s="47">
        <v>0.05</v>
      </c>
      <c r="AA179" s="73"/>
      <c r="AB179" s="73"/>
      <c r="AC179" s="73"/>
      <c r="AD179" s="73">
        <f t="shared" si="8"/>
        <v>0</v>
      </c>
      <c r="AE179" s="73"/>
      <c r="AF179" s="73">
        <f t="shared" si="9"/>
        <v>0</v>
      </c>
      <c r="AG179" s="73"/>
      <c r="AH179" s="73">
        <f t="shared" si="10"/>
        <v>0</v>
      </c>
      <c r="AI179" s="73"/>
      <c r="AJ179" s="73">
        <f t="shared" si="11"/>
        <v>0</v>
      </c>
    </row>
    <row r="180" spans="1:36" ht="169" x14ac:dyDescent="0.35">
      <c r="A180" s="46">
        <v>175</v>
      </c>
      <c r="B180" s="43" t="s">
        <v>631</v>
      </c>
      <c r="C180" s="43" t="s">
        <v>633</v>
      </c>
      <c r="D180" s="43" t="s">
        <v>72</v>
      </c>
      <c r="E180" s="43" t="s">
        <v>484</v>
      </c>
      <c r="F180" s="43" t="s">
        <v>229</v>
      </c>
      <c r="G180" s="43" t="s">
        <v>46</v>
      </c>
      <c r="H180" s="43" t="s">
        <v>634</v>
      </c>
      <c r="I180" s="43" t="s">
        <v>580</v>
      </c>
      <c r="J180" s="46" t="s">
        <v>554</v>
      </c>
      <c r="K180" s="43" t="s">
        <v>641</v>
      </c>
      <c r="L180" s="43">
        <v>33</v>
      </c>
      <c r="M180" s="40" t="s">
        <v>582</v>
      </c>
      <c r="N180" s="40" t="s">
        <v>645</v>
      </c>
      <c r="O180" s="58" t="s">
        <v>103</v>
      </c>
      <c r="P180" s="48">
        <v>44593</v>
      </c>
      <c r="Q180" s="48">
        <v>44925</v>
      </c>
      <c r="R180" s="43" t="s">
        <v>55</v>
      </c>
      <c r="S180" s="43" t="s">
        <v>588</v>
      </c>
      <c r="T180" s="53" t="s">
        <v>637</v>
      </c>
      <c r="U180" s="47">
        <v>0.15</v>
      </c>
      <c r="AA180" s="73"/>
      <c r="AB180" s="73"/>
      <c r="AC180" s="73"/>
      <c r="AD180" s="73">
        <f t="shared" si="8"/>
        <v>0</v>
      </c>
      <c r="AE180" s="73"/>
      <c r="AF180" s="73">
        <f t="shared" si="9"/>
        <v>0</v>
      </c>
      <c r="AG180" s="73"/>
      <c r="AH180" s="73">
        <f t="shared" si="10"/>
        <v>0</v>
      </c>
      <c r="AI180" s="73"/>
      <c r="AJ180" s="73">
        <f t="shared" si="11"/>
        <v>0</v>
      </c>
    </row>
    <row r="181" spans="1:36" ht="169" x14ac:dyDescent="0.35">
      <c r="A181" s="46">
        <v>176</v>
      </c>
      <c r="B181" s="43" t="s">
        <v>631</v>
      </c>
      <c r="C181" s="43" t="s">
        <v>633</v>
      </c>
      <c r="D181" s="43" t="s">
        <v>72</v>
      </c>
      <c r="E181" s="43" t="s">
        <v>484</v>
      </c>
      <c r="F181" s="43" t="s">
        <v>229</v>
      </c>
      <c r="G181" s="43" t="s">
        <v>46</v>
      </c>
      <c r="H181" s="43" t="s">
        <v>634</v>
      </c>
      <c r="I181" s="43" t="s">
        <v>580</v>
      </c>
      <c r="J181" s="46" t="s">
        <v>554</v>
      </c>
      <c r="K181" s="43" t="s">
        <v>641</v>
      </c>
      <c r="L181" s="43">
        <v>33</v>
      </c>
      <c r="M181" s="40" t="s">
        <v>582</v>
      </c>
      <c r="N181" s="40" t="s">
        <v>646</v>
      </c>
      <c r="O181" s="58" t="s">
        <v>103</v>
      </c>
      <c r="P181" s="48">
        <v>44593</v>
      </c>
      <c r="Q181" s="48">
        <v>44925</v>
      </c>
      <c r="R181" s="43" t="s">
        <v>55</v>
      </c>
      <c r="S181" s="43" t="s">
        <v>613</v>
      </c>
      <c r="T181" s="53" t="s">
        <v>637</v>
      </c>
      <c r="U181" s="47">
        <v>0.1</v>
      </c>
      <c r="AA181" s="73"/>
      <c r="AB181" s="73"/>
      <c r="AC181" s="73"/>
      <c r="AD181" s="73">
        <f t="shared" si="8"/>
        <v>0</v>
      </c>
      <c r="AE181" s="73"/>
      <c r="AF181" s="73">
        <f t="shared" si="9"/>
        <v>0</v>
      </c>
      <c r="AG181" s="73"/>
      <c r="AH181" s="73">
        <f t="shared" si="10"/>
        <v>0</v>
      </c>
      <c r="AI181" s="73"/>
      <c r="AJ181" s="73">
        <f t="shared" si="11"/>
        <v>0</v>
      </c>
    </row>
    <row r="182" spans="1:36" ht="143" x14ac:dyDescent="0.35">
      <c r="A182" s="46">
        <v>177</v>
      </c>
      <c r="B182" s="43" t="s">
        <v>631</v>
      </c>
      <c r="C182" s="43" t="s">
        <v>633</v>
      </c>
      <c r="D182" s="43" t="s">
        <v>72</v>
      </c>
      <c r="E182" s="43" t="s">
        <v>484</v>
      </c>
      <c r="F182" s="43" t="s">
        <v>229</v>
      </c>
      <c r="G182" s="43" t="s">
        <v>46</v>
      </c>
      <c r="H182" s="43" t="s">
        <v>634</v>
      </c>
      <c r="I182" s="43" t="s">
        <v>580</v>
      </c>
      <c r="J182" s="46" t="s">
        <v>554</v>
      </c>
      <c r="K182" s="43" t="s">
        <v>641</v>
      </c>
      <c r="L182" s="43">
        <v>33</v>
      </c>
      <c r="M182" s="40" t="s">
        <v>582</v>
      </c>
      <c r="N182" s="40" t="s">
        <v>647</v>
      </c>
      <c r="O182" s="58" t="s">
        <v>103</v>
      </c>
      <c r="P182" s="48">
        <v>44593</v>
      </c>
      <c r="Q182" s="48">
        <v>44925</v>
      </c>
      <c r="R182" s="43" t="s">
        <v>55</v>
      </c>
      <c r="S182" s="43" t="s">
        <v>588</v>
      </c>
      <c r="T182" s="53" t="s">
        <v>639</v>
      </c>
      <c r="U182" s="47">
        <v>0.3</v>
      </c>
      <c r="AA182" s="73"/>
      <c r="AB182" s="73"/>
      <c r="AC182" s="73"/>
      <c r="AD182" s="73">
        <f t="shared" si="8"/>
        <v>0</v>
      </c>
      <c r="AE182" s="73"/>
      <c r="AF182" s="73">
        <f t="shared" si="9"/>
        <v>0</v>
      </c>
      <c r="AG182" s="73"/>
      <c r="AH182" s="73">
        <f t="shared" si="10"/>
        <v>0</v>
      </c>
      <c r="AI182" s="73"/>
      <c r="AJ182" s="73">
        <f t="shared" si="11"/>
        <v>0</v>
      </c>
    </row>
    <row r="183" spans="1:36" ht="143" x14ac:dyDescent="0.35">
      <c r="A183" s="46">
        <v>178</v>
      </c>
      <c r="B183" s="43" t="s">
        <v>631</v>
      </c>
      <c r="C183" s="43" t="s">
        <v>633</v>
      </c>
      <c r="D183" s="43" t="s">
        <v>72</v>
      </c>
      <c r="E183" s="43" t="s">
        <v>484</v>
      </c>
      <c r="F183" s="43" t="s">
        <v>229</v>
      </c>
      <c r="G183" s="43" t="s">
        <v>46</v>
      </c>
      <c r="H183" s="43" t="s">
        <v>634</v>
      </c>
      <c r="I183" s="43" t="s">
        <v>580</v>
      </c>
      <c r="J183" s="46" t="s">
        <v>554</v>
      </c>
      <c r="K183" s="43" t="s">
        <v>641</v>
      </c>
      <c r="L183" s="43">
        <v>33</v>
      </c>
      <c r="M183" s="40" t="s">
        <v>582</v>
      </c>
      <c r="N183" s="40" t="s">
        <v>648</v>
      </c>
      <c r="O183" s="58" t="s">
        <v>103</v>
      </c>
      <c r="P183" s="48">
        <v>44593</v>
      </c>
      <c r="Q183" s="48">
        <v>44925</v>
      </c>
      <c r="R183" s="43" t="s">
        <v>55</v>
      </c>
      <c r="S183" s="43" t="s">
        <v>594</v>
      </c>
      <c r="T183" s="53" t="s">
        <v>639</v>
      </c>
      <c r="U183" s="47">
        <v>0.1</v>
      </c>
      <c r="AA183" s="73"/>
      <c r="AB183" s="73"/>
      <c r="AC183" s="73"/>
      <c r="AD183" s="73">
        <f t="shared" si="8"/>
        <v>0</v>
      </c>
      <c r="AE183" s="73"/>
      <c r="AF183" s="73">
        <f t="shared" si="9"/>
        <v>0</v>
      </c>
      <c r="AG183" s="73"/>
      <c r="AH183" s="73">
        <f t="shared" si="10"/>
        <v>0</v>
      </c>
      <c r="AI183" s="73"/>
      <c r="AJ183" s="73">
        <f t="shared" si="11"/>
        <v>0</v>
      </c>
    </row>
    <row r="184" spans="1:36" ht="38.25" customHeight="1" x14ac:dyDescent="0.35">
      <c r="A184" s="46">
        <v>179</v>
      </c>
      <c r="B184" s="43" t="s">
        <v>631</v>
      </c>
      <c r="C184" s="43" t="s">
        <v>633</v>
      </c>
      <c r="D184" s="43" t="s">
        <v>72</v>
      </c>
      <c r="E184" s="43" t="s">
        <v>484</v>
      </c>
      <c r="F184" s="43" t="s">
        <v>229</v>
      </c>
      <c r="G184" s="43" t="s">
        <v>46</v>
      </c>
      <c r="H184" s="43" t="s">
        <v>634</v>
      </c>
      <c r="I184" s="43" t="s">
        <v>580</v>
      </c>
      <c r="J184" s="46" t="s">
        <v>554</v>
      </c>
      <c r="K184" s="43" t="s">
        <v>649</v>
      </c>
      <c r="L184" s="43">
        <v>22</v>
      </c>
      <c r="M184" s="40" t="s">
        <v>582</v>
      </c>
      <c r="N184" s="40" t="s">
        <v>620</v>
      </c>
      <c r="O184" s="58" t="s">
        <v>103</v>
      </c>
      <c r="P184" s="48">
        <v>44593</v>
      </c>
      <c r="Q184" s="48">
        <v>44925</v>
      </c>
      <c r="R184" s="43" t="s">
        <v>55</v>
      </c>
      <c r="S184" s="43" t="s">
        <v>588</v>
      </c>
      <c r="T184" s="53" t="s">
        <v>637</v>
      </c>
      <c r="U184" s="47">
        <v>0.15</v>
      </c>
      <c r="AA184" s="73"/>
      <c r="AB184" s="73"/>
      <c r="AC184" s="73"/>
      <c r="AD184" s="73">
        <f t="shared" si="8"/>
        <v>0</v>
      </c>
      <c r="AE184" s="73"/>
      <c r="AF184" s="73">
        <f t="shared" si="9"/>
        <v>0</v>
      </c>
      <c r="AG184" s="73"/>
      <c r="AH184" s="73">
        <f t="shared" si="10"/>
        <v>0</v>
      </c>
      <c r="AI184" s="73"/>
      <c r="AJ184" s="73">
        <f t="shared" si="11"/>
        <v>0</v>
      </c>
    </row>
    <row r="185" spans="1:36" ht="169" x14ac:dyDescent="0.35">
      <c r="A185" s="46">
        <v>180</v>
      </c>
      <c r="B185" s="43" t="s">
        <v>631</v>
      </c>
      <c r="C185" s="43" t="s">
        <v>633</v>
      </c>
      <c r="D185" s="43" t="s">
        <v>72</v>
      </c>
      <c r="E185" s="43" t="s">
        <v>484</v>
      </c>
      <c r="F185" s="43" t="s">
        <v>229</v>
      </c>
      <c r="G185" s="43" t="s">
        <v>46</v>
      </c>
      <c r="H185" s="43" t="s">
        <v>634</v>
      </c>
      <c r="I185" s="43" t="s">
        <v>580</v>
      </c>
      <c r="J185" s="46" t="s">
        <v>554</v>
      </c>
      <c r="K185" s="43" t="s">
        <v>649</v>
      </c>
      <c r="L185" s="43">
        <v>22</v>
      </c>
      <c r="M185" s="40" t="s">
        <v>582</v>
      </c>
      <c r="N185" s="40" t="s">
        <v>650</v>
      </c>
      <c r="O185" s="58" t="s">
        <v>103</v>
      </c>
      <c r="P185" s="48">
        <v>44593</v>
      </c>
      <c r="Q185" s="48">
        <v>44925</v>
      </c>
      <c r="R185" s="43" t="s">
        <v>55</v>
      </c>
      <c r="S185" s="43" t="s">
        <v>588</v>
      </c>
      <c r="T185" s="53" t="s">
        <v>637</v>
      </c>
      <c r="U185" s="47">
        <v>0.15</v>
      </c>
      <c r="AA185" s="73"/>
      <c r="AB185" s="73"/>
      <c r="AC185" s="73"/>
      <c r="AD185" s="73">
        <f t="shared" si="8"/>
        <v>0</v>
      </c>
      <c r="AE185" s="73"/>
      <c r="AF185" s="73">
        <f t="shared" si="9"/>
        <v>0</v>
      </c>
      <c r="AG185" s="73"/>
      <c r="AH185" s="73">
        <f t="shared" si="10"/>
        <v>0</v>
      </c>
      <c r="AI185" s="73"/>
      <c r="AJ185" s="73">
        <f t="shared" si="11"/>
        <v>0</v>
      </c>
    </row>
    <row r="186" spans="1:36" ht="169" x14ac:dyDescent="0.35">
      <c r="A186" s="46">
        <v>181</v>
      </c>
      <c r="B186" s="43" t="s">
        <v>631</v>
      </c>
      <c r="C186" s="43" t="s">
        <v>633</v>
      </c>
      <c r="D186" s="43" t="s">
        <v>72</v>
      </c>
      <c r="E186" s="43" t="s">
        <v>484</v>
      </c>
      <c r="F186" s="43" t="s">
        <v>229</v>
      </c>
      <c r="G186" s="43" t="s">
        <v>46</v>
      </c>
      <c r="H186" s="43" t="s">
        <v>634</v>
      </c>
      <c r="I186" s="43" t="s">
        <v>580</v>
      </c>
      <c r="J186" s="46" t="s">
        <v>554</v>
      </c>
      <c r="K186" s="43" t="s">
        <v>649</v>
      </c>
      <c r="L186" s="43">
        <v>22</v>
      </c>
      <c r="M186" s="40" t="s">
        <v>582</v>
      </c>
      <c r="N186" s="40" t="s">
        <v>651</v>
      </c>
      <c r="O186" s="58" t="s">
        <v>103</v>
      </c>
      <c r="P186" s="48">
        <v>44593</v>
      </c>
      <c r="Q186" s="48">
        <v>44925</v>
      </c>
      <c r="R186" s="43" t="s">
        <v>55</v>
      </c>
      <c r="S186" s="43" t="s">
        <v>588</v>
      </c>
      <c r="T186" s="53" t="s">
        <v>637</v>
      </c>
      <c r="U186" s="47">
        <v>0.05</v>
      </c>
      <c r="AA186" s="73"/>
      <c r="AB186" s="73"/>
      <c r="AC186" s="73"/>
      <c r="AD186" s="73">
        <f t="shared" si="8"/>
        <v>0</v>
      </c>
      <c r="AE186" s="73"/>
      <c r="AF186" s="73">
        <f t="shared" si="9"/>
        <v>0</v>
      </c>
      <c r="AG186" s="73"/>
      <c r="AH186" s="73">
        <f t="shared" si="10"/>
        <v>0</v>
      </c>
      <c r="AI186" s="73"/>
      <c r="AJ186" s="73">
        <f t="shared" si="11"/>
        <v>0</v>
      </c>
    </row>
    <row r="187" spans="1:36" ht="169" x14ac:dyDescent="0.35">
      <c r="A187" s="46">
        <v>182</v>
      </c>
      <c r="B187" s="43" t="s">
        <v>631</v>
      </c>
      <c r="C187" s="43" t="s">
        <v>633</v>
      </c>
      <c r="D187" s="43" t="s">
        <v>72</v>
      </c>
      <c r="E187" s="43" t="s">
        <v>484</v>
      </c>
      <c r="F187" s="43" t="s">
        <v>229</v>
      </c>
      <c r="G187" s="43" t="s">
        <v>46</v>
      </c>
      <c r="H187" s="43" t="s">
        <v>634</v>
      </c>
      <c r="I187" s="43" t="s">
        <v>580</v>
      </c>
      <c r="J187" s="46" t="s">
        <v>554</v>
      </c>
      <c r="K187" s="43" t="s">
        <v>649</v>
      </c>
      <c r="L187" s="43">
        <v>22</v>
      </c>
      <c r="M187" s="40" t="s">
        <v>582</v>
      </c>
      <c r="N187" s="40" t="s">
        <v>652</v>
      </c>
      <c r="O187" s="58" t="s">
        <v>103</v>
      </c>
      <c r="P187" s="48">
        <v>44593</v>
      </c>
      <c r="Q187" s="48">
        <v>44925</v>
      </c>
      <c r="R187" s="43" t="s">
        <v>55</v>
      </c>
      <c r="S187" s="43" t="s">
        <v>588</v>
      </c>
      <c r="T187" s="53" t="s">
        <v>637</v>
      </c>
      <c r="U187" s="47">
        <v>0.15</v>
      </c>
      <c r="AA187" s="73"/>
      <c r="AB187" s="73"/>
      <c r="AC187" s="73"/>
      <c r="AD187" s="73">
        <f t="shared" si="8"/>
        <v>0</v>
      </c>
      <c r="AE187" s="73"/>
      <c r="AF187" s="73">
        <f t="shared" si="9"/>
        <v>0</v>
      </c>
      <c r="AG187" s="73"/>
      <c r="AH187" s="73">
        <f t="shared" si="10"/>
        <v>0</v>
      </c>
      <c r="AI187" s="73"/>
      <c r="AJ187" s="73">
        <f t="shared" si="11"/>
        <v>0</v>
      </c>
    </row>
    <row r="188" spans="1:36" ht="169" x14ac:dyDescent="0.35">
      <c r="A188" s="46">
        <v>183</v>
      </c>
      <c r="B188" s="43" t="s">
        <v>631</v>
      </c>
      <c r="C188" s="43" t="s">
        <v>633</v>
      </c>
      <c r="D188" s="43" t="s">
        <v>72</v>
      </c>
      <c r="E188" s="43" t="s">
        <v>484</v>
      </c>
      <c r="F188" s="43" t="s">
        <v>229</v>
      </c>
      <c r="G188" s="43" t="s">
        <v>46</v>
      </c>
      <c r="H188" s="43" t="s">
        <v>634</v>
      </c>
      <c r="I188" s="43" t="s">
        <v>580</v>
      </c>
      <c r="J188" s="46" t="s">
        <v>554</v>
      </c>
      <c r="K188" s="43" t="s">
        <v>649</v>
      </c>
      <c r="L188" s="43">
        <v>22</v>
      </c>
      <c r="M188" s="40" t="s">
        <v>582</v>
      </c>
      <c r="N188" s="40" t="s">
        <v>628</v>
      </c>
      <c r="O188" s="58" t="s">
        <v>103</v>
      </c>
      <c r="P188" s="48">
        <v>44593</v>
      </c>
      <c r="Q188" s="48">
        <v>44925</v>
      </c>
      <c r="R188" s="43" t="s">
        <v>55</v>
      </c>
      <c r="S188" s="43" t="s">
        <v>613</v>
      </c>
      <c r="T188" s="53" t="s">
        <v>637</v>
      </c>
      <c r="U188" s="47">
        <v>0.1</v>
      </c>
      <c r="AA188" s="73"/>
      <c r="AB188" s="73"/>
      <c r="AC188" s="73"/>
      <c r="AD188" s="73">
        <f t="shared" si="8"/>
        <v>0</v>
      </c>
      <c r="AE188" s="73"/>
      <c r="AF188" s="73">
        <f t="shared" si="9"/>
        <v>0</v>
      </c>
      <c r="AG188" s="73"/>
      <c r="AH188" s="73">
        <f t="shared" si="10"/>
        <v>0</v>
      </c>
      <c r="AI188" s="73"/>
      <c r="AJ188" s="73">
        <f t="shared" si="11"/>
        <v>0</v>
      </c>
    </row>
    <row r="189" spans="1:36" ht="143" x14ac:dyDescent="0.35">
      <c r="A189" s="46">
        <v>184</v>
      </c>
      <c r="B189" s="43" t="s">
        <v>631</v>
      </c>
      <c r="C189" s="43" t="s">
        <v>633</v>
      </c>
      <c r="D189" s="43" t="s">
        <v>72</v>
      </c>
      <c r="E189" s="43" t="s">
        <v>484</v>
      </c>
      <c r="F189" s="43" t="s">
        <v>229</v>
      </c>
      <c r="G189" s="43" t="s">
        <v>46</v>
      </c>
      <c r="H189" s="43" t="s">
        <v>634</v>
      </c>
      <c r="I189" s="43" t="s">
        <v>580</v>
      </c>
      <c r="J189" s="46" t="s">
        <v>554</v>
      </c>
      <c r="K189" s="43" t="s">
        <v>649</v>
      </c>
      <c r="L189" s="43">
        <v>22</v>
      </c>
      <c r="M189" s="40" t="s">
        <v>582</v>
      </c>
      <c r="N189" s="40" t="s">
        <v>653</v>
      </c>
      <c r="O189" s="58" t="s">
        <v>103</v>
      </c>
      <c r="P189" s="48">
        <v>44593</v>
      </c>
      <c r="Q189" s="48">
        <v>44925</v>
      </c>
      <c r="R189" s="43" t="s">
        <v>55</v>
      </c>
      <c r="S189" s="43" t="s">
        <v>588</v>
      </c>
      <c r="T189" s="53" t="s">
        <v>639</v>
      </c>
      <c r="U189" s="47">
        <v>0.1</v>
      </c>
      <c r="AA189" s="73"/>
      <c r="AB189" s="73"/>
      <c r="AC189" s="73"/>
      <c r="AD189" s="73">
        <f t="shared" si="8"/>
        <v>0</v>
      </c>
      <c r="AE189" s="73"/>
      <c r="AF189" s="73">
        <f t="shared" si="9"/>
        <v>0</v>
      </c>
      <c r="AG189" s="73"/>
      <c r="AH189" s="73">
        <f t="shared" si="10"/>
        <v>0</v>
      </c>
      <c r="AI189" s="73"/>
      <c r="AJ189" s="73">
        <f t="shared" si="11"/>
        <v>0</v>
      </c>
    </row>
    <row r="190" spans="1:36" ht="143" x14ac:dyDescent="0.35">
      <c r="A190" s="46">
        <v>185</v>
      </c>
      <c r="B190" s="43" t="s">
        <v>631</v>
      </c>
      <c r="C190" s="43" t="s">
        <v>633</v>
      </c>
      <c r="D190" s="43" t="s">
        <v>72</v>
      </c>
      <c r="E190" s="43" t="s">
        <v>484</v>
      </c>
      <c r="F190" s="43" t="s">
        <v>229</v>
      </c>
      <c r="G190" s="43" t="s">
        <v>46</v>
      </c>
      <c r="H190" s="43" t="s">
        <v>634</v>
      </c>
      <c r="I190" s="43" t="s">
        <v>580</v>
      </c>
      <c r="J190" s="46" t="s">
        <v>554</v>
      </c>
      <c r="K190" s="43" t="s">
        <v>649</v>
      </c>
      <c r="L190" s="43">
        <v>22</v>
      </c>
      <c r="M190" s="40" t="s">
        <v>582</v>
      </c>
      <c r="N190" s="40" t="s">
        <v>654</v>
      </c>
      <c r="O190" s="58" t="s">
        <v>103</v>
      </c>
      <c r="P190" s="48">
        <v>44593</v>
      </c>
      <c r="Q190" s="48">
        <v>44925</v>
      </c>
      <c r="R190" s="43" t="s">
        <v>55</v>
      </c>
      <c r="S190" s="43" t="s">
        <v>588</v>
      </c>
      <c r="T190" s="53" t="s">
        <v>639</v>
      </c>
      <c r="U190" s="47">
        <v>0.3</v>
      </c>
      <c r="AA190" s="73"/>
      <c r="AB190" s="73"/>
      <c r="AC190" s="73"/>
      <c r="AD190" s="73">
        <f t="shared" si="8"/>
        <v>0</v>
      </c>
      <c r="AE190" s="73"/>
      <c r="AF190" s="73">
        <f t="shared" si="9"/>
        <v>0</v>
      </c>
      <c r="AG190" s="73"/>
      <c r="AH190" s="73">
        <f t="shared" si="10"/>
        <v>0</v>
      </c>
      <c r="AI190" s="73"/>
      <c r="AJ190" s="73">
        <f t="shared" si="11"/>
        <v>0</v>
      </c>
    </row>
    <row r="191" spans="1:36" ht="51" customHeight="1" x14ac:dyDescent="0.35">
      <c r="A191" s="46">
        <v>186</v>
      </c>
      <c r="B191" s="43" t="s">
        <v>631</v>
      </c>
      <c r="C191" s="43" t="s">
        <v>633</v>
      </c>
      <c r="D191" s="43" t="s">
        <v>72</v>
      </c>
      <c r="E191" s="43" t="s">
        <v>484</v>
      </c>
      <c r="F191" s="43" t="s">
        <v>229</v>
      </c>
      <c r="G191" s="43" t="s">
        <v>46</v>
      </c>
      <c r="H191" s="43" t="s">
        <v>634</v>
      </c>
      <c r="I191" s="43" t="s">
        <v>580</v>
      </c>
      <c r="J191" s="46" t="s">
        <v>554</v>
      </c>
      <c r="K191" s="43" t="s">
        <v>655</v>
      </c>
      <c r="L191" s="43">
        <v>9</v>
      </c>
      <c r="M191" s="40" t="s">
        <v>582</v>
      </c>
      <c r="N191" s="40" t="s">
        <v>656</v>
      </c>
      <c r="O191" s="58" t="s">
        <v>103</v>
      </c>
      <c r="P191" s="48">
        <v>44593</v>
      </c>
      <c r="Q191" s="48">
        <v>44925</v>
      </c>
      <c r="R191" s="43" t="s">
        <v>55</v>
      </c>
      <c r="S191" s="43" t="s">
        <v>588</v>
      </c>
      <c r="T191" s="53" t="s">
        <v>637</v>
      </c>
      <c r="U191" s="47">
        <v>0.15</v>
      </c>
      <c r="AA191" s="73"/>
      <c r="AB191" s="73"/>
      <c r="AC191" s="73"/>
      <c r="AD191" s="73">
        <f t="shared" si="8"/>
        <v>0</v>
      </c>
      <c r="AE191" s="73"/>
      <c r="AF191" s="73">
        <f t="shared" si="9"/>
        <v>0</v>
      </c>
      <c r="AG191" s="73"/>
      <c r="AH191" s="73">
        <f t="shared" si="10"/>
        <v>0</v>
      </c>
      <c r="AI191" s="73"/>
      <c r="AJ191" s="73">
        <f t="shared" si="11"/>
        <v>0</v>
      </c>
    </row>
    <row r="192" spans="1:36" ht="169" x14ac:dyDescent="0.35">
      <c r="A192" s="46">
        <v>187</v>
      </c>
      <c r="B192" s="43" t="s">
        <v>631</v>
      </c>
      <c r="C192" s="43" t="s">
        <v>633</v>
      </c>
      <c r="D192" s="43" t="s">
        <v>72</v>
      </c>
      <c r="E192" s="43" t="s">
        <v>484</v>
      </c>
      <c r="F192" s="43" t="s">
        <v>229</v>
      </c>
      <c r="G192" s="43" t="s">
        <v>46</v>
      </c>
      <c r="H192" s="43" t="s">
        <v>634</v>
      </c>
      <c r="I192" s="43" t="s">
        <v>580</v>
      </c>
      <c r="J192" s="46" t="s">
        <v>554</v>
      </c>
      <c r="K192" s="43" t="s">
        <v>655</v>
      </c>
      <c r="L192" s="43">
        <v>9</v>
      </c>
      <c r="M192" s="40" t="s">
        <v>582</v>
      </c>
      <c r="N192" s="40" t="s">
        <v>657</v>
      </c>
      <c r="O192" s="58" t="s">
        <v>103</v>
      </c>
      <c r="P192" s="48">
        <v>44593</v>
      </c>
      <c r="Q192" s="48">
        <v>44925</v>
      </c>
      <c r="R192" s="43" t="s">
        <v>55</v>
      </c>
      <c r="S192" s="43" t="s">
        <v>588</v>
      </c>
      <c r="T192" s="53" t="s">
        <v>637</v>
      </c>
      <c r="U192" s="47">
        <v>0.15</v>
      </c>
      <c r="AA192" s="73"/>
      <c r="AB192" s="73"/>
      <c r="AC192" s="73"/>
      <c r="AD192" s="73">
        <f t="shared" si="8"/>
        <v>0</v>
      </c>
      <c r="AE192" s="73"/>
      <c r="AF192" s="73">
        <f t="shared" si="9"/>
        <v>0</v>
      </c>
      <c r="AG192" s="73"/>
      <c r="AH192" s="73">
        <f t="shared" si="10"/>
        <v>0</v>
      </c>
      <c r="AI192" s="73"/>
      <c r="AJ192" s="73">
        <f t="shared" si="11"/>
        <v>0</v>
      </c>
    </row>
    <row r="193" spans="1:36" ht="169" x14ac:dyDescent="0.35">
      <c r="A193" s="46">
        <v>188</v>
      </c>
      <c r="B193" s="43" t="s">
        <v>631</v>
      </c>
      <c r="C193" s="43" t="s">
        <v>633</v>
      </c>
      <c r="D193" s="43" t="s">
        <v>72</v>
      </c>
      <c r="E193" s="43" t="s">
        <v>484</v>
      </c>
      <c r="F193" s="43" t="s">
        <v>229</v>
      </c>
      <c r="G193" s="43" t="s">
        <v>46</v>
      </c>
      <c r="H193" s="43" t="s">
        <v>634</v>
      </c>
      <c r="I193" s="43" t="s">
        <v>580</v>
      </c>
      <c r="J193" s="46" t="s">
        <v>554</v>
      </c>
      <c r="K193" s="43" t="s">
        <v>655</v>
      </c>
      <c r="L193" s="43">
        <v>9</v>
      </c>
      <c r="M193" s="40" t="s">
        <v>582</v>
      </c>
      <c r="N193" s="40" t="s">
        <v>658</v>
      </c>
      <c r="O193" s="58" t="s">
        <v>103</v>
      </c>
      <c r="P193" s="48">
        <v>44593</v>
      </c>
      <c r="Q193" s="48">
        <v>44925</v>
      </c>
      <c r="R193" s="43" t="s">
        <v>55</v>
      </c>
      <c r="S193" s="43" t="s">
        <v>588</v>
      </c>
      <c r="T193" s="53" t="s">
        <v>637</v>
      </c>
      <c r="U193" s="47">
        <v>0.05</v>
      </c>
      <c r="AA193" s="73"/>
      <c r="AB193" s="73"/>
      <c r="AC193" s="73"/>
      <c r="AD193" s="73">
        <f t="shared" si="8"/>
        <v>0</v>
      </c>
      <c r="AE193" s="73"/>
      <c r="AF193" s="73">
        <f t="shared" si="9"/>
        <v>0</v>
      </c>
      <c r="AG193" s="73"/>
      <c r="AH193" s="73">
        <f t="shared" si="10"/>
        <v>0</v>
      </c>
      <c r="AI193" s="73"/>
      <c r="AJ193" s="73">
        <f t="shared" si="11"/>
        <v>0</v>
      </c>
    </row>
    <row r="194" spans="1:36" ht="169" x14ac:dyDescent="0.35">
      <c r="A194" s="46">
        <v>189</v>
      </c>
      <c r="B194" s="43" t="s">
        <v>631</v>
      </c>
      <c r="C194" s="43" t="s">
        <v>633</v>
      </c>
      <c r="D194" s="43" t="s">
        <v>72</v>
      </c>
      <c r="E194" s="43" t="s">
        <v>484</v>
      </c>
      <c r="F194" s="43" t="s">
        <v>229</v>
      </c>
      <c r="G194" s="43" t="s">
        <v>46</v>
      </c>
      <c r="H194" s="43" t="s">
        <v>634</v>
      </c>
      <c r="I194" s="43" t="s">
        <v>580</v>
      </c>
      <c r="J194" s="46" t="s">
        <v>554</v>
      </c>
      <c r="K194" s="43" t="s">
        <v>655</v>
      </c>
      <c r="L194" s="43">
        <v>9</v>
      </c>
      <c r="M194" s="40" t="s">
        <v>582</v>
      </c>
      <c r="N194" s="40" t="s">
        <v>628</v>
      </c>
      <c r="O194" s="58" t="s">
        <v>103</v>
      </c>
      <c r="P194" s="48">
        <v>44593</v>
      </c>
      <c r="Q194" s="48">
        <v>44925</v>
      </c>
      <c r="R194" s="43" t="s">
        <v>55</v>
      </c>
      <c r="S194" s="43" t="s">
        <v>588</v>
      </c>
      <c r="T194" s="53" t="s">
        <v>637</v>
      </c>
      <c r="U194" s="47">
        <v>0.15</v>
      </c>
      <c r="AA194" s="73"/>
      <c r="AB194" s="73"/>
      <c r="AC194" s="73"/>
      <c r="AD194" s="73">
        <f t="shared" si="8"/>
        <v>0</v>
      </c>
      <c r="AE194" s="73"/>
      <c r="AF194" s="73">
        <f t="shared" si="9"/>
        <v>0</v>
      </c>
      <c r="AG194" s="73"/>
      <c r="AH194" s="73">
        <f t="shared" si="10"/>
        <v>0</v>
      </c>
      <c r="AI194" s="73"/>
      <c r="AJ194" s="73">
        <f t="shared" si="11"/>
        <v>0</v>
      </c>
    </row>
    <row r="195" spans="1:36" ht="143" x14ac:dyDescent="0.35">
      <c r="A195" s="46">
        <v>190</v>
      </c>
      <c r="B195" s="43" t="s">
        <v>631</v>
      </c>
      <c r="C195" s="43" t="s">
        <v>633</v>
      </c>
      <c r="D195" s="43" t="s">
        <v>72</v>
      </c>
      <c r="E195" s="43" t="s">
        <v>484</v>
      </c>
      <c r="F195" s="43" t="s">
        <v>229</v>
      </c>
      <c r="G195" s="43" t="s">
        <v>46</v>
      </c>
      <c r="H195" s="43" t="s">
        <v>634</v>
      </c>
      <c r="I195" s="43" t="s">
        <v>580</v>
      </c>
      <c r="J195" s="46" t="s">
        <v>554</v>
      </c>
      <c r="K195" s="43" t="s">
        <v>655</v>
      </c>
      <c r="L195" s="43">
        <v>9</v>
      </c>
      <c r="M195" s="40" t="s">
        <v>582</v>
      </c>
      <c r="N195" s="40" t="s">
        <v>659</v>
      </c>
      <c r="O195" s="58" t="s">
        <v>103</v>
      </c>
      <c r="P195" s="48">
        <v>44593</v>
      </c>
      <c r="Q195" s="48">
        <v>44925</v>
      </c>
      <c r="R195" s="43" t="s">
        <v>55</v>
      </c>
      <c r="S195" s="43" t="s">
        <v>588</v>
      </c>
      <c r="T195" s="53" t="s">
        <v>639</v>
      </c>
      <c r="U195" s="47">
        <v>0.1</v>
      </c>
      <c r="AA195" s="73"/>
      <c r="AB195" s="73"/>
      <c r="AC195" s="73"/>
      <c r="AD195" s="73">
        <f t="shared" si="8"/>
        <v>0</v>
      </c>
      <c r="AE195" s="73"/>
      <c r="AF195" s="73">
        <f t="shared" si="9"/>
        <v>0</v>
      </c>
      <c r="AG195" s="73"/>
      <c r="AH195" s="73">
        <f t="shared" si="10"/>
        <v>0</v>
      </c>
      <c r="AI195" s="73"/>
      <c r="AJ195" s="73">
        <f t="shared" si="11"/>
        <v>0</v>
      </c>
    </row>
    <row r="196" spans="1:36" ht="91" x14ac:dyDescent="0.35">
      <c r="A196" s="46">
        <v>191</v>
      </c>
      <c r="B196" s="43" t="s">
        <v>631</v>
      </c>
      <c r="C196" s="43" t="s">
        <v>660</v>
      </c>
      <c r="D196" s="43" t="s">
        <v>72</v>
      </c>
      <c r="E196" s="43" t="s">
        <v>484</v>
      </c>
      <c r="F196" s="43" t="s">
        <v>229</v>
      </c>
      <c r="G196" s="43" t="s">
        <v>46</v>
      </c>
      <c r="H196" s="43" t="s">
        <v>661</v>
      </c>
      <c r="I196" s="43" t="s">
        <v>580</v>
      </c>
      <c r="J196" s="46" t="s">
        <v>544</v>
      </c>
      <c r="K196" s="43" t="s">
        <v>662</v>
      </c>
      <c r="L196" s="43">
        <v>50000</v>
      </c>
      <c r="M196" s="40" t="s">
        <v>582</v>
      </c>
      <c r="N196" s="40" t="s">
        <v>663</v>
      </c>
      <c r="O196" s="58" t="s">
        <v>103</v>
      </c>
      <c r="P196" s="48">
        <v>44593</v>
      </c>
      <c r="Q196" s="48">
        <v>44925</v>
      </c>
      <c r="R196" s="43" t="s">
        <v>55</v>
      </c>
      <c r="S196" s="43" t="s">
        <v>664</v>
      </c>
      <c r="T196" s="53" t="s">
        <v>665</v>
      </c>
      <c r="U196" s="47">
        <v>0.05</v>
      </c>
      <c r="AA196" s="73"/>
      <c r="AB196" s="73"/>
      <c r="AC196" s="73"/>
      <c r="AD196" s="73">
        <f t="shared" si="8"/>
        <v>0</v>
      </c>
      <c r="AE196" s="73"/>
      <c r="AF196" s="73">
        <f t="shared" si="9"/>
        <v>0</v>
      </c>
      <c r="AG196" s="73"/>
      <c r="AH196" s="73">
        <f t="shared" si="10"/>
        <v>0</v>
      </c>
      <c r="AI196" s="73"/>
      <c r="AJ196" s="73">
        <f t="shared" si="11"/>
        <v>0</v>
      </c>
    </row>
    <row r="197" spans="1:36" ht="91" x14ac:dyDescent="0.35">
      <c r="A197" s="46">
        <v>192</v>
      </c>
      <c r="B197" s="43" t="s">
        <v>631</v>
      </c>
      <c r="C197" s="43" t="s">
        <v>660</v>
      </c>
      <c r="D197" s="43" t="s">
        <v>72</v>
      </c>
      <c r="E197" s="43" t="s">
        <v>484</v>
      </c>
      <c r="F197" s="43" t="s">
        <v>229</v>
      </c>
      <c r="G197" s="43" t="s">
        <v>46</v>
      </c>
      <c r="H197" s="43" t="s">
        <v>661</v>
      </c>
      <c r="I197" s="43" t="s">
        <v>580</v>
      </c>
      <c r="J197" s="46" t="s">
        <v>544</v>
      </c>
      <c r="K197" s="43" t="s">
        <v>662</v>
      </c>
      <c r="L197" s="43">
        <v>50000</v>
      </c>
      <c r="M197" s="40" t="s">
        <v>582</v>
      </c>
      <c r="N197" s="40" t="s">
        <v>666</v>
      </c>
      <c r="O197" s="58" t="s">
        <v>103</v>
      </c>
      <c r="P197" s="48">
        <v>44593</v>
      </c>
      <c r="Q197" s="48">
        <v>44925</v>
      </c>
      <c r="R197" s="43" t="s">
        <v>55</v>
      </c>
      <c r="S197" s="43" t="s">
        <v>664</v>
      </c>
      <c r="T197" s="53" t="s">
        <v>665</v>
      </c>
      <c r="U197" s="47">
        <v>0.2</v>
      </c>
      <c r="AA197" s="73"/>
      <c r="AB197" s="73"/>
      <c r="AC197" s="73"/>
      <c r="AD197" s="73">
        <f t="shared" si="8"/>
        <v>0</v>
      </c>
      <c r="AE197" s="73"/>
      <c r="AF197" s="73">
        <f t="shared" si="9"/>
        <v>0</v>
      </c>
      <c r="AG197" s="73"/>
      <c r="AH197" s="73">
        <f t="shared" si="10"/>
        <v>0</v>
      </c>
      <c r="AI197" s="73"/>
      <c r="AJ197" s="73">
        <f t="shared" si="11"/>
        <v>0</v>
      </c>
    </row>
    <row r="198" spans="1:36" ht="91" x14ac:dyDescent="0.35">
      <c r="A198" s="46">
        <v>193</v>
      </c>
      <c r="B198" s="43" t="s">
        <v>631</v>
      </c>
      <c r="C198" s="43" t="s">
        <v>660</v>
      </c>
      <c r="D198" s="43" t="s">
        <v>72</v>
      </c>
      <c r="E198" s="43" t="s">
        <v>484</v>
      </c>
      <c r="F198" s="43" t="s">
        <v>229</v>
      </c>
      <c r="G198" s="43" t="s">
        <v>46</v>
      </c>
      <c r="H198" s="43" t="s">
        <v>661</v>
      </c>
      <c r="I198" s="43" t="s">
        <v>580</v>
      </c>
      <c r="J198" s="46" t="s">
        <v>544</v>
      </c>
      <c r="K198" s="43" t="s">
        <v>662</v>
      </c>
      <c r="L198" s="43">
        <v>50000</v>
      </c>
      <c r="M198" s="40" t="s">
        <v>582</v>
      </c>
      <c r="N198" s="40" t="s">
        <v>667</v>
      </c>
      <c r="O198" s="58" t="s">
        <v>103</v>
      </c>
      <c r="P198" s="48">
        <v>44593</v>
      </c>
      <c r="Q198" s="48">
        <v>44925</v>
      </c>
      <c r="R198" s="43" t="s">
        <v>55</v>
      </c>
      <c r="S198" s="43" t="s">
        <v>664</v>
      </c>
      <c r="T198" s="53" t="s">
        <v>665</v>
      </c>
      <c r="U198" s="47">
        <v>0.05</v>
      </c>
      <c r="AA198" s="73"/>
      <c r="AB198" s="73"/>
      <c r="AC198" s="73"/>
      <c r="AD198" s="73">
        <f t="shared" si="8"/>
        <v>0</v>
      </c>
      <c r="AE198" s="73"/>
      <c r="AF198" s="73">
        <f t="shared" si="9"/>
        <v>0</v>
      </c>
      <c r="AG198" s="73"/>
      <c r="AH198" s="73">
        <f t="shared" si="10"/>
        <v>0</v>
      </c>
      <c r="AI198" s="73"/>
      <c r="AJ198" s="73">
        <f t="shared" si="11"/>
        <v>0</v>
      </c>
    </row>
    <row r="199" spans="1:36" ht="117" x14ac:dyDescent="0.35">
      <c r="A199" s="46">
        <v>194</v>
      </c>
      <c r="B199" s="43" t="s">
        <v>631</v>
      </c>
      <c r="C199" s="43" t="s">
        <v>660</v>
      </c>
      <c r="D199" s="43" t="s">
        <v>72</v>
      </c>
      <c r="E199" s="43" t="s">
        <v>484</v>
      </c>
      <c r="F199" s="43" t="s">
        <v>229</v>
      </c>
      <c r="G199" s="43" t="s">
        <v>46</v>
      </c>
      <c r="H199" s="43" t="s">
        <v>661</v>
      </c>
      <c r="I199" s="43" t="s">
        <v>580</v>
      </c>
      <c r="J199" s="46" t="s">
        <v>544</v>
      </c>
      <c r="K199" s="43" t="s">
        <v>662</v>
      </c>
      <c r="L199" s="43">
        <v>50000</v>
      </c>
      <c r="M199" s="40" t="s">
        <v>582</v>
      </c>
      <c r="N199" s="40" t="s">
        <v>668</v>
      </c>
      <c r="O199" s="58" t="s">
        <v>103</v>
      </c>
      <c r="P199" s="48">
        <v>44593</v>
      </c>
      <c r="Q199" s="48">
        <v>44925</v>
      </c>
      <c r="R199" s="43" t="s">
        <v>55</v>
      </c>
      <c r="S199" s="43" t="s">
        <v>664</v>
      </c>
      <c r="T199" s="53" t="s">
        <v>669</v>
      </c>
      <c r="U199" s="47">
        <v>0.15</v>
      </c>
      <c r="AA199" s="73"/>
      <c r="AB199" s="73"/>
      <c r="AC199" s="73"/>
      <c r="AD199" s="73">
        <f t="shared" ref="AD199:AD262" si="12">+$AA199*AC199</f>
        <v>0</v>
      </c>
      <c r="AE199" s="73"/>
      <c r="AF199" s="73">
        <f t="shared" ref="AF199:AF262" si="13">+$AA199*AE199</f>
        <v>0</v>
      </c>
      <c r="AG199" s="73"/>
      <c r="AH199" s="73">
        <f t="shared" ref="AH199:AH262" si="14">+$AA199*AG199</f>
        <v>0</v>
      </c>
      <c r="AI199" s="73"/>
      <c r="AJ199" s="73">
        <f t="shared" ref="AJ199:AJ262" si="15">+$AA199*AI199</f>
        <v>0</v>
      </c>
    </row>
    <row r="200" spans="1:36" ht="117" x14ac:dyDescent="0.35">
      <c r="A200" s="46">
        <v>195</v>
      </c>
      <c r="B200" s="43" t="s">
        <v>631</v>
      </c>
      <c r="C200" s="43" t="s">
        <v>660</v>
      </c>
      <c r="D200" s="43" t="s">
        <v>72</v>
      </c>
      <c r="E200" s="43" t="s">
        <v>484</v>
      </c>
      <c r="F200" s="43" t="s">
        <v>229</v>
      </c>
      <c r="G200" s="43" t="s">
        <v>46</v>
      </c>
      <c r="H200" s="43" t="s">
        <v>661</v>
      </c>
      <c r="I200" s="43" t="s">
        <v>580</v>
      </c>
      <c r="J200" s="46" t="s">
        <v>544</v>
      </c>
      <c r="K200" s="43" t="s">
        <v>662</v>
      </c>
      <c r="L200" s="43">
        <v>50000</v>
      </c>
      <c r="M200" s="40" t="s">
        <v>582</v>
      </c>
      <c r="N200" s="40" t="s">
        <v>670</v>
      </c>
      <c r="O200" s="58" t="s">
        <v>103</v>
      </c>
      <c r="P200" s="48">
        <v>44593</v>
      </c>
      <c r="Q200" s="48">
        <v>44925</v>
      </c>
      <c r="R200" s="43" t="s">
        <v>55</v>
      </c>
      <c r="S200" s="43" t="s">
        <v>664</v>
      </c>
      <c r="T200" s="53" t="s">
        <v>669</v>
      </c>
      <c r="U200" s="47">
        <v>0.05</v>
      </c>
      <c r="AA200" s="73"/>
      <c r="AB200" s="73"/>
      <c r="AC200" s="73"/>
      <c r="AD200" s="73">
        <f t="shared" si="12"/>
        <v>0</v>
      </c>
      <c r="AE200" s="73"/>
      <c r="AF200" s="73">
        <f t="shared" si="13"/>
        <v>0</v>
      </c>
      <c r="AG200" s="73"/>
      <c r="AH200" s="73">
        <f t="shared" si="14"/>
        <v>0</v>
      </c>
      <c r="AI200" s="73"/>
      <c r="AJ200" s="73">
        <f t="shared" si="15"/>
        <v>0</v>
      </c>
    </row>
    <row r="201" spans="1:36" ht="117" x14ac:dyDescent="0.35">
      <c r="A201" s="46">
        <v>196</v>
      </c>
      <c r="B201" s="43" t="s">
        <v>631</v>
      </c>
      <c r="C201" s="43" t="s">
        <v>660</v>
      </c>
      <c r="D201" s="43" t="s">
        <v>72</v>
      </c>
      <c r="E201" s="43" t="s">
        <v>484</v>
      </c>
      <c r="F201" s="43" t="s">
        <v>229</v>
      </c>
      <c r="G201" s="43" t="s">
        <v>46</v>
      </c>
      <c r="H201" s="43" t="s">
        <v>661</v>
      </c>
      <c r="I201" s="43" t="s">
        <v>580</v>
      </c>
      <c r="J201" s="46" t="s">
        <v>544</v>
      </c>
      <c r="K201" s="43" t="s">
        <v>662</v>
      </c>
      <c r="L201" s="43">
        <v>50000</v>
      </c>
      <c r="M201" s="40" t="s">
        <v>582</v>
      </c>
      <c r="N201" s="40" t="s">
        <v>671</v>
      </c>
      <c r="O201" s="58" t="s">
        <v>103</v>
      </c>
      <c r="P201" s="48">
        <v>44593</v>
      </c>
      <c r="Q201" s="48">
        <v>44925</v>
      </c>
      <c r="R201" s="43" t="s">
        <v>55</v>
      </c>
      <c r="S201" s="43" t="s">
        <v>664</v>
      </c>
      <c r="T201" s="53" t="s">
        <v>669</v>
      </c>
      <c r="U201" s="47">
        <v>0.2</v>
      </c>
      <c r="AA201" s="73"/>
      <c r="AB201" s="73"/>
      <c r="AC201" s="73"/>
      <c r="AD201" s="73">
        <f t="shared" si="12"/>
        <v>0</v>
      </c>
      <c r="AE201" s="73"/>
      <c r="AF201" s="73">
        <f t="shared" si="13"/>
        <v>0</v>
      </c>
      <c r="AG201" s="73"/>
      <c r="AH201" s="73">
        <f t="shared" si="14"/>
        <v>0</v>
      </c>
      <c r="AI201" s="73"/>
      <c r="AJ201" s="73">
        <f t="shared" si="15"/>
        <v>0</v>
      </c>
    </row>
    <row r="202" spans="1:36" ht="91" x14ac:dyDescent="0.35">
      <c r="A202" s="46">
        <v>197</v>
      </c>
      <c r="B202" s="43" t="s">
        <v>631</v>
      </c>
      <c r="C202" s="43" t="s">
        <v>660</v>
      </c>
      <c r="D202" s="43" t="s">
        <v>72</v>
      </c>
      <c r="E202" s="43" t="s">
        <v>484</v>
      </c>
      <c r="F202" s="43" t="s">
        <v>229</v>
      </c>
      <c r="G202" s="43" t="s">
        <v>46</v>
      </c>
      <c r="H202" s="43" t="s">
        <v>661</v>
      </c>
      <c r="I202" s="43" t="s">
        <v>580</v>
      </c>
      <c r="J202" s="46" t="s">
        <v>544</v>
      </c>
      <c r="K202" s="43" t="s">
        <v>662</v>
      </c>
      <c r="L202" s="43">
        <v>50000</v>
      </c>
      <c r="M202" s="40" t="s">
        <v>582</v>
      </c>
      <c r="N202" s="40" t="s">
        <v>672</v>
      </c>
      <c r="O202" s="58" t="s">
        <v>103</v>
      </c>
      <c r="P202" s="48">
        <v>44593</v>
      </c>
      <c r="Q202" s="48">
        <v>44925</v>
      </c>
      <c r="R202" s="43" t="s">
        <v>55</v>
      </c>
      <c r="S202" s="43" t="s">
        <v>664</v>
      </c>
      <c r="T202" s="53" t="s">
        <v>665</v>
      </c>
      <c r="U202" s="47">
        <v>0.1</v>
      </c>
      <c r="AA202" s="73"/>
      <c r="AB202" s="73"/>
      <c r="AC202" s="73"/>
      <c r="AD202" s="73">
        <f t="shared" si="12"/>
        <v>0</v>
      </c>
      <c r="AE202" s="73"/>
      <c r="AF202" s="73">
        <f t="shared" si="13"/>
        <v>0</v>
      </c>
      <c r="AG202" s="73"/>
      <c r="AH202" s="73">
        <f t="shared" si="14"/>
        <v>0</v>
      </c>
      <c r="AI202" s="73"/>
      <c r="AJ202" s="73">
        <f t="shared" si="15"/>
        <v>0</v>
      </c>
    </row>
    <row r="203" spans="1:36" ht="117" x14ac:dyDescent="0.35">
      <c r="A203" s="46">
        <v>198</v>
      </c>
      <c r="B203" s="43" t="s">
        <v>631</v>
      </c>
      <c r="C203" s="43" t="s">
        <v>660</v>
      </c>
      <c r="D203" s="43" t="s">
        <v>72</v>
      </c>
      <c r="E203" s="43" t="s">
        <v>484</v>
      </c>
      <c r="F203" s="43" t="s">
        <v>229</v>
      </c>
      <c r="G203" s="43" t="s">
        <v>46</v>
      </c>
      <c r="H203" s="43" t="s">
        <v>661</v>
      </c>
      <c r="I203" s="43" t="s">
        <v>580</v>
      </c>
      <c r="J203" s="46" t="s">
        <v>544</v>
      </c>
      <c r="K203" s="43" t="s">
        <v>662</v>
      </c>
      <c r="L203" s="43">
        <v>50000</v>
      </c>
      <c r="M203" s="40" t="s">
        <v>582</v>
      </c>
      <c r="N203" s="40" t="s">
        <v>673</v>
      </c>
      <c r="O203" s="58" t="s">
        <v>103</v>
      </c>
      <c r="P203" s="48">
        <v>44593</v>
      </c>
      <c r="Q203" s="48">
        <v>44925</v>
      </c>
      <c r="R203" s="43" t="s">
        <v>55</v>
      </c>
      <c r="S203" s="43" t="s">
        <v>664</v>
      </c>
      <c r="T203" s="53" t="s">
        <v>669</v>
      </c>
      <c r="U203" s="47">
        <v>0.2</v>
      </c>
      <c r="AA203" s="73"/>
      <c r="AB203" s="73"/>
      <c r="AC203" s="73"/>
      <c r="AD203" s="73">
        <f t="shared" si="12"/>
        <v>0</v>
      </c>
      <c r="AE203" s="73"/>
      <c r="AF203" s="73">
        <f t="shared" si="13"/>
        <v>0</v>
      </c>
      <c r="AG203" s="73"/>
      <c r="AH203" s="73">
        <f t="shared" si="14"/>
        <v>0</v>
      </c>
      <c r="AI203" s="73"/>
      <c r="AJ203" s="73">
        <f t="shared" si="15"/>
        <v>0</v>
      </c>
    </row>
    <row r="204" spans="1:36" ht="51" customHeight="1" x14ac:dyDescent="0.35">
      <c r="A204" s="46">
        <v>199</v>
      </c>
      <c r="B204" s="43" t="s">
        <v>631</v>
      </c>
      <c r="C204" s="43" t="s">
        <v>674</v>
      </c>
      <c r="D204" s="43" t="s">
        <v>72</v>
      </c>
      <c r="E204" s="43" t="s">
        <v>484</v>
      </c>
      <c r="F204" s="43" t="s">
        <v>229</v>
      </c>
      <c r="G204" s="43" t="s">
        <v>46</v>
      </c>
      <c r="H204" s="43" t="s">
        <v>661</v>
      </c>
      <c r="I204" s="43" t="s">
        <v>580</v>
      </c>
      <c r="J204" s="46" t="s">
        <v>554</v>
      </c>
      <c r="K204" s="43" t="s">
        <v>675</v>
      </c>
      <c r="L204" s="43">
        <v>1300</v>
      </c>
      <c r="M204" s="40" t="s">
        <v>582</v>
      </c>
      <c r="N204" s="43" t="s">
        <v>663</v>
      </c>
      <c r="O204" s="58" t="s">
        <v>103</v>
      </c>
      <c r="P204" s="48">
        <v>44593</v>
      </c>
      <c r="Q204" s="48">
        <v>44925</v>
      </c>
      <c r="R204" s="43" t="s">
        <v>55</v>
      </c>
      <c r="S204" s="43" t="s">
        <v>664</v>
      </c>
      <c r="T204" s="53" t="s">
        <v>665</v>
      </c>
      <c r="U204" s="47">
        <v>0.05</v>
      </c>
      <c r="AA204" s="73"/>
      <c r="AB204" s="73"/>
      <c r="AC204" s="73"/>
      <c r="AD204" s="73">
        <f t="shared" si="12"/>
        <v>0</v>
      </c>
      <c r="AE204" s="73"/>
      <c r="AF204" s="73">
        <f t="shared" si="13"/>
        <v>0</v>
      </c>
      <c r="AG204" s="73"/>
      <c r="AH204" s="73">
        <f t="shared" si="14"/>
        <v>0</v>
      </c>
      <c r="AI204" s="73"/>
      <c r="AJ204" s="73">
        <f t="shared" si="15"/>
        <v>0</v>
      </c>
    </row>
    <row r="205" spans="1:36" ht="91" x14ac:dyDescent="0.35">
      <c r="A205" s="46">
        <v>200</v>
      </c>
      <c r="B205" s="43" t="s">
        <v>631</v>
      </c>
      <c r="C205" s="43" t="s">
        <v>674</v>
      </c>
      <c r="D205" s="43" t="s">
        <v>72</v>
      </c>
      <c r="E205" s="43" t="s">
        <v>484</v>
      </c>
      <c r="F205" s="43" t="s">
        <v>229</v>
      </c>
      <c r="G205" s="43" t="s">
        <v>46</v>
      </c>
      <c r="H205" s="43" t="s">
        <v>661</v>
      </c>
      <c r="I205" s="43" t="s">
        <v>580</v>
      </c>
      <c r="J205" s="46" t="s">
        <v>554</v>
      </c>
      <c r="K205" s="43" t="s">
        <v>675</v>
      </c>
      <c r="L205" s="43">
        <v>1300</v>
      </c>
      <c r="M205" s="40" t="s">
        <v>582</v>
      </c>
      <c r="N205" s="43" t="s">
        <v>676</v>
      </c>
      <c r="O205" s="58" t="s">
        <v>103</v>
      </c>
      <c r="P205" s="48">
        <v>44593</v>
      </c>
      <c r="Q205" s="48">
        <v>44925</v>
      </c>
      <c r="R205" s="43" t="s">
        <v>55</v>
      </c>
      <c r="S205" s="43" t="s">
        <v>664</v>
      </c>
      <c r="T205" s="53" t="s">
        <v>665</v>
      </c>
      <c r="U205" s="47">
        <v>0.15</v>
      </c>
      <c r="AA205" s="73"/>
      <c r="AB205" s="73"/>
      <c r="AC205" s="73"/>
      <c r="AD205" s="73">
        <f t="shared" si="12"/>
        <v>0</v>
      </c>
      <c r="AE205" s="73"/>
      <c r="AF205" s="73">
        <f t="shared" si="13"/>
        <v>0</v>
      </c>
      <c r="AG205" s="73"/>
      <c r="AH205" s="73">
        <f t="shared" si="14"/>
        <v>0</v>
      </c>
      <c r="AI205" s="73"/>
      <c r="AJ205" s="73">
        <f t="shared" si="15"/>
        <v>0</v>
      </c>
    </row>
    <row r="206" spans="1:36" ht="91" x14ac:dyDescent="0.35">
      <c r="A206" s="46">
        <v>201</v>
      </c>
      <c r="B206" s="43" t="s">
        <v>631</v>
      </c>
      <c r="C206" s="43" t="s">
        <v>674</v>
      </c>
      <c r="D206" s="43" t="s">
        <v>72</v>
      </c>
      <c r="E206" s="43" t="s">
        <v>484</v>
      </c>
      <c r="F206" s="43" t="s">
        <v>229</v>
      </c>
      <c r="G206" s="43" t="s">
        <v>46</v>
      </c>
      <c r="H206" s="43" t="s">
        <v>661</v>
      </c>
      <c r="I206" s="43" t="s">
        <v>580</v>
      </c>
      <c r="J206" s="46" t="s">
        <v>554</v>
      </c>
      <c r="K206" s="43" t="s">
        <v>675</v>
      </c>
      <c r="L206" s="43">
        <v>1300</v>
      </c>
      <c r="M206" s="40" t="s">
        <v>582</v>
      </c>
      <c r="N206" s="43" t="s">
        <v>677</v>
      </c>
      <c r="O206" s="58" t="s">
        <v>103</v>
      </c>
      <c r="P206" s="48">
        <v>44593</v>
      </c>
      <c r="Q206" s="48">
        <v>44925</v>
      </c>
      <c r="R206" s="43" t="s">
        <v>55</v>
      </c>
      <c r="S206" s="43" t="s">
        <v>664</v>
      </c>
      <c r="T206" s="53" t="s">
        <v>665</v>
      </c>
      <c r="U206" s="47">
        <v>0.05</v>
      </c>
      <c r="AA206" s="73"/>
      <c r="AB206" s="73"/>
      <c r="AC206" s="73"/>
      <c r="AD206" s="73">
        <f t="shared" si="12"/>
        <v>0</v>
      </c>
      <c r="AE206" s="73"/>
      <c r="AF206" s="73">
        <f t="shared" si="13"/>
        <v>0</v>
      </c>
      <c r="AG206" s="73"/>
      <c r="AH206" s="73">
        <f t="shared" si="14"/>
        <v>0</v>
      </c>
      <c r="AI206" s="73"/>
      <c r="AJ206" s="73">
        <f t="shared" si="15"/>
        <v>0</v>
      </c>
    </row>
    <row r="207" spans="1:36" ht="117" x14ac:dyDescent="0.35">
      <c r="A207" s="46">
        <v>202</v>
      </c>
      <c r="B207" s="43" t="s">
        <v>631</v>
      </c>
      <c r="C207" s="43" t="s">
        <v>674</v>
      </c>
      <c r="D207" s="43" t="s">
        <v>72</v>
      </c>
      <c r="E207" s="43" t="s">
        <v>484</v>
      </c>
      <c r="F207" s="43" t="s">
        <v>229</v>
      </c>
      <c r="G207" s="43" t="s">
        <v>46</v>
      </c>
      <c r="H207" s="43" t="s">
        <v>661</v>
      </c>
      <c r="I207" s="43" t="s">
        <v>580</v>
      </c>
      <c r="J207" s="46" t="s">
        <v>554</v>
      </c>
      <c r="K207" s="43" t="s">
        <v>675</v>
      </c>
      <c r="L207" s="43">
        <v>1300</v>
      </c>
      <c r="M207" s="40" t="s">
        <v>582</v>
      </c>
      <c r="N207" s="43" t="s">
        <v>668</v>
      </c>
      <c r="O207" s="58" t="s">
        <v>103</v>
      </c>
      <c r="P207" s="48">
        <v>44593</v>
      </c>
      <c r="Q207" s="48">
        <v>44925</v>
      </c>
      <c r="R207" s="43" t="s">
        <v>55</v>
      </c>
      <c r="S207" s="43" t="s">
        <v>664</v>
      </c>
      <c r="T207" s="53" t="s">
        <v>669</v>
      </c>
      <c r="U207" s="47">
        <v>0.15</v>
      </c>
      <c r="AA207" s="73"/>
      <c r="AB207" s="73"/>
      <c r="AC207" s="73"/>
      <c r="AD207" s="73">
        <f t="shared" si="12"/>
        <v>0</v>
      </c>
      <c r="AE207" s="73"/>
      <c r="AF207" s="73">
        <f t="shared" si="13"/>
        <v>0</v>
      </c>
      <c r="AG207" s="73"/>
      <c r="AH207" s="73">
        <f t="shared" si="14"/>
        <v>0</v>
      </c>
      <c r="AI207" s="73"/>
      <c r="AJ207" s="73">
        <f t="shared" si="15"/>
        <v>0</v>
      </c>
    </row>
    <row r="208" spans="1:36" ht="117" x14ac:dyDescent="0.35">
      <c r="A208" s="46">
        <v>203</v>
      </c>
      <c r="B208" s="43" t="s">
        <v>631</v>
      </c>
      <c r="C208" s="43" t="s">
        <v>674</v>
      </c>
      <c r="D208" s="43" t="s">
        <v>72</v>
      </c>
      <c r="E208" s="43" t="s">
        <v>484</v>
      </c>
      <c r="F208" s="43" t="s">
        <v>229</v>
      </c>
      <c r="G208" s="43" t="s">
        <v>46</v>
      </c>
      <c r="H208" s="43" t="s">
        <v>661</v>
      </c>
      <c r="I208" s="43" t="s">
        <v>580</v>
      </c>
      <c r="J208" s="46" t="s">
        <v>554</v>
      </c>
      <c r="K208" s="43" t="s">
        <v>675</v>
      </c>
      <c r="L208" s="43">
        <v>1300</v>
      </c>
      <c r="M208" s="40" t="s">
        <v>582</v>
      </c>
      <c r="N208" s="43" t="s">
        <v>670</v>
      </c>
      <c r="O208" s="58" t="s">
        <v>103</v>
      </c>
      <c r="P208" s="48">
        <v>44593</v>
      </c>
      <c r="Q208" s="48">
        <v>44925</v>
      </c>
      <c r="R208" s="43" t="s">
        <v>55</v>
      </c>
      <c r="S208" s="43" t="s">
        <v>664</v>
      </c>
      <c r="T208" s="53" t="s">
        <v>669</v>
      </c>
      <c r="U208" s="47">
        <v>0.05</v>
      </c>
      <c r="AA208" s="73"/>
      <c r="AB208" s="73"/>
      <c r="AC208" s="73"/>
      <c r="AD208" s="73">
        <f t="shared" si="12"/>
        <v>0</v>
      </c>
      <c r="AE208" s="73"/>
      <c r="AF208" s="73">
        <f t="shared" si="13"/>
        <v>0</v>
      </c>
      <c r="AG208" s="73"/>
      <c r="AH208" s="73">
        <f t="shared" si="14"/>
        <v>0</v>
      </c>
      <c r="AI208" s="73"/>
      <c r="AJ208" s="73">
        <f t="shared" si="15"/>
        <v>0</v>
      </c>
    </row>
    <row r="209" spans="1:36" ht="117" x14ac:dyDescent="0.35">
      <c r="A209" s="46">
        <v>204</v>
      </c>
      <c r="B209" s="43" t="s">
        <v>631</v>
      </c>
      <c r="C209" s="43" t="s">
        <v>674</v>
      </c>
      <c r="D209" s="43" t="s">
        <v>72</v>
      </c>
      <c r="E209" s="43" t="s">
        <v>484</v>
      </c>
      <c r="F209" s="43" t="s">
        <v>229</v>
      </c>
      <c r="G209" s="43" t="s">
        <v>46</v>
      </c>
      <c r="H209" s="43" t="s">
        <v>661</v>
      </c>
      <c r="I209" s="43" t="s">
        <v>580</v>
      </c>
      <c r="J209" s="46" t="s">
        <v>554</v>
      </c>
      <c r="K209" s="43" t="s">
        <v>675</v>
      </c>
      <c r="L209" s="43">
        <v>1300</v>
      </c>
      <c r="M209" s="40" t="s">
        <v>582</v>
      </c>
      <c r="N209" s="43" t="s">
        <v>678</v>
      </c>
      <c r="O209" s="58" t="s">
        <v>103</v>
      </c>
      <c r="P209" s="48">
        <v>44593</v>
      </c>
      <c r="Q209" s="48">
        <v>44925</v>
      </c>
      <c r="R209" s="43" t="s">
        <v>55</v>
      </c>
      <c r="S209" s="43" t="s">
        <v>664</v>
      </c>
      <c r="T209" s="53" t="s">
        <v>669</v>
      </c>
      <c r="U209" s="47">
        <v>0.05</v>
      </c>
      <c r="AA209" s="73"/>
      <c r="AB209" s="73"/>
      <c r="AC209" s="73"/>
      <c r="AD209" s="73">
        <f t="shared" si="12"/>
        <v>0</v>
      </c>
      <c r="AE209" s="73"/>
      <c r="AF209" s="73">
        <f t="shared" si="13"/>
        <v>0</v>
      </c>
      <c r="AG209" s="73"/>
      <c r="AH209" s="73">
        <f t="shared" si="14"/>
        <v>0</v>
      </c>
      <c r="AI209" s="73"/>
      <c r="AJ209" s="73">
        <f t="shared" si="15"/>
        <v>0</v>
      </c>
    </row>
    <row r="210" spans="1:36" ht="91" x14ac:dyDescent="0.35">
      <c r="A210" s="46">
        <v>205</v>
      </c>
      <c r="B210" s="43" t="s">
        <v>631</v>
      </c>
      <c r="C210" s="43" t="s">
        <v>674</v>
      </c>
      <c r="D210" s="43" t="s">
        <v>72</v>
      </c>
      <c r="E210" s="43" t="s">
        <v>484</v>
      </c>
      <c r="F210" s="43" t="s">
        <v>229</v>
      </c>
      <c r="G210" s="43" t="s">
        <v>46</v>
      </c>
      <c r="H210" s="43" t="s">
        <v>661</v>
      </c>
      <c r="I210" s="43" t="s">
        <v>580</v>
      </c>
      <c r="J210" s="46" t="s">
        <v>554</v>
      </c>
      <c r="K210" s="43" t="s">
        <v>675</v>
      </c>
      <c r="L210" s="43">
        <v>1300</v>
      </c>
      <c r="M210" s="40" t="s">
        <v>582</v>
      </c>
      <c r="N210" s="43" t="s">
        <v>671</v>
      </c>
      <c r="O210" s="58" t="s">
        <v>103</v>
      </c>
      <c r="P210" s="48">
        <v>44593</v>
      </c>
      <c r="Q210" s="48">
        <v>44925</v>
      </c>
      <c r="R210" s="43" t="s">
        <v>55</v>
      </c>
      <c r="S210" s="43" t="s">
        <v>664</v>
      </c>
      <c r="T210" s="53" t="s">
        <v>665</v>
      </c>
      <c r="U210" s="47">
        <v>0.2</v>
      </c>
      <c r="AA210" s="73"/>
      <c r="AB210" s="73"/>
      <c r="AC210" s="73"/>
      <c r="AD210" s="73">
        <f t="shared" si="12"/>
        <v>0</v>
      </c>
      <c r="AE210" s="73"/>
      <c r="AF210" s="73">
        <f t="shared" si="13"/>
        <v>0</v>
      </c>
      <c r="AG210" s="73"/>
      <c r="AH210" s="73">
        <f t="shared" si="14"/>
        <v>0</v>
      </c>
      <c r="AI210" s="73"/>
      <c r="AJ210" s="73">
        <f t="shared" si="15"/>
        <v>0</v>
      </c>
    </row>
    <row r="211" spans="1:36" ht="91" x14ac:dyDescent="0.35">
      <c r="A211" s="46">
        <v>206</v>
      </c>
      <c r="B211" s="43" t="s">
        <v>631</v>
      </c>
      <c r="C211" s="43" t="s">
        <v>674</v>
      </c>
      <c r="D211" s="43" t="s">
        <v>72</v>
      </c>
      <c r="E211" s="43" t="s">
        <v>484</v>
      </c>
      <c r="F211" s="43" t="s">
        <v>229</v>
      </c>
      <c r="G211" s="43" t="s">
        <v>46</v>
      </c>
      <c r="H211" s="43" t="s">
        <v>661</v>
      </c>
      <c r="I211" s="43" t="s">
        <v>580</v>
      </c>
      <c r="J211" s="46" t="s">
        <v>554</v>
      </c>
      <c r="K211" s="43" t="s">
        <v>675</v>
      </c>
      <c r="L211" s="43">
        <v>1300</v>
      </c>
      <c r="M211" s="40" t="s">
        <v>582</v>
      </c>
      <c r="N211" s="43" t="s">
        <v>672</v>
      </c>
      <c r="O211" s="58" t="s">
        <v>103</v>
      </c>
      <c r="P211" s="48">
        <v>44593</v>
      </c>
      <c r="Q211" s="48">
        <v>44925</v>
      </c>
      <c r="R211" s="43" t="s">
        <v>55</v>
      </c>
      <c r="S211" s="43" t="s">
        <v>664</v>
      </c>
      <c r="T211" s="53" t="s">
        <v>665</v>
      </c>
      <c r="U211" s="47">
        <v>0.1</v>
      </c>
      <c r="AA211" s="73"/>
      <c r="AB211" s="73"/>
      <c r="AC211" s="73"/>
      <c r="AD211" s="73">
        <f t="shared" si="12"/>
        <v>0</v>
      </c>
      <c r="AE211" s="73"/>
      <c r="AF211" s="73">
        <f t="shared" si="13"/>
        <v>0</v>
      </c>
      <c r="AG211" s="73"/>
      <c r="AH211" s="73">
        <f t="shared" si="14"/>
        <v>0</v>
      </c>
      <c r="AI211" s="73"/>
      <c r="AJ211" s="73">
        <f t="shared" si="15"/>
        <v>0</v>
      </c>
    </row>
    <row r="212" spans="1:36" ht="117" x14ac:dyDescent="0.35">
      <c r="A212" s="46">
        <v>207</v>
      </c>
      <c r="B212" s="43" t="s">
        <v>631</v>
      </c>
      <c r="C212" s="43" t="s">
        <v>674</v>
      </c>
      <c r="D212" s="43" t="s">
        <v>72</v>
      </c>
      <c r="E212" s="43" t="s">
        <v>484</v>
      </c>
      <c r="F212" s="43" t="s">
        <v>229</v>
      </c>
      <c r="G212" s="43" t="s">
        <v>46</v>
      </c>
      <c r="H212" s="43" t="s">
        <v>661</v>
      </c>
      <c r="I212" s="43" t="s">
        <v>580</v>
      </c>
      <c r="J212" s="46" t="s">
        <v>554</v>
      </c>
      <c r="K212" s="43" t="s">
        <v>675</v>
      </c>
      <c r="L212" s="43">
        <v>1300</v>
      </c>
      <c r="M212" s="40" t="s">
        <v>582</v>
      </c>
      <c r="N212" s="43" t="s">
        <v>679</v>
      </c>
      <c r="O212" s="58" t="s">
        <v>103</v>
      </c>
      <c r="P212" s="48">
        <v>44593</v>
      </c>
      <c r="Q212" s="48">
        <v>44925</v>
      </c>
      <c r="R212" s="43" t="s">
        <v>55</v>
      </c>
      <c r="S212" s="43" t="s">
        <v>664</v>
      </c>
      <c r="T212" s="53" t="s">
        <v>669</v>
      </c>
      <c r="U212" s="47">
        <v>0.2</v>
      </c>
      <c r="AA212" s="73"/>
      <c r="AB212" s="73"/>
      <c r="AC212" s="73"/>
      <c r="AD212" s="73">
        <f t="shared" si="12"/>
        <v>0</v>
      </c>
      <c r="AE212" s="73"/>
      <c r="AF212" s="73">
        <f t="shared" si="13"/>
        <v>0</v>
      </c>
      <c r="AG212" s="73"/>
      <c r="AH212" s="73">
        <f t="shared" si="14"/>
        <v>0</v>
      </c>
      <c r="AI212" s="73"/>
      <c r="AJ212" s="73">
        <f t="shared" si="15"/>
        <v>0</v>
      </c>
    </row>
    <row r="213" spans="1:36" ht="117" x14ac:dyDescent="0.35">
      <c r="A213" s="46">
        <v>208</v>
      </c>
      <c r="B213" s="43" t="s">
        <v>631</v>
      </c>
      <c r="C213" s="43" t="s">
        <v>680</v>
      </c>
      <c r="D213" s="43" t="s">
        <v>72</v>
      </c>
      <c r="E213" s="43" t="s">
        <v>484</v>
      </c>
      <c r="F213" s="43" t="s">
        <v>229</v>
      </c>
      <c r="G213" s="43" t="s">
        <v>46</v>
      </c>
      <c r="H213" s="43" t="s">
        <v>681</v>
      </c>
      <c r="I213" s="43" t="s">
        <v>580</v>
      </c>
      <c r="J213" s="46" t="s">
        <v>509</v>
      </c>
      <c r="K213" s="43" t="s">
        <v>682</v>
      </c>
      <c r="L213" s="43">
        <v>125</v>
      </c>
      <c r="M213" s="40" t="s">
        <v>582</v>
      </c>
      <c r="N213" s="40" t="s">
        <v>683</v>
      </c>
      <c r="O213" s="58" t="s">
        <v>103</v>
      </c>
      <c r="P213" s="48">
        <v>44958</v>
      </c>
      <c r="Q213" s="48">
        <v>45290</v>
      </c>
      <c r="R213" s="43" t="s">
        <v>55</v>
      </c>
      <c r="S213" s="43" t="s">
        <v>584</v>
      </c>
      <c r="T213" s="53" t="s">
        <v>684</v>
      </c>
      <c r="U213" s="47">
        <v>0.05</v>
      </c>
      <c r="AA213" s="73"/>
      <c r="AB213" s="73"/>
      <c r="AC213" s="73"/>
      <c r="AD213" s="73">
        <f t="shared" si="12"/>
        <v>0</v>
      </c>
      <c r="AE213" s="73"/>
      <c r="AF213" s="73">
        <f t="shared" si="13"/>
        <v>0</v>
      </c>
      <c r="AG213" s="73"/>
      <c r="AH213" s="73">
        <f t="shared" si="14"/>
        <v>0</v>
      </c>
      <c r="AI213" s="73"/>
      <c r="AJ213" s="73">
        <f t="shared" si="15"/>
        <v>0</v>
      </c>
    </row>
    <row r="214" spans="1:36" ht="117" x14ac:dyDescent="0.35">
      <c r="A214" s="46">
        <v>209</v>
      </c>
      <c r="B214" s="43" t="s">
        <v>631</v>
      </c>
      <c r="C214" s="43" t="s">
        <v>680</v>
      </c>
      <c r="D214" s="43" t="s">
        <v>72</v>
      </c>
      <c r="E214" s="43" t="s">
        <v>484</v>
      </c>
      <c r="F214" s="43" t="s">
        <v>229</v>
      </c>
      <c r="G214" s="43" t="s">
        <v>46</v>
      </c>
      <c r="H214" s="43" t="s">
        <v>681</v>
      </c>
      <c r="I214" s="43" t="s">
        <v>580</v>
      </c>
      <c r="J214" s="46" t="s">
        <v>509</v>
      </c>
      <c r="K214" s="43" t="s">
        <v>682</v>
      </c>
      <c r="L214" s="43">
        <v>125</v>
      </c>
      <c r="M214" s="40" t="s">
        <v>582</v>
      </c>
      <c r="N214" s="40" t="s">
        <v>587</v>
      </c>
      <c r="O214" s="58" t="s">
        <v>103</v>
      </c>
      <c r="P214" s="48">
        <v>44958</v>
      </c>
      <c r="Q214" s="48">
        <v>45290</v>
      </c>
      <c r="R214" s="43" t="s">
        <v>55</v>
      </c>
      <c r="S214" s="43" t="s">
        <v>685</v>
      </c>
      <c r="T214" s="53" t="s">
        <v>686</v>
      </c>
      <c r="U214" s="47">
        <v>0.25</v>
      </c>
      <c r="AA214" s="73"/>
      <c r="AB214" s="73"/>
      <c r="AC214" s="73"/>
      <c r="AD214" s="73">
        <f t="shared" si="12"/>
        <v>0</v>
      </c>
      <c r="AE214" s="73"/>
      <c r="AF214" s="73">
        <f t="shared" si="13"/>
        <v>0</v>
      </c>
      <c r="AG214" s="73"/>
      <c r="AH214" s="73">
        <f t="shared" si="14"/>
        <v>0</v>
      </c>
      <c r="AI214" s="73"/>
      <c r="AJ214" s="73">
        <f t="shared" si="15"/>
        <v>0</v>
      </c>
    </row>
    <row r="215" spans="1:36" ht="117" x14ac:dyDescent="0.35">
      <c r="A215" s="46">
        <v>210</v>
      </c>
      <c r="B215" s="43" t="s">
        <v>631</v>
      </c>
      <c r="C215" s="43" t="s">
        <v>680</v>
      </c>
      <c r="D215" s="43" t="s">
        <v>72</v>
      </c>
      <c r="E215" s="43" t="s">
        <v>484</v>
      </c>
      <c r="F215" s="43" t="s">
        <v>229</v>
      </c>
      <c r="G215" s="43" t="s">
        <v>46</v>
      </c>
      <c r="H215" s="43" t="s">
        <v>681</v>
      </c>
      <c r="I215" s="43" t="s">
        <v>580</v>
      </c>
      <c r="J215" s="46" t="s">
        <v>509</v>
      </c>
      <c r="K215" s="43" t="s">
        <v>682</v>
      </c>
      <c r="L215" s="43">
        <v>125</v>
      </c>
      <c r="M215" s="40" t="s">
        <v>582</v>
      </c>
      <c r="N215" s="40" t="s">
        <v>591</v>
      </c>
      <c r="O215" s="58" t="s">
        <v>103</v>
      </c>
      <c r="P215" s="48">
        <v>44958</v>
      </c>
      <c r="Q215" s="48">
        <v>45290</v>
      </c>
      <c r="R215" s="43" t="s">
        <v>55</v>
      </c>
      <c r="S215" s="43" t="s">
        <v>687</v>
      </c>
      <c r="T215" s="53" t="s">
        <v>686</v>
      </c>
      <c r="U215" s="47">
        <v>0.05</v>
      </c>
      <c r="AA215" s="73"/>
      <c r="AB215" s="73"/>
      <c r="AC215" s="73"/>
      <c r="AD215" s="73">
        <f t="shared" si="12"/>
        <v>0</v>
      </c>
      <c r="AE215" s="73"/>
      <c r="AF215" s="73">
        <f t="shared" si="13"/>
        <v>0</v>
      </c>
      <c r="AG215" s="73"/>
      <c r="AH215" s="73">
        <f t="shared" si="14"/>
        <v>0</v>
      </c>
      <c r="AI215" s="73"/>
      <c r="AJ215" s="73">
        <f t="shared" si="15"/>
        <v>0</v>
      </c>
    </row>
    <row r="216" spans="1:36" ht="117" x14ac:dyDescent="0.35">
      <c r="A216" s="46">
        <v>211</v>
      </c>
      <c r="B216" s="43" t="s">
        <v>631</v>
      </c>
      <c r="C216" s="43" t="s">
        <v>680</v>
      </c>
      <c r="D216" s="43" t="s">
        <v>72</v>
      </c>
      <c r="E216" s="43" t="s">
        <v>484</v>
      </c>
      <c r="F216" s="43" t="s">
        <v>229</v>
      </c>
      <c r="G216" s="43" t="s">
        <v>46</v>
      </c>
      <c r="H216" s="43" t="s">
        <v>681</v>
      </c>
      <c r="I216" s="43" t="s">
        <v>580</v>
      </c>
      <c r="J216" s="46" t="s">
        <v>509</v>
      </c>
      <c r="K216" s="43" t="s">
        <v>682</v>
      </c>
      <c r="L216" s="43">
        <v>125</v>
      </c>
      <c r="M216" s="40" t="s">
        <v>582</v>
      </c>
      <c r="N216" s="40" t="s">
        <v>593</v>
      </c>
      <c r="O216" s="58" t="s">
        <v>103</v>
      </c>
      <c r="P216" s="48">
        <v>44958</v>
      </c>
      <c r="Q216" s="48">
        <v>45290</v>
      </c>
      <c r="R216" s="43" t="s">
        <v>55</v>
      </c>
      <c r="S216" s="43" t="s">
        <v>688</v>
      </c>
      <c r="T216" s="53" t="s">
        <v>686</v>
      </c>
      <c r="U216" s="47">
        <v>0.45</v>
      </c>
      <c r="AA216" s="73"/>
      <c r="AB216" s="73"/>
      <c r="AC216" s="73"/>
      <c r="AD216" s="73">
        <f t="shared" si="12"/>
        <v>0</v>
      </c>
      <c r="AE216" s="73"/>
      <c r="AF216" s="73">
        <f t="shared" si="13"/>
        <v>0</v>
      </c>
      <c r="AG216" s="73"/>
      <c r="AH216" s="73">
        <f t="shared" si="14"/>
        <v>0</v>
      </c>
      <c r="AI216" s="73"/>
      <c r="AJ216" s="73">
        <f t="shared" si="15"/>
        <v>0</v>
      </c>
    </row>
    <row r="217" spans="1:36" ht="117" x14ac:dyDescent="0.35">
      <c r="A217" s="46">
        <v>212</v>
      </c>
      <c r="B217" s="43" t="s">
        <v>631</v>
      </c>
      <c r="C217" s="43" t="s">
        <v>680</v>
      </c>
      <c r="D217" s="43" t="s">
        <v>72</v>
      </c>
      <c r="E217" s="43" t="s">
        <v>484</v>
      </c>
      <c r="F217" s="43" t="s">
        <v>229</v>
      </c>
      <c r="G217" s="43" t="s">
        <v>46</v>
      </c>
      <c r="H217" s="43" t="s">
        <v>681</v>
      </c>
      <c r="I217" s="43" t="s">
        <v>580</v>
      </c>
      <c r="J217" s="46" t="s">
        <v>509</v>
      </c>
      <c r="K217" s="43" t="s">
        <v>682</v>
      </c>
      <c r="L217" s="43">
        <v>125</v>
      </c>
      <c r="M217" s="40" t="s">
        <v>582</v>
      </c>
      <c r="N217" s="40" t="s">
        <v>689</v>
      </c>
      <c r="O217" s="58" t="s">
        <v>103</v>
      </c>
      <c r="P217" s="48">
        <v>44958</v>
      </c>
      <c r="Q217" s="48">
        <v>45290</v>
      </c>
      <c r="R217" s="43" t="s">
        <v>55</v>
      </c>
      <c r="S217" s="43" t="s">
        <v>594</v>
      </c>
      <c r="T217" s="53" t="s">
        <v>686</v>
      </c>
      <c r="U217" s="47">
        <v>0.15</v>
      </c>
      <c r="AA217" s="73"/>
      <c r="AB217" s="73"/>
      <c r="AC217" s="73"/>
      <c r="AD217" s="73">
        <f t="shared" si="12"/>
        <v>0</v>
      </c>
      <c r="AE217" s="73"/>
      <c r="AF217" s="73">
        <f t="shared" si="13"/>
        <v>0</v>
      </c>
      <c r="AG217" s="73"/>
      <c r="AH217" s="73">
        <f t="shared" si="14"/>
        <v>0</v>
      </c>
      <c r="AI217" s="73"/>
      <c r="AJ217" s="73">
        <f t="shared" si="15"/>
        <v>0</v>
      </c>
    </row>
    <row r="218" spans="1:36" ht="117" x14ac:dyDescent="0.35">
      <c r="A218" s="46">
        <v>213</v>
      </c>
      <c r="B218" s="43" t="s">
        <v>631</v>
      </c>
      <c r="C218" s="43" t="s">
        <v>680</v>
      </c>
      <c r="D218" s="43" t="s">
        <v>72</v>
      </c>
      <c r="E218" s="43" t="s">
        <v>484</v>
      </c>
      <c r="F218" s="43" t="s">
        <v>229</v>
      </c>
      <c r="G218" s="43" t="s">
        <v>46</v>
      </c>
      <c r="H218" s="43" t="s">
        <v>681</v>
      </c>
      <c r="I218" s="43" t="s">
        <v>580</v>
      </c>
      <c r="J218" s="46" t="s">
        <v>509</v>
      </c>
      <c r="K218" s="43" t="s">
        <v>682</v>
      </c>
      <c r="L218" s="43">
        <v>125</v>
      </c>
      <c r="M218" s="40" t="s">
        <v>582</v>
      </c>
      <c r="N218" s="40" t="s">
        <v>690</v>
      </c>
      <c r="O218" s="58" t="s">
        <v>103</v>
      </c>
      <c r="P218" s="48">
        <v>44958</v>
      </c>
      <c r="Q218" s="48">
        <v>45290</v>
      </c>
      <c r="R218" s="43" t="s">
        <v>55</v>
      </c>
      <c r="S218" s="43" t="s">
        <v>594</v>
      </c>
      <c r="T218" s="53" t="s">
        <v>686</v>
      </c>
      <c r="U218" s="47">
        <v>0.05</v>
      </c>
      <c r="AA218" s="73"/>
      <c r="AB218" s="73"/>
      <c r="AC218" s="73"/>
      <c r="AD218" s="73">
        <f t="shared" si="12"/>
        <v>0</v>
      </c>
      <c r="AE218" s="73"/>
      <c r="AF218" s="73">
        <f t="shared" si="13"/>
        <v>0</v>
      </c>
      <c r="AG218" s="73"/>
      <c r="AH218" s="73">
        <f t="shared" si="14"/>
        <v>0</v>
      </c>
      <c r="AI218" s="73"/>
      <c r="AJ218" s="73">
        <f t="shared" si="15"/>
        <v>0</v>
      </c>
    </row>
    <row r="219" spans="1:36" ht="38.25" customHeight="1" x14ac:dyDescent="0.35">
      <c r="A219" s="46">
        <v>214</v>
      </c>
      <c r="B219" s="43" t="s">
        <v>631</v>
      </c>
      <c r="C219" s="43" t="s">
        <v>680</v>
      </c>
      <c r="D219" s="43" t="s">
        <v>72</v>
      </c>
      <c r="E219" s="43" t="s">
        <v>484</v>
      </c>
      <c r="F219" s="43" t="s">
        <v>229</v>
      </c>
      <c r="G219" s="43" t="s">
        <v>46</v>
      </c>
      <c r="H219" s="43" t="s">
        <v>681</v>
      </c>
      <c r="I219" s="43" t="s">
        <v>580</v>
      </c>
      <c r="J219" s="46" t="s">
        <v>554</v>
      </c>
      <c r="K219" s="43" t="s">
        <v>691</v>
      </c>
      <c r="L219" s="43">
        <v>14</v>
      </c>
      <c r="M219" s="40" t="s">
        <v>582</v>
      </c>
      <c r="N219" s="40" t="s">
        <v>692</v>
      </c>
      <c r="O219" s="58" t="s">
        <v>103</v>
      </c>
      <c r="P219" s="48">
        <v>44958</v>
      </c>
      <c r="Q219" s="48">
        <v>45290</v>
      </c>
      <c r="R219" s="43" t="s">
        <v>55</v>
      </c>
      <c r="S219" s="43" t="s">
        <v>687</v>
      </c>
      <c r="T219" s="53" t="s">
        <v>686</v>
      </c>
      <c r="U219" s="47">
        <v>0.15</v>
      </c>
      <c r="AA219" s="73"/>
      <c r="AB219" s="73"/>
      <c r="AC219" s="73"/>
      <c r="AD219" s="73">
        <f t="shared" si="12"/>
        <v>0</v>
      </c>
      <c r="AE219" s="73"/>
      <c r="AF219" s="73">
        <f t="shared" si="13"/>
        <v>0</v>
      </c>
      <c r="AG219" s="73"/>
      <c r="AH219" s="73">
        <f t="shared" si="14"/>
        <v>0</v>
      </c>
      <c r="AI219" s="73"/>
      <c r="AJ219" s="73">
        <f t="shared" si="15"/>
        <v>0</v>
      </c>
    </row>
    <row r="220" spans="1:36" ht="117" x14ac:dyDescent="0.35">
      <c r="A220" s="46">
        <v>215</v>
      </c>
      <c r="B220" s="43" t="s">
        <v>631</v>
      </c>
      <c r="C220" s="43" t="s">
        <v>680</v>
      </c>
      <c r="D220" s="43" t="s">
        <v>72</v>
      </c>
      <c r="E220" s="43" t="s">
        <v>484</v>
      </c>
      <c r="F220" s="43" t="s">
        <v>229</v>
      </c>
      <c r="G220" s="43" t="s">
        <v>46</v>
      </c>
      <c r="H220" s="43" t="s">
        <v>681</v>
      </c>
      <c r="I220" s="43" t="s">
        <v>580</v>
      </c>
      <c r="J220" s="46" t="s">
        <v>554</v>
      </c>
      <c r="K220" s="43" t="s">
        <v>691</v>
      </c>
      <c r="L220" s="43">
        <v>14</v>
      </c>
      <c r="M220" s="40" t="s">
        <v>582</v>
      </c>
      <c r="N220" s="40" t="s">
        <v>693</v>
      </c>
      <c r="O220" s="58" t="s">
        <v>103</v>
      </c>
      <c r="P220" s="48">
        <v>44958</v>
      </c>
      <c r="Q220" s="48">
        <v>45290</v>
      </c>
      <c r="R220" s="43" t="s">
        <v>55</v>
      </c>
      <c r="S220" s="43" t="s">
        <v>687</v>
      </c>
      <c r="T220" s="53" t="s">
        <v>684</v>
      </c>
      <c r="U220" s="47">
        <v>0.15</v>
      </c>
      <c r="AA220" s="73"/>
      <c r="AB220" s="73"/>
      <c r="AC220" s="73"/>
      <c r="AD220" s="73">
        <f t="shared" si="12"/>
        <v>0</v>
      </c>
      <c r="AE220" s="73"/>
      <c r="AF220" s="73">
        <f t="shared" si="13"/>
        <v>0</v>
      </c>
      <c r="AG220" s="73"/>
      <c r="AH220" s="73">
        <f t="shared" si="14"/>
        <v>0</v>
      </c>
      <c r="AI220" s="73"/>
      <c r="AJ220" s="73">
        <f t="shared" si="15"/>
        <v>0</v>
      </c>
    </row>
    <row r="221" spans="1:36" ht="117" x14ac:dyDescent="0.35">
      <c r="A221" s="46">
        <v>216</v>
      </c>
      <c r="B221" s="43" t="s">
        <v>631</v>
      </c>
      <c r="C221" s="43" t="s">
        <v>680</v>
      </c>
      <c r="D221" s="43" t="s">
        <v>72</v>
      </c>
      <c r="E221" s="43" t="s">
        <v>484</v>
      </c>
      <c r="F221" s="43" t="s">
        <v>229</v>
      </c>
      <c r="G221" s="43" t="s">
        <v>46</v>
      </c>
      <c r="H221" s="43" t="s">
        <v>681</v>
      </c>
      <c r="I221" s="43" t="s">
        <v>580</v>
      </c>
      <c r="J221" s="46" t="s">
        <v>554</v>
      </c>
      <c r="K221" s="43" t="s">
        <v>691</v>
      </c>
      <c r="L221" s="43">
        <v>14</v>
      </c>
      <c r="M221" s="40" t="s">
        <v>582</v>
      </c>
      <c r="N221" s="40" t="s">
        <v>694</v>
      </c>
      <c r="O221" s="58" t="s">
        <v>103</v>
      </c>
      <c r="P221" s="48">
        <v>44958</v>
      </c>
      <c r="Q221" s="48">
        <v>45290</v>
      </c>
      <c r="R221" s="43" t="s">
        <v>55</v>
      </c>
      <c r="S221" s="43" t="s">
        <v>687</v>
      </c>
      <c r="T221" s="53" t="s">
        <v>686</v>
      </c>
      <c r="U221" s="47">
        <v>0.05</v>
      </c>
      <c r="AA221" s="73"/>
      <c r="AB221" s="73"/>
      <c r="AC221" s="73"/>
      <c r="AD221" s="73">
        <f t="shared" si="12"/>
        <v>0</v>
      </c>
      <c r="AE221" s="73"/>
      <c r="AF221" s="73">
        <f t="shared" si="13"/>
        <v>0</v>
      </c>
      <c r="AG221" s="73"/>
      <c r="AH221" s="73">
        <f t="shared" si="14"/>
        <v>0</v>
      </c>
      <c r="AI221" s="73"/>
      <c r="AJ221" s="73">
        <f t="shared" si="15"/>
        <v>0</v>
      </c>
    </row>
    <row r="222" spans="1:36" ht="117" x14ac:dyDescent="0.35">
      <c r="A222" s="46">
        <v>217</v>
      </c>
      <c r="B222" s="43" t="s">
        <v>631</v>
      </c>
      <c r="C222" s="43" t="s">
        <v>680</v>
      </c>
      <c r="D222" s="43" t="s">
        <v>72</v>
      </c>
      <c r="E222" s="43" t="s">
        <v>484</v>
      </c>
      <c r="F222" s="43" t="s">
        <v>229</v>
      </c>
      <c r="G222" s="43" t="s">
        <v>46</v>
      </c>
      <c r="H222" s="43" t="s">
        <v>681</v>
      </c>
      <c r="I222" s="43" t="s">
        <v>580</v>
      </c>
      <c r="J222" s="46" t="s">
        <v>554</v>
      </c>
      <c r="K222" s="43" t="s">
        <v>691</v>
      </c>
      <c r="L222" s="43">
        <v>14</v>
      </c>
      <c r="M222" s="40" t="s">
        <v>582</v>
      </c>
      <c r="N222" s="40" t="s">
        <v>695</v>
      </c>
      <c r="O222" s="58" t="s">
        <v>103</v>
      </c>
      <c r="P222" s="48">
        <v>44958</v>
      </c>
      <c r="Q222" s="48">
        <v>45290</v>
      </c>
      <c r="R222" s="43" t="s">
        <v>55</v>
      </c>
      <c r="S222" s="43" t="s">
        <v>687</v>
      </c>
      <c r="T222" s="53" t="s">
        <v>686</v>
      </c>
      <c r="U222" s="47">
        <v>0.15</v>
      </c>
      <c r="AA222" s="73"/>
      <c r="AB222" s="73"/>
      <c r="AC222" s="73"/>
      <c r="AD222" s="73">
        <f t="shared" si="12"/>
        <v>0</v>
      </c>
      <c r="AE222" s="73"/>
      <c r="AF222" s="73">
        <f t="shared" si="13"/>
        <v>0</v>
      </c>
      <c r="AG222" s="73"/>
      <c r="AH222" s="73">
        <f t="shared" si="14"/>
        <v>0</v>
      </c>
      <c r="AI222" s="73"/>
      <c r="AJ222" s="73">
        <f t="shared" si="15"/>
        <v>0</v>
      </c>
    </row>
    <row r="223" spans="1:36" ht="117" x14ac:dyDescent="0.35">
      <c r="A223" s="46">
        <v>218</v>
      </c>
      <c r="B223" s="43" t="s">
        <v>631</v>
      </c>
      <c r="C223" s="43" t="s">
        <v>680</v>
      </c>
      <c r="D223" s="43" t="s">
        <v>72</v>
      </c>
      <c r="E223" s="43" t="s">
        <v>484</v>
      </c>
      <c r="F223" s="43" t="s">
        <v>229</v>
      </c>
      <c r="G223" s="43" t="s">
        <v>46</v>
      </c>
      <c r="H223" s="43" t="s">
        <v>681</v>
      </c>
      <c r="I223" s="43" t="s">
        <v>580</v>
      </c>
      <c r="J223" s="46" t="s">
        <v>554</v>
      </c>
      <c r="K223" s="43" t="s">
        <v>691</v>
      </c>
      <c r="L223" s="43">
        <v>14</v>
      </c>
      <c r="M223" s="40" t="s">
        <v>582</v>
      </c>
      <c r="N223" s="40" t="s">
        <v>646</v>
      </c>
      <c r="O223" s="58" t="s">
        <v>103</v>
      </c>
      <c r="P223" s="48">
        <v>44958</v>
      </c>
      <c r="Q223" s="48">
        <v>45290</v>
      </c>
      <c r="R223" s="43" t="s">
        <v>55</v>
      </c>
      <c r="S223" s="43" t="s">
        <v>696</v>
      </c>
      <c r="T223" s="53" t="s">
        <v>684</v>
      </c>
      <c r="U223" s="47">
        <v>0.1</v>
      </c>
      <c r="AA223" s="73"/>
      <c r="AB223" s="73"/>
      <c r="AC223" s="73"/>
      <c r="AD223" s="73">
        <f t="shared" si="12"/>
        <v>0</v>
      </c>
      <c r="AE223" s="73"/>
      <c r="AF223" s="73">
        <f t="shared" si="13"/>
        <v>0</v>
      </c>
      <c r="AG223" s="73"/>
      <c r="AH223" s="73">
        <f t="shared" si="14"/>
        <v>0</v>
      </c>
      <c r="AI223" s="73"/>
      <c r="AJ223" s="73">
        <f t="shared" si="15"/>
        <v>0</v>
      </c>
    </row>
    <row r="224" spans="1:36" ht="117" x14ac:dyDescent="0.35">
      <c r="A224" s="46">
        <v>219</v>
      </c>
      <c r="B224" s="43" t="s">
        <v>631</v>
      </c>
      <c r="C224" s="43" t="s">
        <v>680</v>
      </c>
      <c r="D224" s="43" t="s">
        <v>72</v>
      </c>
      <c r="E224" s="43" t="s">
        <v>484</v>
      </c>
      <c r="F224" s="43" t="s">
        <v>229</v>
      </c>
      <c r="G224" s="43" t="s">
        <v>46</v>
      </c>
      <c r="H224" s="43" t="s">
        <v>681</v>
      </c>
      <c r="I224" s="43" t="s">
        <v>580</v>
      </c>
      <c r="J224" s="46" t="s">
        <v>554</v>
      </c>
      <c r="K224" s="43" t="s">
        <v>691</v>
      </c>
      <c r="L224" s="43">
        <v>14</v>
      </c>
      <c r="M224" s="40" t="s">
        <v>582</v>
      </c>
      <c r="N224" s="40" t="s">
        <v>697</v>
      </c>
      <c r="O224" s="58" t="s">
        <v>103</v>
      </c>
      <c r="P224" s="48">
        <v>44958</v>
      </c>
      <c r="Q224" s="48">
        <v>45290</v>
      </c>
      <c r="R224" s="43" t="s">
        <v>55</v>
      </c>
      <c r="S224" s="43" t="s">
        <v>687</v>
      </c>
      <c r="T224" s="53" t="s">
        <v>686</v>
      </c>
      <c r="U224" s="47">
        <v>0.3</v>
      </c>
      <c r="AA224" s="73"/>
      <c r="AB224" s="73"/>
      <c r="AC224" s="73"/>
      <c r="AD224" s="73">
        <f t="shared" si="12"/>
        <v>0</v>
      </c>
      <c r="AE224" s="73"/>
      <c r="AF224" s="73">
        <f t="shared" si="13"/>
        <v>0</v>
      </c>
      <c r="AG224" s="73"/>
      <c r="AH224" s="73">
        <f t="shared" si="14"/>
        <v>0</v>
      </c>
      <c r="AI224" s="73"/>
      <c r="AJ224" s="73">
        <f t="shared" si="15"/>
        <v>0</v>
      </c>
    </row>
    <row r="225" spans="1:36" ht="117" x14ac:dyDescent="0.35">
      <c r="A225" s="46">
        <v>220</v>
      </c>
      <c r="B225" s="43" t="s">
        <v>631</v>
      </c>
      <c r="C225" s="43" t="s">
        <v>680</v>
      </c>
      <c r="D225" s="43" t="s">
        <v>72</v>
      </c>
      <c r="E225" s="43" t="s">
        <v>484</v>
      </c>
      <c r="F225" s="43" t="s">
        <v>229</v>
      </c>
      <c r="G225" s="43" t="s">
        <v>46</v>
      </c>
      <c r="H225" s="43" t="s">
        <v>681</v>
      </c>
      <c r="I225" s="43" t="s">
        <v>580</v>
      </c>
      <c r="J225" s="46" t="s">
        <v>554</v>
      </c>
      <c r="K225" s="43" t="s">
        <v>691</v>
      </c>
      <c r="L225" s="43">
        <v>14</v>
      </c>
      <c r="M225" s="40" t="s">
        <v>582</v>
      </c>
      <c r="N225" s="40" t="s">
        <v>698</v>
      </c>
      <c r="O225" s="58" t="s">
        <v>103</v>
      </c>
      <c r="P225" s="48">
        <v>44958</v>
      </c>
      <c r="Q225" s="48">
        <v>45290</v>
      </c>
      <c r="R225" s="43" t="s">
        <v>55</v>
      </c>
      <c r="S225" s="43" t="s">
        <v>688</v>
      </c>
      <c r="T225" s="53" t="s">
        <v>686</v>
      </c>
      <c r="U225" s="47">
        <v>0.1</v>
      </c>
      <c r="AA225" s="73"/>
      <c r="AB225" s="73"/>
      <c r="AC225" s="73"/>
      <c r="AD225" s="73">
        <f t="shared" si="12"/>
        <v>0</v>
      </c>
      <c r="AE225" s="73"/>
      <c r="AF225" s="73">
        <f t="shared" si="13"/>
        <v>0</v>
      </c>
      <c r="AG225" s="73"/>
      <c r="AH225" s="73">
        <f t="shared" si="14"/>
        <v>0</v>
      </c>
      <c r="AI225" s="73"/>
      <c r="AJ225" s="73">
        <f t="shared" si="15"/>
        <v>0</v>
      </c>
    </row>
    <row r="226" spans="1:36" ht="38.25" customHeight="1" x14ac:dyDescent="0.35">
      <c r="A226" s="46">
        <v>221</v>
      </c>
      <c r="B226" s="43" t="s">
        <v>631</v>
      </c>
      <c r="C226" s="43" t="s">
        <v>680</v>
      </c>
      <c r="D226" s="43" t="s">
        <v>72</v>
      </c>
      <c r="E226" s="43" t="s">
        <v>484</v>
      </c>
      <c r="F226" s="43" t="s">
        <v>229</v>
      </c>
      <c r="G226" s="43" t="s">
        <v>46</v>
      </c>
      <c r="H226" s="43" t="s">
        <v>681</v>
      </c>
      <c r="I226" s="43" t="s">
        <v>580</v>
      </c>
      <c r="J226" s="46" t="s">
        <v>554</v>
      </c>
      <c r="K226" s="43" t="s">
        <v>699</v>
      </c>
      <c r="L226" s="43">
        <v>24</v>
      </c>
      <c r="M226" s="40" t="s">
        <v>582</v>
      </c>
      <c r="N226" s="40" t="s">
        <v>620</v>
      </c>
      <c r="O226" s="58" t="s">
        <v>103</v>
      </c>
      <c r="P226" s="48">
        <v>44958</v>
      </c>
      <c r="Q226" s="48">
        <v>45290</v>
      </c>
      <c r="R226" s="43" t="s">
        <v>55</v>
      </c>
      <c r="S226" s="43" t="s">
        <v>588</v>
      </c>
      <c r="T226" s="53" t="s">
        <v>686</v>
      </c>
      <c r="U226" s="47">
        <v>0.15</v>
      </c>
      <c r="AA226" s="73"/>
      <c r="AB226" s="73"/>
      <c r="AC226" s="73"/>
      <c r="AD226" s="73">
        <f t="shared" si="12"/>
        <v>0</v>
      </c>
      <c r="AE226" s="73"/>
      <c r="AF226" s="73">
        <f t="shared" si="13"/>
        <v>0</v>
      </c>
      <c r="AG226" s="73"/>
      <c r="AH226" s="73">
        <f t="shared" si="14"/>
        <v>0</v>
      </c>
      <c r="AI226" s="73"/>
      <c r="AJ226" s="73">
        <f t="shared" si="15"/>
        <v>0</v>
      </c>
    </row>
    <row r="227" spans="1:36" ht="117" x14ac:dyDescent="0.35">
      <c r="A227" s="46">
        <v>222</v>
      </c>
      <c r="B227" s="43" t="s">
        <v>631</v>
      </c>
      <c r="C227" s="43" t="s">
        <v>680</v>
      </c>
      <c r="D227" s="43" t="s">
        <v>72</v>
      </c>
      <c r="E227" s="43" t="s">
        <v>484</v>
      </c>
      <c r="F227" s="43" t="s">
        <v>229</v>
      </c>
      <c r="G227" s="43" t="s">
        <v>46</v>
      </c>
      <c r="H227" s="43" t="s">
        <v>681</v>
      </c>
      <c r="I227" s="43" t="s">
        <v>580</v>
      </c>
      <c r="J227" s="46" t="s">
        <v>554</v>
      </c>
      <c r="K227" s="43" t="s">
        <v>699</v>
      </c>
      <c r="L227" s="43">
        <v>24</v>
      </c>
      <c r="M227" s="40" t="s">
        <v>582</v>
      </c>
      <c r="N227" s="40" t="s">
        <v>700</v>
      </c>
      <c r="O227" s="58" t="s">
        <v>103</v>
      </c>
      <c r="P227" s="48">
        <v>44958</v>
      </c>
      <c r="Q227" s="48">
        <v>45290</v>
      </c>
      <c r="R227" s="43" t="s">
        <v>55</v>
      </c>
      <c r="S227" s="43" t="s">
        <v>588</v>
      </c>
      <c r="T227" s="53" t="s">
        <v>686</v>
      </c>
      <c r="U227" s="47">
        <v>0.15</v>
      </c>
      <c r="AA227" s="73"/>
      <c r="AB227" s="73"/>
      <c r="AC227" s="73"/>
      <c r="AD227" s="73">
        <f t="shared" si="12"/>
        <v>0</v>
      </c>
      <c r="AE227" s="73"/>
      <c r="AF227" s="73">
        <f t="shared" si="13"/>
        <v>0</v>
      </c>
      <c r="AG227" s="73"/>
      <c r="AH227" s="73">
        <f t="shared" si="14"/>
        <v>0</v>
      </c>
      <c r="AI227" s="73"/>
      <c r="AJ227" s="73">
        <f t="shared" si="15"/>
        <v>0</v>
      </c>
    </row>
    <row r="228" spans="1:36" ht="117" x14ac:dyDescent="0.35">
      <c r="A228" s="46">
        <v>223</v>
      </c>
      <c r="B228" s="43" t="s">
        <v>631</v>
      </c>
      <c r="C228" s="43" t="s">
        <v>680</v>
      </c>
      <c r="D228" s="43" t="s">
        <v>72</v>
      </c>
      <c r="E228" s="43" t="s">
        <v>484</v>
      </c>
      <c r="F228" s="43" t="s">
        <v>229</v>
      </c>
      <c r="G228" s="43" t="s">
        <v>46</v>
      </c>
      <c r="H228" s="43" t="s">
        <v>681</v>
      </c>
      <c r="I228" s="43" t="s">
        <v>580</v>
      </c>
      <c r="J228" s="46" t="s">
        <v>554</v>
      </c>
      <c r="K228" s="43" t="s">
        <v>699</v>
      </c>
      <c r="L228" s="43">
        <v>24</v>
      </c>
      <c r="M228" s="40" t="s">
        <v>582</v>
      </c>
      <c r="N228" s="40" t="s">
        <v>628</v>
      </c>
      <c r="O228" s="58" t="s">
        <v>103</v>
      </c>
      <c r="P228" s="48">
        <v>44958</v>
      </c>
      <c r="Q228" s="48">
        <v>45290</v>
      </c>
      <c r="R228" s="43" t="s">
        <v>55</v>
      </c>
      <c r="S228" s="43" t="s">
        <v>613</v>
      </c>
      <c r="T228" s="53" t="s">
        <v>684</v>
      </c>
      <c r="U228" s="47">
        <v>0.15</v>
      </c>
      <c r="AA228" s="73"/>
      <c r="AB228" s="73"/>
      <c r="AC228" s="73"/>
      <c r="AD228" s="73">
        <f t="shared" si="12"/>
        <v>0</v>
      </c>
      <c r="AE228" s="73"/>
      <c r="AF228" s="73">
        <f t="shared" si="13"/>
        <v>0</v>
      </c>
      <c r="AG228" s="73"/>
      <c r="AH228" s="73">
        <f t="shared" si="14"/>
        <v>0</v>
      </c>
      <c r="AI228" s="73"/>
      <c r="AJ228" s="73">
        <f t="shared" si="15"/>
        <v>0</v>
      </c>
    </row>
    <row r="229" spans="1:36" ht="117" x14ac:dyDescent="0.35">
      <c r="A229" s="46">
        <v>224</v>
      </c>
      <c r="B229" s="43" t="s">
        <v>631</v>
      </c>
      <c r="C229" s="43" t="s">
        <v>680</v>
      </c>
      <c r="D229" s="43" t="s">
        <v>72</v>
      </c>
      <c r="E229" s="43" t="s">
        <v>484</v>
      </c>
      <c r="F229" s="43" t="s">
        <v>229</v>
      </c>
      <c r="G229" s="43" t="s">
        <v>46</v>
      </c>
      <c r="H229" s="43" t="s">
        <v>681</v>
      </c>
      <c r="I229" s="43" t="s">
        <v>580</v>
      </c>
      <c r="J229" s="46" t="s">
        <v>554</v>
      </c>
      <c r="K229" s="43" t="s">
        <v>699</v>
      </c>
      <c r="L229" s="43">
        <v>24</v>
      </c>
      <c r="M229" s="40" t="s">
        <v>582</v>
      </c>
      <c r="N229" s="40" t="s">
        <v>701</v>
      </c>
      <c r="O229" s="58" t="s">
        <v>103</v>
      </c>
      <c r="P229" s="48">
        <v>44958</v>
      </c>
      <c r="Q229" s="48">
        <v>45290</v>
      </c>
      <c r="R229" s="43" t="s">
        <v>55</v>
      </c>
      <c r="S229" s="43" t="s">
        <v>588</v>
      </c>
      <c r="T229" s="53" t="s">
        <v>686</v>
      </c>
      <c r="U229" s="47">
        <v>0.2</v>
      </c>
      <c r="AA229" s="73"/>
      <c r="AB229" s="73"/>
      <c r="AC229" s="73"/>
      <c r="AD229" s="73">
        <f t="shared" si="12"/>
        <v>0</v>
      </c>
      <c r="AE229" s="73"/>
      <c r="AF229" s="73">
        <f t="shared" si="13"/>
        <v>0</v>
      </c>
      <c r="AG229" s="73"/>
      <c r="AH229" s="73">
        <f t="shared" si="14"/>
        <v>0</v>
      </c>
      <c r="AI229" s="73"/>
      <c r="AJ229" s="73">
        <f t="shared" si="15"/>
        <v>0</v>
      </c>
    </row>
    <row r="230" spans="1:36" ht="117" x14ac:dyDescent="0.35">
      <c r="A230" s="46">
        <v>225</v>
      </c>
      <c r="B230" s="43" t="s">
        <v>631</v>
      </c>
      <c r="C230" s="43" t="s">
        <v>680</v>
      </c>
      <c r="D230" s="43" t="s">
        <v>72</v>
      </c>
      <c r="E230" s="43" t="s">
        <v>484</v>
      </c>
      <c r="F230" s="43" t="s">
        <v>229</v>
      </c>
      <c r="G230" s="43" t="s">
        <v>46</v>
      </c>
      <c r="H230" s="43" t="s">
        <v>681</v>
      </c>
      <c r="I230" s="43" t="s">
        <v>580</v>
      </c>
      <c r="J230" s="46" t="s">
        <v>554</v>
      </c>
      <c r="K230" s="43" t="s">
        <v>699</v>
      </c>
      <c r="L230" s="43">
        <v>24</v>
      </c>
      <c r="M230" s="40" t="s">
        <v>582</v>
      </c>
      <c r="N230" s="40" t="s">
        <v>702</v>
      </c>
      <c r="O230" s="58" t="s">
        <v>103</v>
      </c>
      <c r="P230" s="48">
        <v>44958</v>
      </c>
      <c r="Q230" s="48">
        <v>45290</v>
      </c>
      <c r="R230" s="43" t="s">
        <v>55</v>
      </c>
      <c r="S230" s="43" t="s">
        <v>588</v>
      </c>
      <c r="T230" s="53" t="s">
        <v>686</v>
      </c>
      <c r="U230" s="47">
        <v>0.35</v>
      </c>
      <c r="AA230" s="73"/>
      <c r="AB230" s="73"/>
      <c r="AC230" s="73"/>
      <c r="AD230" s="73">
        <f t="shared" si="12"/>
        <v>0</v>
      </c>
      <c r="AE230" s="73"/>
      <c r="AF230" s="73">
        <f t="shared" si="13"/>
        <v>0</v>
      </c>
      <c r="AG230" s="73"/>
      <c r="AH230" s="73">
        <f t="shared" si="14"/>
        <v>0</v>
      </c>
      <c r="AI230" s="73"/>
      <c r="AJ230" s="73">
        <f t="shared" si="15"/>
        <v>0</v>
      </c>
    </row>
    <row r="231" spans="1:36" ht="91" x14ac:dyDescent="0.35">
      <c r="A231" s="46">
        <v>226</v>
      </c>
      <c r="B231" s="43" t="s">
        <v>631</v>
      </c>
      <c r="C231" s="43" t="s">
        <v>703</v>
      </c>
      <c r="D231" s="43" t="s">
        <v>72</v>
      </c>
      <c r="E231" s="43" t="s">
        <v>484</v>
      </c>
      <c r="F231" s="43" t="s">
        <v>229</v>
      </c>
      <c r="G231" s="43" t="s">
        <v>46</v>
      </c>
      <c r="H231" s="43" t="s">
        <v>704</v>
      </c>
      <c r="I231" s="43" t="s">
        <v>580</v>
      </c>
      <c r="J231" s="46" t="s">
        <v>544</v>
      </c>
      <c r="K231" s="43" t="s">
        <v>705</v>
      </c>
      <c r="L231" s="43">
        <v>32</v>
      </c>
      <c r="M231" s="40" t="s">
        <v>582</v>
      </c>
      <c r="N231" s="40" t="s">
        <v>706</v>
      </c>
      <c r="O231" s="58" t="s">
        <v>103</v>
      </c>
      <c r="P231" s="48">
        <v>44958</v>
      </c>
      <c r="Q231" s="48">
        <v>45290</v>
      </c>
      <c r="R231" s="43" t="s">
        <v>55</v>
      </c>
      <c r="S231" s="43" t="s">
        <v>584</v>
      </c>
      <c r="T231" s="53" t="s">
        <v>707</v>
      </c>
      <c r="U231" s="47">
        <v>0.05</v>
      </c>
      <c r="AA231" s="73"/>
      <c r="AB231" s="73"/>
      <c r="AC231" s="73"/>
      <c r="AD231" s="73">
        <f t="shared" si="12"/>
        <v>0</v>
      </c>
      <c r="AE231" s="73"/>
      <c r="AF231" s="73">
        <f t="shared" si="13"/>
        <v>0</v>
      </c>
      <c r="AG231" s="73"/>
      <c r="AH231" s="73">
        <f t="shared" si="14"/>
        <v>0</v>
      </c>
      <c r="AI231" s="73"/>
      <c r="AJ231" s="73">
        <f t="shared" si="15"/>
        <v>0</v>
      </c>
    </row>
    <row r="232" spans="1:36" ht="91" x14ac:dyDescent="0.35">
      <c r="A232" s="46">
        <v>227</v>
      </c>
      <c r="B232" s="43" t="s">
        <v>631</v>
      </c>
      <c r="C232" s="43" t="s">
        <v>703</v>
      </c>
      <c r="D232" s="43" t="s">
        <v>72</v>
      </c>
      <c r="E232" s="43" t="s">
        <v>484</v>
      </c>
      <c r="F232" s="43" t="s">
        <v>229</v>
      </c>
      <c r="G232" s="43" t="s">
        <v>46</v>
      </c>
      <c r="H232" s="43" t="s">
        <v>704</v>
      </c>
      <c r="I232" s="43" t="s">
        <v>580</v>
      </c>
      <c r="J232" s="46" t="s">
        <v>544</v>
      </c>
      <c r="K232" s="43" t="s">
        <v>705</v>
      </c>
      <c r="L232" s="43">
        <v>32</v>
      </c>
      <c r="M232" s="40" t="s">
        <v>582</v>
      </c>
      <c r="N232" s="40" t="s">
        <v>708</v>
      </c>
      <c r="O232" s="58" t="s">
        <v>103</v>
      </c>
      <c r="P232" s="48">
        <v>44958</v>
      </c>
      <c r="Q232" s="48">
        <v>45290</v>
      </c>
      <c r="R232" s="43" t="s">
        <v>55</v>
      </c>
      <c r="S232" s="43" t="s">
        <v>709</v>
      </c>
      <c r="T232" s="53" t="s">
        <v>707</v>
      </c>
      <c r="U232" s="47">
        <v>0.15</v>
      </c>
      <c r="AA232" s="73"/>
      <c r="AB232" s="73"/>
      <c r="AC232" s="73"/>
      <c r="AD232" s="73">
        <f t="shared" si="12"/>
        <v>0</v>
      </c>
      <c r="AE232" s="73"/>
      <c r="AF232" s="73">
        <f t="shared" si="13"/>
        <v>0</v>
      </c>
      <c r="AG232" s="73"/>
      <c r="AH232" s="73">
        <f t="shared" si="14"/>
        <v>0</v>
      </c>
      <c r="AI232" s="73"/>
      <c r="AJ232" s="73">
        <f t="shared" si="15"/>
        <v>0</v>
      </c>
    </row>
    <row r="233" spans="1:36" ht="91" x14ac:dyDescent="0.35">
      <c r="A233" s="46">
        <v>228</v>
      </c>
      <c r="B233" s="43" t="s">
        <v>631</v>
      </c>
      <c r="C233" s="43" t="s">
        <v>703</v>
      </c>
      <c r="D233" s="43" t="s">
        <v>72</v>
      </c>
      <c r="E233" s="43" t="s">
        <v>484</v>
      </c>
      <c r="F233" s="43" t="s">
        <v>229</v>
      </c>
      <c r="G233" s="43" t="s">
        <v>46</v>
      </c>
      <c r="H233" s="43" t="s">
        <v>704</v>
      </c>
      <c r="I233" s="43" t="s">
        <v>580</v>
      </c>
      <c r="J233" s="46" t="s">
        <v>544</v>
      </c>
      <c r="K233" s="43" t="s">
        <v>705</v>
      </c>
      <c r="L233" s="43">
        <v>32</v>
      </c>
      <c r="M233" s="40" t="s">
        <v>582</v>
      </c>
      <c r="N233" s="40" t="s">
        <v>710</v>
      </c>
      <c r="O233" s="58" t="s">
        <v>103</v>
      </c>
      <c r="P233" s="48">
        <v>44958</v>
      </c>
      <c r="Q233" s="48">
        <v>45290</v>
      </c>
      <c r="R233" s="43" t="s">
        <v>55</v>
      </c>
      <c r="S233" s="43" t="s">
        <v>709</v>
      </c>
      <c r="T233" s="53" t="s">
        <v>707</v>
      </c>
      <c r="U233" s="47">
        <v>0.1</v>
      </c>
      <c r="AA233" s="73"/>
      <c r="AB233" s="73"/>
      <c r="AC233" s="73"/>
      <c r="AD233" s="73">
        <f t="shared" si="12"/>
        <v>0</v>
      </c>
      <c r="AE233" s="73"/>
      <c r="AF233" s="73">
        <f t="shared" si="13"/>
        <v>0</v>
      </c>
      <c r="AG233" s="73"/>
      <c r="AH233" s="73">
        <f t="shared" si="14"/>
        <v>0</v>
      </c>
      <c r="AI233" s="73"/>
      <c r="AJ233" s="73">
        <f t="shared" si="15"/>
        <v>0</v>
      </c>
    </row>
    <row r="234" spans="1:36" ht="91" x14ac:dyDescent="0.35">
      <c r="A234" s="46">
        <v>229</v>
      </c>
      <c r="B234" s="43" t="s">
        <v>631</v>
      </c>
      <c r="C234" s="43" t="s">
        <v>703</v>
      </c>
      <c r="D234" s="43" t="s">
        <v>72</v>
      </c>
      <c r="E234" s="43" t="s">
        <v>484</v>
      </c>
      <c r="F234" s="43" t="s">
        <v>229</v>
      </c>
      <c r="G234" s="43" t="s">
        <v>46</v>
      </c>
      <c r="H234" s="43" t="s">
        <v>704</v>
      </c>
      <c r="I234" s="43" t="s">
        <v>580</v>
      </c>
      <c r="J234" s="46" t="s">
        <v>544</v>
      </c>
      <c r="K234" s="43" t="s">
        <v>705</v>
      </c>
      <c r="L234" s="43">
        <v>32</v>
      </c>
      <c r="M234" s="40" t="s">
        <v>582</v>
      </c>
      <c r="N234" s="40" t="s">
        <v>711</v>
      </c>
      <c r="O234" s="58" t="s">
        <v>103</v>
      </c>
      <c r="P234" s="48">
        <v>44958</v>
      </c>
      <c r="Q234" s="48">
        <v>45290</v>
      </c>
      <c r="R234" s="43" t="s">
        <v>55</v>
      </c>
      <c r="S234" s="43" t="s">
        <v>712</v>
      </c>
      <c r="T234" s="53" t="s">
        <v>707</v>
      </c>
      <c r="U234" s="47">
        <v>0.2</v>
      </c>
      <c r="AA234" s="73"/>
      <c r="AB234" s="73"/>
      <c r="AC234" s="73"/>
      <c r="AD234" s="73">
        <f t="shared" si="12"/>
        <v>0</v>
      </c>
      <c r="AE234" s="73"/>
      <c r="AF234" s="73">
        <f t="shared" si="13"/>
        <v>0</v>
      </c>
      <c r="AG234" s="73"/>
      <c r="AH234" s="73">
        <f t="shared" si="14"/>
        <v>0</v>
      </c>
      <c r="AI234" s="73"/>
      <c r="AJ234" s="73">
        <f t="shared" si="15"/>
        <v>0</v>
      </c>
    </row>
    <row r="235" spans="1:36" ht="91" x14ac:dyDescent="0.35">
      <c r="A235" s="46">
        <v>230</v>
      </c>
      <c r="B235" s="43" t="s">
        <v>631</v>
      </c>
      <c r="C235" s="43" t="s">
        <v>703</v>
      </c>
      <c r="D235" s="43" t="s">
        <v>72</v>
      </c>
      <c r="E235" s="43" t="s">
        <v>484</v>
      </c>
      <c r="F235" s="43" t="s">
        <v>229</v>
      </c>
      <c r="G235" s="43" t="s">
        <v>46</v>
      </c>
      <c r="H235" s="43" t="s">
        <v>704</v>
      </c>
      <c r="I235" s="43" t="s">
        <v>580</v>
      </c>
      <c r="J235" s="46" t="s">
        <v>544</v>
      </c>
      <c r="K235" s="43" t="s">
        <v>705</v>
      </c>
      <c r="L235" s="43">
        <v>32</v>
      </c>
      <c r="M235" s="40" t="s">
        <v>582</v>
      </c>
      <c r="N235" s="40" t="s">
        <v>713</v>
      </c>
      <c r="O235" s="58" t="s">
        <v>103</v>
      </c>
      <c r="P235" s="48">
        <v>44958</v>
      </c>
      <c r="Q235" s="48">
        <v>45290</v>
      </c>
      <c r="R235" s="43" t="s">
        <v>55</v>
      </c>
      <c r="S235" s="43" t="s">
        <v>712</v>
      </c>
      <c r="T235" s="53" t="s">
        <v>707</v>
      </c>
      <c r="U235" s="47">
        <v>0.4</v>
      </c>
      <c r="AA235" s="73"/>
      <c r="AB235" s="73"/>
      <c r="AC235" s="73"/>
      <c r="AD235" s="73">
        <f t="shared" si="12"/>
        <v>0</v>
      </c>
      <c r="AE235" s="73"/>
      <c r="AF235" s="73">
        <f t="shared" si="13"/>
        <v>0</v>
      </c>
      <c r="AG235" s="73"/>
      <c r="AH235" s="73">
        <f t="shared" si="14"/>
        <v>0</v>
      </c>
      <c r="AI235" s="73"/>
      <c r="AJ235" s="73">
        <f t="shared" si="15"/>
        <v>0</v>
      </c>
    </row>
    <row r="236" spans="1:36" ht="91" x14ac:dyDescent="0.35">
      <c r="A236" s="46">
        <v>231</v>
      </c>
      <c r="B236" s="43" t="s">
        <v>631</v>
      </c>
      <c r="C236" s="43" t="s">
        <v>703</v>
      </c>
      <c r="D236" s="43" t="s">
        <v>72</v>
      </c>
      <c r="E236" s="43" t="s">
        <v>484</v>
      </c>
      <c r="F236" s="43" t="s">
        <v>229</v>
      </c>
      <c r="G236" s="43" t="s">
        <v>46</v>
      </c>
      <c r="H236" s="43" t="s">
        <v>704</v>
      </c>
      <c r="I236" s="43" t="s">
        <v>580</v>
      </c>
      <c r="J236" s="46" t="s">
        <v>544</v>
      </c>
      <c r="K236" s="43" t="s">
        <v>705</v>
      </c>
      <c r="L236" s="43">
        <v>32</v>
      </c>
      <c r="M236" s="40" t="s">
        <v>582</v>
      </c>
      <c r="N236" s="40" t="s">
        <v>714</v>
      </c>
      <c r="O236" s="58" t="s">
        <v>103</v>
      </c>
      <c r="P236" s="48">
        <v>44958</v>
      </c>
      <c r="Q236" s="48">
        <v>45290</v>
      </c>
      <c r="R236" s="43" t="s">
        <v>55</v>
      </c>
      <c r="S236" s="43" t="s">
        <v>712</v>
      </c>
      <c r="T236" s="53" t="s">
        <v>707</v>
      </c>
      <c r="U236" s="47">
        <v>0.1</v>
      </c>
      <c r="AA236" s="73"/>
      <c r="AB236" s="73"/>
      <c r="AC236" s="73"/>
      <c r="AD236" s="73">
        <f t="shared" si="12"/>
        <v>0</v>
      </c>
      <c r="AE236" s="73"/>
      <c r="AF236" s="73">
        <f t="shared" si="13"/>
        <v>0</v>
      </c>
      <c r="AG236" s="73"/>
      <c r="AH236" s="73">
        <f t="shared" si="14"/>
        <v>0</v>
      </c>
      <c r="AI236" s="73"/>
      <c r="AJ236" s="73">
        <f t="shared" si="15"/>
        <v>0</v>
      </c>
    </row>
    <row r="237" spans="1:36" ht="91" x14ac:dyDescent="0.35">
      <c r="A237" s="46">
        <v>232</v>
      </c>
      <c r="B237" s="43" t="s">
        <v>631</v>
      </c>
      <c r="C237" s="43" t="s">
        <v>715</v>
      </c>
      <c r="D237" s="43" t="s">
        <v>72</v>
      </c>
      <c r="E237" s="43" t="s">
        <v>484</v>
      </c>
      <c r="F237" s="43" t="s">
        <v>229</v>
      </c>
      <c r="G237" s="43" t="s">
        <v>46</v>
      </c>
      <c r="H237" s="43" t="s">
        <v>716</v>
      </c>
      <c r="I237" s="43" t="s">
        <v>717</v>
      </c>
      <c r="J237" s="46" t="s">
        <v>544</v>
      </c>
      <c r="K237" s="43" t="s">
        <v>718</v>
      </c>
      <c r="L237" s="43">
        <v>15000</v>
      </c>
      <c r="M237" s="40" t="s">
        <v>719</v>
      </c>
      <c r="N237" s="40" t="s">
        <v>720</v>
      </c>
      <c r="O237" s="58" t="s">
        <v>103</v>
      </c>
      <c r="P237" s="48">
        <v>44958</v>
      </c>
      <c r="Q237" s="48">
        <v>44925</v>
      </c>
      <c r="R237" s="43" t="s">
        <v>55</v>
      </c>
      <c r="S237" s="43" t="s">
        <v>721</v>
      </c>
      <c r="T237" s="53" t="s">
        <v>722</v>
      </c>
      <c r="U237" s="47">
        <v>0.1</v>
      </c>
      <c r="AA237" s="73"/>
      <c r="AB237" s="73"/>
      <c r="AC237" s="73"/>
      <c r="AD237" s="73">
        <f t="shared" si="12"/>
        <v>0</v>
      </c>
      <c r="AE237" s="73"/>
      <c r="AF237" s="73">
        <f t="shared" si="13"/>
        <v>0</v>
      </c>
      <c r="AG237" s="73"/>
      <c r="AH237" s="73">
        <f t="shared" si="14"/>
        <v>0</v>
      </c>
      <c r="AI237" s="73"/>
      <c r="AJ237" s="73">
        <f t="shared" si="15"/>
        <v>0</v>
      </c>
    </row>
    <row r="238" spans="1:36" ht="104" x14ac:dyDescent="0.35">
      <c r="A238" s="46">
        <v>233</v>
      </c>
      <c r="B238" s="43" t="s">
        <v>631</v>
      </c>
      <c r="C238" s="43" t="s">
        <v>715</v>
      </c>
      <c r="D238" s="43" t="s">
        <v>72</v>
      </c>
      <c r="E238" s="43" t="s">
        <v>484</v>
      </c>
      <c r="F238" s="43" t="s">
        <v>229</v>
      </c>
      <c r="G238" s="43" t="s">
        <v>46</v>
      </c>
      <c r="H238" s="43" t="s">
        <v>716</v>
      </c>
      <c r="I238" s="43" t="s">
        <v>717</v>
      </c>
      <c r="J238" s="46" t="s">
        <v>544</v>
      </c>
      <c r="K238" s="43" t="s">
        <v>718</v>
      </c>
      <c r="L238" s="43">
        <v>15000</v>
      </c>
      <c r="M238" s="40" t="s">
        <v>719</v>
      </c>
      <c r="N238" s="40" t="s">
        <v>723</v>
      </c>
      <c r="O238" s="58" t="s">
        <v>103</v>
      </c>
      <c r="P238" s="48">
        <v>44958</v>
      </c>
      <c r="Q238" s="48">
        <v>44925</v>
      </c>
      <c r="R238" s="43" t="s">
        <v>55</v>
      </c>
      <c r="S238" s="43" t="s">
        <v>724</v>
      </c>
      <c r="T238" s="53" t="s">
        <v>725</v>
      </c>
      <c r="U238" s="47">
        <v>0.1</v>
      </c>
      <c r="AA238" s="73"/>
      <c r="AB238" s="73"/>
      <c r="AC238" s="73"/>
      <c r="AD238" s="73">
        <f t="shared" si="12"/>
        <v>0</v>
      </c>
      <c r="AE238" s="73"/>
      <c r="AF238" s="73">
        <f t="shared" si="13"/>
        <v>0</v>
      </c>
      <c r="AG238" s="73"/>
      <c r="AH238" s="73">
        <f t="shared" si="14"/>
        <v>0</v>
      </c>
      <c r="AI238" s="73"/>
      <c r="AJ238" s="73">
        <f t="shared" si="15"/>
        <v>0</v>
      </c>
    </row>
    <row r="239" spans="1:36" ht="91" x14ac:dyDescent="0.35">
      <c r="A239" s="46">
        <v>234</v>
      </c>
      <c r="B239" s="43" t="s">
        <v>631</v>
      </c>
      <c r="C239" s="43" t="s">
        <v>715</v>
      </c>
      <c r="D239" s="43" t="s">
        <v>72</v>
      </c>
      <c r="E239" s="43" t="s">
        <v>484</v>
      </c>
      <c r="F239" s="43" t="s">
        <v>229</v>
      </c>
      <c r="G239" s="43" t="s">
        <v>46</v>
      </c>
      <c r="H239" s="43" t="s">
        <v>716</v>
      </c>
      <c r="I239" s="43" t="s">
        <v>717</v>
      </c>
      <c r="J239" s="46" t="s">
        <v>544</v>
      </c>
      <c r="K239" s="43" t="s">
        <v>718</v>
      </c>
      <c r="L239" s="43">
        <v>15000</v>
      </c>
      <c r="M239" s="40" t="s">
        <v>719</v>
      </c>
      <c r="N239" s="40" t="s">
        <v>726</v>
      </c>
      <c r="O239" s="58" t="s">
        <v>103</v>
      </c>
      <c r="P239" s="48">
        <v>44958</v>
      </c>
      <c r="Q239" s="48">
        <v>44925</v>
      </c>
      <c r="R239" s="43" t="s">
        <v>55</v>
      </c>
      <c r="S239" s="43" t="s">
        <v>727</v>
      </c>
      <c r="T239" s="53" t="s">
        <v>722</v>
      </c>
      <c r="U239" s="47">
        <v>0.2</v>
      </c>
      <c r="AA239" s="73"/>
      <c r="AB239" s="73"/>
      <c r="AC239" s="73"/>
      <c r="AD239" s="73">
        <f t="shared" si="12"/>
        <v>0</v>
      </c>
      <c r="AE239" s="73"/>
      <c r="AF239" s="73">
        <f t="shared" si="13"/>
        <v>0</v>
      </c>
      <c r="AG239" s="73"/>
      <c r="AH239" s="73">
        <f t="shared" si="14"/>
        <v>0</v>
      </c>
      <c r="AI239" s="73"/>
      <c r="AJ239" s="73">
        <f t="shared" si="15"/>
        <v>0</v>
      </c>
    </row>
    <row r="240" spans="1:36" ht="91" x14ac:dyDescent="0.35">
      <c r="A240" s="46">
        <v>235</v>
      </c>
      <c r="B240" s="43" t="s">
        <v>631</v>
      </c>
      <c r="C240" s="43" t="s">
        <v>715</v>
      </c>
      <c r="D240" s="43" t="s">
        <v>72</v>
      </c>
      <c r="E240" s="43" t="s">
        <v>484</v>
      </c>
      <c r="F240" s="43" t="s">
        <v>229</v>
      </c>
      <c r="G240" s="43" t="s">
        <v>46</v>
      </c>
      <c r="H240" s="43" t="s">
        <v>716</v>
      </c>
      <c r="I240" s="43" t="s">
        <v>717</v>
      </c>
      <c r="J240" s="46" t="s">
        <v>544</v>
      </c>
      <c r="K240" s="43" t="s">
        <v>718</v>
      </c>
      <c r="L240" s="43">
        <v>15000</v>
      </c>
      <c r="M240" s="40" t="s">
        <v>719</v>
      </c>
      <c r="N240" s="40" t="s">
        <v>728</v>
      </c>
      <c r="O240" s="58" t="s">
        <v>103</v>
      </c>
      <c r="P240" s="48">
        <v>44958</v>
      </c>
      <c r="Q240" s="48">
        <v>44925</v>
      </c>
      <c r="R240" s="43" t="s">
        <v>55</v>
      </c>
      <c r="S240" s="43" t="s">
        <v>727</v>
      </c>
      <c r="T240" s="53" t="s">
        <v>722</v>
      </c>
      <c r="U240" s="47">
        <v>0.2</v>
      </c>
      <c r="AA240" s="73"/>
      <c r="AB240" s="73"/>
      <c r="AC240" s="73"/>
      <c r="AD240" s="73">
        <f t="shared" si="12"/>
        <v>0</v>
      </c>
      <c r="AE240" s="73"/>
      <c r="AF240" s="73">
        <f t="shared" si="13"/>
        <v>0</v>
      </c>
      <c r="AG240" s="73"/>
      <c r="AH240" s="73">
        <f t="shared" si="14"/>
        <v>0</v>
      </c>
      <c r="AI240" s="73"/>
      <c r="AJ240" s="73">
        <f t="shared" si="15"/>
        <v>0</v>
      </c>
    </row>
    <row r="241" spans="1:36" ht="91" x14ac:dyDescent="0.35">
      <c r="A241" s="46">
        <v>236</v>
      </c>
      <c r="B241" s="43" t="s">
        <v>631</v>
      </c>
      <c r="C241" s="43" t="s">
        <v>715</v>
      </c>
      <c r="D241" s="43" t="s">
        <v>72</v>
      </c>
      <c r="E241" s="43" t="s">
        <v>484</v>
      </c>
      <c r="F241" s="43" t="s">
        <v>229</v>
      </c>
      <c r="G241" s="43" t="s">
        <v>46</v>
      </c>
      <c r="H241" s="43" t="s">
        <v>716</v>
      </c>
      <c r="I241" s="43" t="s">
        <v>717</v>
      </c>
      <c r="J241" s="46" t="s">
        <v>544</v>
      </c>
      <c r="K241" s="43" t="s">
        <v>718</v>
      </c>
      <c r="L241" s="43">
        <v>15000</v>
      </c>
      <c r="M241" s="40" t="s">
        <v>719</v>
      </c>
      <c r="N241" s="40" t="s">
        <v>729</v>
      </c>
      <c r="O241" s="58" t="s">
        <v>103</v>
      </c>
      <c r="P241" s="48">
        <v>44958</v>
      </c>
      <c r="Q241" s="48">
        <v>44925</v>
      </c>
      <c r="R241" s="43" t="s">
        <v>55</v>
      </c>
      <c r="S241" s="43" t="s">
        <v>730</v>
      </c>
      <c r="T241" s="53" t="s">
        <v>725</v>
      </c>
      <c r="U241" s="47">
        <v>0.1</v>
      </c>
      <c r="AA241" s="73"/>
      <c r="AB241" s="73"/>
      <c r="AC241" s="73"/>
      <c r="AD241" s="73">
        <f t="shared" si="12"/>
        <v>0</v>
      </c>
      <c r="AE241" s="73"/>
      <c r="AF241" s="73">
        <f t="shared" si="13"/>
        <v>0</v>
      </c>
      <c r="AG241" s="73"/>
      <c r="AH241" s="73">
        <f t="shared" si="14"/>
        <v>0</v>
      </c>
      <c r="AI241" s="73"/>
      <c r="AJ241" s="73">
        <f t="shared" si="15"/>
        <v>0</v>
      </c>
    </row>
    <row r="242" spans="1:36" ht="91" x14ac:dyDescent="0.35">
      <c r="A242" s="46">
        <v>237</v>
      </c>
      <c r="B242" s="43" t="s">
        <v>631</v>
      </c>
      <c r="C242" s="43" t="s">
        <v>715</v>
      </c>
      <c r="D242" s="43" t="s">
        <v>72</v>
      </c>
      <c r="E242" s="43" t="s">
        <v>484</v>
      </c>
      <c r="F242" s="43" t="s">
        <v>229</v>
      </c>
      <c r="G242" s="43" t="s">
        <v>46</v>
      </c>
      <c r="H242" s="43" t="s">
        <v>716</v>
      </c>
      <c r="I242" s="43" t="s">
        <v>717</v>
      </c>
      <c r="J242" s="43" t="s">
        <v>544</v>
      </c>
      <c r="K242" s="43" t="s">
        <v>718</v>
      </c>
      <c r="L242" s="43">
        <v>15000</v>
      </c>
      <c r="M242" s="40" t="s">
        <v>719</v>
      </c>
      <c r="N242" s="40" t="s">
        <v>731</v>
      </c>
      <c r="O242" s="58" t="s">
        <v>103</v>
      </c>
      <c r="P242" s="48">
        <v>44958</v>
      </c>
      <c r="Q242" s="48">
        <v>44925</v>
      </c>
      <c r="R242" s="43" t="s">
        <v>55</v>
      </c>
      <c r="S242" s="43" t="s">
        <v>732</v>
      </c>
      <c r="T242" s="53" t="s">
        <v>722</v>
      </c>
      <c r="U242" s="47">
        <v>0.2</v>
      </c>
      <c r="AA242" s="73"/>
      <c r="AB242" s="73"/>
      <c r="AC242" s="73"/>
      <c r="AD242" s="73">
        <f t="shared" si="12"/>
        <v>0</v>
      </c>
      <c r="AE242" s="73"/>
      <c r="AF242" s="73">
        <f t="shared" si="13"/>
        <v>0</v>
      </c>
      <c r="AG242" s="73"/>
      <c r="AH242" s="73">
        <f t="shared" si="14"/>
        <v>0</v>
      </c>
      <c r="AI242" s="73"/>
      <c r="AJ242" s="73">
        <f t="shared" si="15"/>
        <v>0</v>
      </c>
    </row>
    <row r="243" spans="1:36" ht="182" x14ac:dyDescent="0.35">
      <c r="A243" s="46">
        <v>238</v>
      </c>
      <c r="B243" s="43" t="s">
        <v>631</v>
      </c>
      <c r="C243" s="43" t="s">
        <v>715</v>
      </c>
      <c r="D243" s="43" t="s">
        <v>72</v>
      </c>
      <c r="E243" s="43" t="s">
        <v>484</v>
      </c>
      <c r="F243" s="43" t="s">
        <v>229</v>
      </c>
      <c r="G243" s="43" t="s">
        <v>46</v>
      </c>
      <c r="H243" s="43" t="s">
        <v>716</v>
      </c>
      <c r="I243" s="43" t="s">
        <v>717</v>
      </c>
      <c r="J243" s="43" t="s">
        <v>544</v>
      </c>
      <c r="K243" s="43" t="s">
        <v>718</v>
      </c>
      <c r="L243" s="43">
        <v>15000</v>
      </c>
      <c r="M243" s="40" t="s">
        <v>719</v>
      </c>
      <c r="N243" s="40" t="s">
        <v>733</v>
      </c>
      <c r="O243" s="58" t="s">
        <v>103</v>
      </c>
      <c r="P243" s="48">
        <v>44958</v>
      </c>
      <c r="Q243" s="48">
        <v>44925</v>
      </c>
      <c r="R243" s="43" t="s">
        <v>55</v>
      </c>
      <c r="S243" s="43" t="s">
        <v>732</v>
      </c>
      <c r="T243" s="53" t="s">
        <v>734</v>
      </c>
      <c r="U243" s="47">
        <v>0.1</v>
      </c>
      <c r="AA243" s="73"/>
      <c r="AB243" s="73"/>
      <c r="AC243" s="73"/>
      <c r="AD243" s="73">
        <f t="shared" si="12"/>
        <v>0</v>
      </c>
      <c r="AE243" s="73"/>
      <c r="AF243" s="73">
        <f t="shared" si="13"/>
        <v>0</v>
      </c>
      <c r="AG243" s="73"/>
      <c r="AH243" s="73">
        <f t="shared" si="14"/>
        <v>0</v>
      </c>
      <c r="AI243" s="73"/>
      <c r="AJ243" s="73">
        <f t="shared" si="15"/>
        <v>0</v>
      </c>
    </row>
    <row r="244" spans="1:36" ht="117" x14ac:dyDescent="0.35">
      <c r="A244" s="46">
        <v>239</v>
      </c>
      <c r="B244" s="43" t="s">
        <v>735</v>
      </c>
      <c r="C244" s="43" t="s">
        <v>736</v>
      </c>
      <c r="D244" s="43" t="s">
        <v>46</v>
      </c>
      <c r="E244" s="43" t="s">
        <v>737</v>
      </c>
      <c r="F244" s="43" t="s">
        <v>229</v>
      </c>
      <c r="G244" s="43" t="s">
        <v>735</v>
      </c>
      <c r="H244" s="43" t="s">
        <v>738</v>
      </c>
      <c r="I244" s="43" t="s">
        <v>739</v>
      </c>
      <c r="J244" s="43" t="s">
        <v>740</v>
      </c>
      <c r="K244" s="43" t="s">
        <v>741</v>
      </c>
      <c r="L244" s="43">
        <v>14</v>
      </c>
      <c r="M244" s="40" t="s">
        <v>582</v>
      </c>
      <c r="N244" s="40" t="s">
        <v>742</v>
      </c>
      <c r="O244" s="35" t="s">
        <v>78</v>
      </c>
      <c r="P244" s="48">
        <v>44958</v>
      </c>
      <c r="Q244" s="48">
        <v>45291</v>
      </c>
      <c r="R244" s="43" t="s">
        <v>55</v>
      </c>
      <c r="S244" s="43" t="s">
        <v>739</v>
      </c>
      <c r="T244" s="53" t="s">
        <v>743</v>
      </c>
      <c r="U244" s="47">
        <v>0.1</v>
      </c>
      <c r="AA244" s="73"/>
      <c r="AB244" s="73"/>
      <c r="AC244" s="73"/>
      <c r="AD244" s="73">
        <f t="shared" si="12"/>
        <v>0</v>
      </c>
      <c r="AE244" s="73"/>
      <c r="AF244" s="73">
        <f t="shared" si="13"/>
        <v>0</v>
      </c>
      <c r="AG244" s="73"/>
      <c r="AH244" s="73">
        <f t="shared" si="14"/>
        <v>0</v>
      </c>
      <c r="AI244" s="73"/>
      <c r="AJ244" s="73">
        <f t="shared" si="15"/>
        <v>0</v>
      </c>
    </row>
    <row r="245" spans="1:36" ht="65" x14ac:dyDescent="0.35">
      <c r="A245" s="46">
        <v>240</v>
      </c>
      <c r="B245" s="43" t="s">
        <v>735</v>
      </c>
      <c r="C245" s="43" t="s">
        <v>44</v>
      </c>
      <c r="D245" s="43" t="s">
        <v>46</v>
      </c>
      <c r="E245" s="43" t="s">
        <v>744</v>
      </c>
      <c r="F245" s="43" t="s">
        <v>229</v>
      </c>
      <c r="G245" s="43" t="s">
        <v>735</v>
      </c>
      <c r="H245" s="43" t="s">
        <v>738</v>
      </c>
      <c r="I245" s="43" t="s">
        <v>739</v>
      </c>
      <c r="J245" s="43" t="s">
        <v>745</v>
      </c>
      <c r="K245" s="43" t="s">
        <v>746</v>
      </c>
      <c r="L245" s="43">
        <v>714</v>
      </c>
      <c r="M245" s="40" t="s">
        <v>582</v>
      </c>
      <c r="N245" s="40" t="s">
        <v>747</v>
      </c>
      <c r="O245" s="35" t="s">
        <v>78</v>
      </c>
      <c r="P245" s="48">
        <v>44927</v>
      </c>
      <c r="Q245" s="48">
        <v>45291</v>
      </c>
      <c r="R245" s="43" t="s">
        <v>55</v>
      </c>
      <c r="S245" s="43" t="s">
        <v>739</v>
      </c>
      <c r="T245" s="53" t="s">
        <v>748</v>
      </c>
      <c r="U245" s="47">
        <v>0.2</v>
      </c>
      <c r="AA245" s="73"/>
      <c r="AB245" s="73"/>
      <c r="AC245" s="73"/>
      <c r="AD245" s="73">
        <f t="shared" si="12"/>
        <v>0</v>
      </c>
      <c r="AE245" s="73"/>
      <c r="AF245" s="73">
        <f t="shared" si="13"/>
        <v>0</v>
      </c>
      <c r="AG245" s="73"/>
      <c r="AH245" s="73">
        <f t="shared" si="14"/>
        <v>0</v>
      </c>
      <c r="AI245" s="73"/>
      <c r="AJ245" s="73">
        <f t="shared" si="15"/>
        <v>0</v>
      </c>
    </row>
    <row r="246" spans="1:36" ht="104" x14ac:dyDescent="0.35">
      <c r="A246" s="46">
        <v>241</v>
      </c>
      <c r="B246" s="43" t="s">
        <v>735</v>
      </c>
      <c r="C246" s="43" t="s">
        <v>749</v>
      </c>
      <c r="D246" s="43" t="s">
        <v>46</v>
      </c>
      <c r="E246" s="43" t="s">
        <v>750</v>
      </c>
      <c r="F246" s="43" t="s">
        <v>229</v>
      </c>
      <c r="G246" s="43" t="s">
        <v>735</v>
      </c>
      <c r="H246" s="43" t="s">
        <v>738</v>
      </c>
      <c r="I246" s="43" t="s">
        <v>739</v>
      </c>
      <c r="J246" s="43" t="s">
        <v>751</v>
      </c>
      <c r="K246" s="43" t="s">
        <v>752</v>
      </c>
      <c r="L246" s="43">
        <v>4819</v>
      </c>
      <c r="M246" s="40" t="s">
        <v>582</v>
      </c>
      <c r="N246" s="40" t="s">
        <v>753</v>
      </c>
      <c r="O246" s="35" t="s">
        <v>78</v>
      </c>
      <c r="P246" s="48">
        <v>44927</v>
      </c>
      <c r="Q246" s="48">
        <v>45291</v>
      </c>
      <c r="R246" s="43" t="s">
        <v>55</v>
      </c>
      <c r="S246" s="43" t="s">
        <v>739</v>
      </c>
      <c r="T246" s="53" t="s">
        <v>754</v>
      </c>
      <c r="U246" s="47">
        <v>0.1</v>
      </c>
      <c r="AA246" s="73"/>
      <c r="AB246" s="73"/>
      <c r="AC246" s="73"/>
      <c r="AD246" s="73">
        <f t="shared" si="12"/>
        <v>0</v>
      </c>
      <c r="AE246" s="73"/>
      <c r="AF246" s="73">
        <f t="shared" si="13"/>
        <v>0</v>
      </c>
      <c r="AG246" s="73"/>
      <c r="AH246" s="73">
        <f t="shared" si="14"/>
        <v>0</v>
      </c>
      <c r="AI246" s="73"/>
      <c r="AJ246" s="73">
        <f t="shared" si="15"/>
        <v>0</v>
      </c>
    </row>
    <row r="247" spans="1:36" ht="65" x14ac:dyDescent="0.35">
      <c r="A247" s="46">
        <v>242</v>
      </c>
      <c r="B247" s="43" t="s">
        <v>735</v>
      </c>
      <c r="C247" s="43" t="s">
        <v>44</v>
      </c>
      <c r="D247" s="43" t="s">
        <v>46</v>
      </c>
      <c r="E247" s="43" t="s">
        <v>744</v>
      </c>
      <c r="F247" s="43" t="s">
        <v>229</v>
      </c>
      <c r="G247" s="43" t="s">
        <v>735</v>
      </c>
      <c r="H247" s="43" t="s">
        <v>738</v>
      </c>
      <c r="I247" s="43" t="s">
        <v>739</v>
      </c>
      <c r="J247" s="43" t="s">
        <v>745</v>
      </c>
      <c r="K247" s="43" t="s">
        <v>755</v>
      </c>
      <c r="L247" s="43">
        <v>1</v>
      </c>
      <c r="M247" s="40" t="s">
        <v>51</v>
      </c>
      <c r="N247" s="40" t="s">
        <v>756</v>
      </c>
      <c r="O247" s="35" t="s">
        <v>78</v>
      </c>
      <c r="P247" s="48">
        <v>44625</v>
      </c>
      <c r="Q247" s="48">
        <v>45291</v>
      </c>
      <c r="R247" s="43" t="s">
        <v>55</v>
      </c>
      <c r="S247" s="43" t="s">
        <v>739</v>
      </c>
      <c r="T247" s="53" t="s">
        <v>748</v>
      </c>
      <c r="U247" s="47">
        <v>0.1</v>
      </c>
      <c r="AA247" s="73"/>
      <c r="AB247" s="73"/>
      <c r="AC247" s="73"/>
      <c r="AD247" s="73">
        <f t="shared" si="12"/>
        <v>0</v>
      </c>
      <c r="AE247" s="73"/>
      <c r="AF247" s="73">
        <f t="shared" si="13"/>
        <v>0</v>
      </c>
      <c r="AG247" s="73"/>
      <c r="AH247" s="73">
        <f t="shared" si="14"/>
        <v>0</v>
      </c>
      <c r="AI247" s="73"/>
      <c r="AJ247" s="73">
        <f t="shared" si="15"/>
        <v>0</v>
      </c>
    </row>
    <row r="248" spans="1:36" ht="65" x14ac:dyDescent="0.35">
      <c r="A248" s="46">
        <v>243</v>
      </c>
      <c r="B248" s="43" t="s">
        <v>735</v>
      </c>
      <c r="C248" s="43" t="s">
        <v>757</v>
      </c>
      <c r="D248" s="43" t="s">
        <v>46</v>
      </c>
      <c r="E248" s="43" t="s">
        <v>757</v>
      </c>
      <c r="F248" s="43" t="s">
        <v>229</v>
      </c>
      <c r="G248" s="43" t="s">
        <v>735</v>
      </c>
      <c r="H248" s="43" t="s">
        <v>738</v>
      </c>
      <c r="I248" s="43" t="s">
        <v>739</v>
      </c>
      <c r="J248" s="43" t="s">
        <v>758</v>
      </c>
      <c r="K248" s="43" t="s">
        <v>759</v>
      </c>
      <c r="L248" s="43">
        <v>12</v>
      </c>
      <c r="M248" s="40" t="s">
        <v>582</v>
      </c>
      <c r="N248" s="40" t="s">
        <v>760</v>
      </c>
      <c r="O248" s="35" t="s">
        <v>78</v>
      </c>
      <c r="P248" s="48">
        <v>44927</v>
      </c>
      <c r="Q248" s="48">
        <v>45291</v>
      </c>
      <c r="R248" s="43" t="s">
        <v>55</v>
      </c>
      <c r="S248" s="43" t="s">
        <v>739</v>
      </c>
      <c r="T248" s="53" t="s">
        <v>761</v>
      </c>
      <c r="U248" s="47">
        <v>0.1</v>
      </c>
      <c r="AA248" s="73"/>
      <c r="AB248" s="73"/>
      <c r="AC248" s="73"/>
      <c r="AD248" s="73">
        <f t="shared" si="12"/>
        <v>0</v>
      </c>
      <c r="AE248" s="73"/>
      <c r="AF248" s="73">
        <f t="shared" si="13"/>
        <v>0</v>
      </c>
      <c r="AG248" s="73"/>
      <c r="AH248" s="73">
        <f t="shared" si="14"/>
        <v>0</v>
      </c>
      <c r="AI248" s="73"/>
      <c r="AJ248" s="73">
        <f t="shared" si="15"/>
        <v>0</v>
      </c>
    </row>
    <row r="249" spans="1:36" ht="409.5" x14ac:dyDescent="0.35">
      <c r="A249" s="46">
        <v>244</v>
      </c>
      <c r="B249" s="43" t="s">
        <v>735</v>
      </c>
      <c r="C249" s="43" t="s">
        <v>94</v>
      </c>
      <c r="D249" s="43" t="s">
        <v>46</v>
      </c>
      <c r="E249" s="43" t="s">
        <v>762</v>
      </c>
      <c r="F249" s="43" t="s">
        <v>229</v>
      </c>
      <c r="G249" s="43" t="s">
        <v>735</v>
      </c>
      <c r="H249" s="43" t="s">
        <v>738</v>
      </c>
      <c r="I249" s="43" t="s">
        <v>739</v>
      </c>
      <c r="J249" s="43" t="s">
        <v>763</v>
      </c>
      <c r="K249" s="43" t="s">
        <v>764</v>
      </c>
      <c r="L249" s="43" t="s">
        <v>765</v>
      </c>
      <c r="M249" s="40" t="s">
        <v>582</v>
      </c>
      <c r="N249" s="40" t="s">
        <v>766</v>
      </c>
      <c r="O249" s="35" t="s">
        <v>78</v>
      </c>
      <c r="P249" s="48">
        <v>44927</v>
      </c>
      <c r="Q249" s="48">
        <v>45291</v>
      </c>
      <c r="R249" s="43" t="s">
        <v>55</v>
      </c>
      <c r="S249" s="43" t="s">
        <v>739</v>
      </c>
      <c r="T249" s="53" t="s">
        <v>748</v>
      </c>
      <c r="U249" s="47">
        <v>0.2</v>
      </c>
      <c r="AA249" s="73"/>
      <c r="AB249" s="73"/>
      <c r="AC249" s="73"/>
      <c r="AD249" s="73">
        <f t="shared" si="12"/>
        <v>0</v>
      </c>
      <c r="AE249" s="73"/>
      <c r="AF249" s="73">
        <f t="shared" si="13"/>
        <v>0</v>
      </c>
      <c r="AG249" s="73"/>
      <c r="AH249" s="73">
        <f t="shared" si="14"/>
        <v>0</v>
      </c>
      <c r="AI249" s="73"/>
      <c r="AJ249" s="73">
        <f t="shared" si="15"/>
        <v>0</v>
      </c>
    </row>
    <row r="250" spans="1:36" ht="143" x14ac:dyDescent="0.35">
      <c r="A250" s="46">
        <v>245</v>
      </c>
      <c r="B250" s="43" t="s">
        <v>735</v>
      </c>
      <c r="C250" s="43" t="s">
        <v>94</v>
      </c>
      <c r="D250" s="43" t="s">
        <v>46</v>
      </c>
      <c r="E250" s="43" t="s">
        <v>762</v>
      </c>
      <c r="F250" s="43" t="s">
        <v>229</v>
      </c>
      <c r="G250" s="43" t="s">
        <v>735</v>
      </c>
      <c r="H250" s="43" t="s">
        <v>738</v>
      </c>
      <c r="I250" s="43" t="s">
        <v>739</v>
      </c>
      <c r="J250" s="43" t="s">
        <v>767</v>
      </c>
      <c r="K250" s="43" t="s">
        <v>768</v>
      </c>
      <c r="L250" s="43" t="s">
        <v>769</v>
      </c>
      <c r="M250" s="40" t="s">
        <v>582</v>
      </c>
      <c r="N250" s="40" t="s">
        <v>770</v>
      </c>
      <c r="O250" s="35" t="s">
        <v>78</v>
      </c>
      <c r="P250" s="48">
        <v>44927</v>
      </c>
      <c r="Q250" s="48">
        <v>45291</v>
      </c>
      <c r="R250" s="43" t="s">
        <v>55</v>
      </c>
      <c r="S250" s="43" t="s">
        <v>739</v>
      </c>
      <c r="T250" s="53" t="s">
        <v>748</v>
      </c>
      <c r="U250" s="47">
        <v>0.2</v>
      </c>
      <c r="AA250" s="73"/>
      <c r="AB250" s="73"/>
      <c r="AC250" s="73"/>
      <c r="AD250" s="73">
        <f t="shared" si="12"/>
        <v>0</v>
      </c>
      <c r="AE250" s="73"/>
      <c r="AF250" s="73">
        <f t="shared" si="13"/>
        <v>0</v>
      </c>
      <c r="AG250" s="73"/>
      <c r="AH250" s="73">
        <f t="shared" si="14"/>
        <v>0</v>
      </c>
      <c r="AI250" s="73"/>
      <c r="AJ250" s="73">
        <f t="shared" si="15"/>
        <v>0</v>
      </c>
    </row>
    <row r="251" spans="1:36" ht="104" x14ac:dyDescent="0.35">
      <c r="A251" s="46">
        <v>246</v>
      </c>
      <c r="B251" s="43" t="s">
        <v>463</v>
      </c>
      <c r="C251" s="43" t="s">
        <v>229</v>
      </c>
      <c r="D251" s="43" t="s">
        <v>736</v>
      </c>
      <c r="E251" s="43" t="s">
        <v>771</v>
      </c>
      <c r="F251" s="43" t="s">
        <v>772</v>
      </c>
      <c r="G251" s="43" t="s">
        <v>773</v>
      </c>
      <c r="H251" s="43" t="s">
        <v>774</v>
      </c>
      <c r="I251" s="43" t="s">
        <v>775</v>
      </c>
      <c r="J251" s="46" t="s">
        <v>776</v>
      </c>
      <c r="K251" s="43" t="s">
        <v>777</v>
      </c>
      <c r="L251" s="43">
        <v>100</v>
      </c>
      <c r="M251" s="40" t="s">
        <v>268</v>
      </c>
      <c r="N251" s="40" t="s">
        <v>778</v>
      </c>
      <c r="O251" s="39" t="s">
        <v>66</v>
      </c>
      <c r="P251" s="48">
        <v>44928</v>
      </c>
      <c r="Q251" s="48">
        <v>45291</v>
      </c>
      <c r="R251" s="43" t="s">
        <v>779</v>
      </c>
      <c r="S251" s="43" t="s">
        <v>780</v>
      </c>
      <c r="T251" s="53" t="s">
        <v>781</v>
      </c>
      <c r="U251" s="47"/>
      <c r="AA251" s="73"/>
      <c r="AB251" s="73"/>
      <c r="AC251" s="73"/>
      <c r="AD251" s="73">
        <f t="shared" si="12"/>
        <v>0</v>
      </c>
      <c r="AE251" s="73"/>
      <c r="AF251" s="73">
        <f t="shared" si="13"/>
        <v>0</v>
      </c>
      <c r="AG251" s="73"/>
      <c r="AH251" s="73">
        <f t="shared" si="14"/>
        <v>0</v>
      </c>
      <c r="AI251" s="73"/>
      <c r="AJ251" s="73">
        <f t="shared" si="15"/>
        <v>0</v>
      </c>
    </row>
    <row r="252" spans="1:36" ht="78" x14ac:dyDescent="0.35">
      <c r="A252" s="46">
        <v>247</v>
      </c>
      <c r="B252" s="43" t="s">
        <v>463</v>
      </c>
      <c r="C252" s="43" t="s">
        <v>229</v>
      </c>
      <c r="D252" s="43" t="s">
        <v>736</v>
      </c>
      <c r="E252" s="43" t="s">
        <v>771</v>
      </c>
      <c r="F252" s="43" t="s">
        <v>782</v>
      </c>
      <c r="G252" s="43" t="s">
        <v>773</v>
      </c>
      <c r="H252" s="43" t="s">
        <v>774</v>
      </c>
      <c r="I252" s="43" t="s">
        <v>775</v>
      </c>
      <c r="J252" s="46" t="s">
        <v>783</v>
      </c>
      <c r="K252" s="43" t="s">
        <v>784</v>
      </c>
      <c r="L252" s="43">
        <v>100</v>
      </c>
      <c r="M252" s="40" t="s">
        <v>268</v>
      </c>
      <c r="N252" s="40" t="s">
        <v>785</v>
      </c>
      <c r="O252" s="39" t="s">
        <v>109</v>
      </c>
      <c r="P252" s="48">
        <v>44928</v>
      </c>
      <c r="Q252" s="48">
        <v>45016</v>
      </c>
      <c r="R252" s="43" t="s">
        <v>786</v>
      </c>
      <c r="S252" s="43" t="s">
        <v>780</v>
      </c>
      <c r="T252" s="53" t="s">
        <v>787</v>
      </c>
      <c r="U252" s="47"/>
      <c r="AA252" s="73"/>
      <c r="AB252" s="73"/>
      <c r="AC252" s="73"/>
      <c r="AD252" s="73">
        <f t="shared" si="12"/>
        <v>0</v>
      </c>
      <c r="AE252" s="73"/>
      <c r="AF252" s="73">
        <f t="shared" si="13"/>
        <v>0</v>
      </c>
      <c r="AG252" s="73"/>
      <c r="AH252" s="73">
        <f t="shared" si="14"/>
        <v>0</v>
      </c>
      <c r="AI252" s="73"/>
      <c r="AJ252" s="73">
        <f t="shared" si="15"/>
        <v>0</v>
      </c>
    </row>
    <row r="253" spans="1:36" ht="78" x14ac:dyDescent="0.35">
      <c r="A253" s="46">
        <v>248</v>
      </c>
      <c r="B253" s="43" t="s">
        <v>463</v>
      </c>
      <c r="C253" s="43" t="s">
        <v>229</v>
      </c>
      <c r="D253" s="43" t="s">
        <v>736</v>
      </c>
      <c r="E253" s="43" t="s">
        <v>771</v>
      </c>
      <c r="F253" s="43" t="s">
        <v>788</v>
      </c>
      <c r="G253" s="43" t="s">
        <v>771</v>
      </c>
      <c r="H253" s="43" t="s">
        <v>774</v>
      </c>
      <c r="I253" s="43" t="s">
        <v>775</v>
      </c>
      <c r="J253" s="46" t="s">
        <v>789</v>
      </c>
      <c r="K253" s="43" t="s">
        <v>790</v>
      </c>
      <c r="L253" s="43">
        <v>100</v>
      </c>
      <c r="M253" s="40" t="s">
        <v>51</v>
      </c>
      <c r="N253" s="40" t="s">
        <v>791</v>
      </c>
      <c r="O253" s="58" t="s">
        <v>244</v>
      </c>
      <c r="P253" s="48">
        <v>44986</v>
      </c>
      <c r="Q253" s="48">
        <v>45291</v>
      </c>
      <c r="R253" s="43" t="s">
        <v>779</v>
      </c>
      <c r="S253" s="43" t="s">
        <v>780</v>
      </c>
      <c r="T253" s="53" t="s">
        <v>787</v>
      </c>
      <c r="U253" s="47"/>
      <c r="AA253" s="73"/>
      <c r="AB253" s="73"/>
      <c r="AC253" s="73"/>
      <c r="AD253" s="73">
        <f t="shared" si="12"/>
        <v>0</v>
      </c>
      <c r="AE253" s="73"/>
      <c r="AF253" s="73">
        <f t="shared" si="13"/>
        <v>0</v>
      </c>
      <c r="AG253" s="73"/>
      <c r="AH253" s="73">
        <f t="shared" si="14"/>
        <v>0</v>
      </c>
      <c r="AI253" s="73"/>
      <c r="AJ253" s="73">
        <f t="shared" si="15"/>
        <v>0</v>
      </c>
    </row>
    <row r="254" spans="1:36" ht="78" x14ac:dyDescent="0.35">
      <c r="A254" s="46">
        <v>249</v>
      </c>
      <c r="B254" s="43" t="s">
        <v>463</v>
      </c>
      <c r="C254" s="43" t="s">
        <v>229</v>
      </c>
      <c r="D254" s="43" t="s">
        <v>736</v>
      </c>
      <c r="E254" s="43" t="s">
        <v>792</v>
      </c>
      <c r="F254" s="43" t="s">
        <v>793</v>
      </c>
      <c r="G254" s="43" t="s">
        <v>794</v>
      </c>
      <c r="H254" s="43" t="s">
        <v>774</v>
      </c>
      <c r="I254" s="43" t="s">
        <v>775</v>
      </c>
      <c r="J254" s="46" t="s">
        <v>795</v>
      </c>
      <c r="K254" s="43" t="s">
        <v>796</v>
      </c>
      <c r="L254" s="43">
        <v>0.7</v>
      </c>
      <c r="M254" s="40" t="s">
        <v>51</v>
      </c>
      <c r="N254" s="40" t="s">
        <v>797</v>
      </c>
      <c r="O254" s="58" t="s">
        <v>244</v>
      </c>
      <c r="P254" s="48">
        <v>44958</v>
      </c>
      <c r="Q254" s="48">
        <v>45291</v>
      </c>
      <c r="R254" s="43" t="s">
        <v>786</v>
      </c>
      <c r="S254" s="43" t="s">
        <v>780</v>
      </c>
      <c r="T254" s="53" t="s">
        <v>787</v>
      </c>
      <c r="U254" s="47"/>
      <c r="AA254" s="73"/>
      <c r="AB254" s="73"/>
      <c r="AC254" s="73"/>
      <c r="AD254" s="73">
        <f t="shared" si="12"/>
        <v>0</v>
      </c>
      <c r="AE254" s="73"/>
      <c r="AF254" s="73">
        <f t="shared" si="13"/>
        <v>0</v>
      </c>
      <c r="AG254" s="73"/>
      <c r="AH254" s="73">
        <f t="shared" si="14"/>
        <v>0</v>
      </c>
      <c r="AI254" s="73"/>
      <c r="AJ254" s="73">
        <f t="shared" si="15"/>
        <v>0</v>
      </c>
    </row>
    <row r="255" spans="1:36" ht="78" x14ac:dyDescent="0.35">
      <c r="A255" s="46">
        <v>250</v>
      </c>
      <c r="B255" s="43" t="s">
        <v>463</v>
      </c>
      <c r="C255" s="43" t="s">
        <v>229</v>
      </c>
      <c r="D255" s="43" t="s">
        <v>736</v>
      </c>
      <c r="E255" s="43" t="s">
        <v>771</v>
      </c>
      <c r="F255" s="43" t="s">
        <v>798</v>
      </c>
      <c r="G255" s="43" t="s">
        <v>799</v>
      </c>
      <c r="H255" s="43" t="s">
        <v>774</v>
      </c>
      <c r="I255" s="43" t="s">
        <v>775</v>
      </c>
      <c r="J255" s="46" t="s">
        <v>800</v>
      </c>
      <c r="K255" s="43" t="s">
        <v>801</v>
      </c>
      <c r="L255" s="43">
        <v>2</v>
      </c>
      <c r="M255" s="40" t="s">
        <v>101</v>
      </c>
      <c r="N255" s="40" t="s">
        <v>802</v>
      </c>
      <c r="O255" s="58" t="s">
        <v>103</v>
      </c>
      <c r="P255" s="48">
        <v>45017</v>
      </c>
      <c r="Q255" s="48">
        <v>45291</v>
      </c>
      <c r="R255" s="43" t="s">
        <v>786</v>
      </c>
      <c r="S255" s="43" t="s">
        <v>780</v>
      </c>
      <c r="T255" s="53" t="s">
        <v>787</v>
      </c>
      <c r="U255" s="47"/>
      <c r="AA255" s="73"/>
      <c r="AB255" s="73"/>
      <c r="AC255" s="73"/>
      <c r="AD255" s="73">
        <f t="shared" si="12"/>
        <v>0</v>
      </c>
      <c r="AE255" s="73"/>
      <c r="AF255" s="73">
        <f t="shared" si="13"/>
        <v>0</v>
      </c>
      <c r="AG255" s="73"/>
      <c r="AH255" s="73">
        <f t="shared" si="14"/>
        <v>0</v>
      </c>
      <c r="AI255" s="73"/>
      <c r="AJ255" s="73">
        <f t="shared" si="15"/>
        <v>0</v>
      </c>
    </row>
    <row r="256" spans="1:36" ht="78" x14ac:dyDescent="0.35">
      <c r="A256" s="46">
        <v>251</v>
      </c>
      <c r="B256" s="43" t="s">
        <v>463</v>
      </c>
      <c r="C256" s="43" t="s">
        <v>229</v>
      </c>
      <c r="D256" s="43" t="s">
        <v>736</v>
      </c>
      <c r="E256" s="43" t="s">
        <v>771</v>
      </c>
      <c r="F256" s="43" t="s">
        <v>798</v>
      </c>
      <c r="G256" s="43" t="s">
        <v>803</v>
      </c>
      <c r="H256" s="43" t="s">
        <v>774</v>
      </c>
      <c r="I256" s="43" t="s">
        <v>775</v>
      </c>
      <c r="J256" s="46" t="s">
        <v>804</v>
      </c>
      <c r="K256" s="43" t="s">
        <v>805</v>
      </c>
      <c r="L256" s="43">
        <v>1</v>
      </c>
      <c r="M256" s="40" t="s">
        <v>51</v>
      </c>
      <c r="N256" s="40" t="s">
        <v>806</v>
      </c>
      <c r="O256" s="58" t="s">
        <v>103</v>
      </c>
      <c r="P256" s="48">
        <v>44958</v>
      </c>
      <c r="Q256" s="48">
        <v>45291</v>
      </c>
      <c r="R256" s="43" t="s">
        <v>786</v>
      </c>
      <c r="S256" s="43" t="s">
        <v>780</v>
      </c>
      <c r="T256" s="53" t="s">
        <v>781</v>
      </c>
      <c r="U256" s="47"/>
      <c r="AA256" s="73"/>
      <c r="AB256" s="73"/>
      <c r="AC256" s="73"/>
      <c r="AD256" s="73">
        <f t="shared" si="12"/>
        <v>0</v>
      </c>
      <c r="AE256" s="73"/>
      <c r="AF256" s="73">
        <f t="shared" si="13"/>
        <v>0</v>
      </c>
      <c r="AG256" s="73"/>
      <c r="AH256" s="73">
        <f t="shared" si="14"/>
        <v>0</v>
      </c>
      <c r="AI256" s="73"/>
      <c r="AJ256" s="73">
        <f t="shared" si="15"/>
        <v>0</v>
      </c>
    </row>
    <row r="257" spans="1:36" ht="78" x14ac:dyDescent="0.35">
      <c r="A257" s="46">
        <v>252</v>
      </c>
      <c r="B257" s="43" t="s">
        <v>463</v>
      </c>
      <c r="C257" s="43" t="s">
        <v>229</v>
      </c>
      <c r="D257" s="43" t="s">
        <v>736</v>
      </c>
      <c r="E257" s="43" t="s">
        <v>771</v>
      </c>
      <c r="F257" s="43" t="s">
        <v>798</v>
      </c>
      <c r="G257" s="43" t="s">
        <v>803</v>
      </c>
      <c r="H257" s="43" t="s">
        <v>774</v>
      </c>
      <c r="I257" s="43" t="s">
        <v>775</v>
      </c>
      <c r="J257" s="46" t="s">
        <v>807</v>
      </c>
      <c r="K257" s="43" t="s">
        <v>808</v>
      </c>
      <c r="L257" s="43">
        <v>1</v>
      </c>
      <c r="M257" s="40" t="s">
        <v>51</v>
      </c>
      <c r="N257" s="40" t="s">
        <v>809</v>
      </c>
      <c r="O257" s="58" t="s">
        <v>244</v>
      </c>
      <c r="P257" s="48">
        <v>44927</v>
      </c>
      <c r="Q257" s="48">
        <v>45291</v>
      </c>
      <c r="R257" s="43" t="s">
        <v>779</v>
      </c>
      <c r="S257" s="43" t="s">
        <v>810</v>
      </c>
      <c r="T257" s="53" t="s">
        <v>781</v>
      </c>
      <c r="U257" s="47"/>
      <c r="AA257" s="73"/>
      <c r="AB257" s="73"/>
      <c r="AC257" s="73"/>
      <c r="AD257" s="73">
        <f t="shared" si="12"/>
        <v>0</v>
      </c>
      <c r="AE257" s="73"/>
      <c r="AF257" s="73">
        <f t="shared" si="13"/>
        <v>0</v>
      </c>
      <c r="AG257" s="73"/>
      <c r="AH257" s="73">
        <f t="shared" si="14"/>
        <v>0</v>
      </c>
      <c r="AI257" s="73"/>
      <c r="AJ257" s="73">
        <f t="shared" si="15"/>
        <v>0</v>
      </c>
    </row>
    <row r="258" spans="1:36" ht="78" x14ac:dyDescent="0.35">
      <c r="A258" s="46">
        <v>253</v>
      </c>
      <c r="B258" s="43" t="s">
        <v>463</v>
      </c>
      <c r="C258" s="43" t="s">
        <v>229</v>
      </c>
      <c r="D258" s="43" t="s">
        <v>736</v>
      </c>
      <c r="E258" s="43" t="s">
        <v>771</v>
      </c>
      <c r="F258" s="43" t="s">
        <v>798</v>
      </c>
      <c r="G258" s="43" t="s">
        <v>803</v>
      </c>
      <c r="H258" s="43" t="s">
        <v>774</v>
      </c>
      <c r="I258" s="43" t="s">
        <v>775</v>
      </c>
      <c r="J258" s="46" t="s">
        <v>811</v>
      </c>
      <c r="K258" s="43" t="s">
        <v>812</v>
      </c>
      <c r="L258" s="43">
        <v>1</v>
      </c>
      <c r="M258" s="40" t="s">
        <v>51</v>
      </c>
      <c r="N258" s="40" t="s">
        <v>813</v>
      </c>
      <c r="O258" s="39" t="s">
        <v>66</v>
      </c>
      <c r="P258" s="48">
        <v>44928</v>
      </c>
      <c r="Q258" s="48">
        <v>45291</v>
      </c>
      <c r="R258" s="43" t="s">
        <v>779</v>
      </c>
      <c r="S258" s="43" t="s">
        <v>814</v>
      </c>
      <c r="T258" s="53" t="s">
        <v>781</v>
      </c>
      <c r="U258" s="47"/>
      <c r="AA258" s="73"/>
      <c r="AB258" s="73"/>
      <c r="AC258" s="73"/>
      <c r="AD258" s="73">
        <f t="shared" si="12"/>
        <v>0</v>
      </c>
      <c r="AE258" s="73"/>
      <c r="AF258" s="73">
        <f t="shared" si="13"/>
        <v>0</v>
      </c>
      <c r="AG258" s="73"/>
      <c r="AH258" s="73">
        <f t="shared" si="14"/>
        <v>0</v>
      </c>
      <c r="AI258" s="73"/>
      <c r="AJ258" s="73">
        <f t="shared" si="15"/>
        <v>0</v>
      </c>
    </row>
    <row r="259" spans="1:36" ht="78" x14ac:dyDescent="0.35">
      <c r="A259" s="46">
        <v>254</v>
      </c>
      <c r="B259" s="43" t="s">
        <v>463</v>
      </c>
      <c r="C259" s="43" t="s">
        <v>229</v>
      </c>
      <c r="D259" s="43" t="s">
        <v>736</v>
      </c>
      <c r="E259" s="43" t="s">
        <v>771</v>
      </c>
      <c r="F259" s="43" t="s">
        <v>798</v>
      </c>
      <c r="G259" s="43" t="s">
        <v>815</v>
      </c>
      <c r="H259" s="43" t="s">
        <v>774</v>
      </c>
      <c r="I259" s="43" t="s">
        <v>775</v>
      </c>
      <c r="J259" s="46" t="s">
        <v>816</v>
      </c>
      <c r="K259" s="43" t="s">
        <v>817</v>
      </c>
      <c r="L259" s="43">
        <v>1</v>
      </c>
      <c r="M259" s="40" t="s">
        <v>51</v>
      </c>
      <c r="N259" s="40" t="s">
        <v>818</v>
      </c>
      <c r="O259" s="58" t="s">
        <v>244</v>
      </c>
      <c r="P259" s="48">
        <v>45170</v>
      </c>
      <c r="Q259" s="48">
        <v>45350</v>
      </c>
      <c r="R259" s="43" t="s">
        <v>786</v>
      </c>
      <c r="S259" s="43" t="s">
        <v>819</v>
      </c>
      <c r="T259" s="53" t="s">
        <v>820</v>
      </c>
      <c r="U259" s="47"/>
      <c r="AA259" s="73"/>
      <c r="AB259" s="73"/>
      <c r="AC259" s="73"/>
      <c r="AD259" s="73">
        <f t="shared" si="12"/>
        <v>0</v>
      </c>
      <c r="AE259" s="73"/>
      <c r="AF259" s="73">
        <f t="shared" si="13"/>
        <v>0</v>
      </c>
      <c r="AG259" s="73"/>
      <c r="AH259" s="73">
        <f t="shared" si="14"/>
        <v>0</v>
      </c>
      <c r="AI259" s="73"/>
      <c r="AJ259" s="73">
        <f t="shared" si="15"/>
        <v>0</v>
      </c>
    </row>
    <row r="260" spans="1:36" ht="78" x14ac:dyDescent="0.35">
      <c r="A260" s="46">
        <v>255</v>
      </c>
      <c r="B260" s="43" t="s">
        <v>463</v>
      </c>
      <c r="C260" s="43" t="s">
        <v>229</v>
      </c>
      <c r="D260" s="43" t="s">
        <v>736</v>
      </c>
      <c r="E260" s="43" t="s">
        <v>771</v>
      </c>
      <c r="F260" s="43" t="s">
        <v>798</v>
      </c>
      <c r="G260" s="43" t="s">
        <v>815</v>
      </c>
      <c r="H260" s="43" t="s">
        <v>774</v>
      </c>
      <c r="I260" s="43" t="s">
        <v>775</v>
      </c>
      <c r="J260" s="46" t="s">
        <v>821</v>
      </c>
      <c r="K260" s="43" t="s">
        <v>822</v>
      </c>
      <c r="L260" s="43">
        <v>1</v>
      </c>
      <c r="M260" s="40" t="s">
        <v>101</v>
      </c>
      <c r="N260" s="40" t="s">
        <v>823</v>
      </c>
      <c r="O260" s="58" t="s">
        <v>103</v>
      </c>
      <c r="P260" s="48">
        <v>45170</v>
      </c>
      <c r="Q260" s="48">
        <v>45350</v>
      </c>
      <c r="R260" s="43" t="s">
        <v>786</v>
      </c>
      <c r="S260" s="43" t="s">
        <v>819</v>
      </c>
      <c r="T260" s="53" t="s">
        <v>820</v>
      </c>
      <c r="U260" s="47"/>
      <c r="AA260" s="73"/>
      <c r="AB260" s="73"/>
      <c r="AC260" s="73"/>
      <c r="AD260" s="73">
        <f t="shared" si="12"/>
        <v>0</v>
      </c>
      <c r="AE260" s="73"/>
      <c r="AF260" s="73">
        <f t="shared" si="13"/>
        <v>0</v>
      </c>
      <c r="AG260" s="73"/>
      <c r="AH260" s="73">
        <f t="shared" si="14"/>
        <v>0</v>
      </c>
      <c r="AI260" s="73"/>
      <c r="AJ260" s="73">
        <f t="shared" si="15"/>
        <v>0</v>
      </c>
    </row>
    <row r="261" spans="1:36" ht="78" x14ac:dyDescent="0.35">
      <c r="A261" s="46">
        <v>256</v>
      </c>
      <c r="B261" s="43" t="s">
        <v>463</v>
      </c>
      <c r="C261" s="43" t="s">
        <v>229</v>
      </c>
      <c r="D261" s="43" t="s">
        <v>736</v>
      </c>
      <c r="E261" s="43" t="s">
        <v>771</v>
      </c>
      <c r="F261" s="43" t="s">
        <v>798</v>
      </c>
      <c r="G261" s="43" t="s">
        <v>824</v>
      </c>
      <c r="H261" s="43" t="s">
        <v>774</v>
      </c>
      <c r="I261" s="43" t="s">
        <v>775</v>
      </c>
      <c r="J261" s="46" t="s">
        <v>825</v>
      </c>
      <c r="K261" s="43" t="s">
        <v>826</v>
      </c>
      <c r="L261" s="43">
        <v>1</v>
      </c>
      <c r="M261" s="40" t="s">
        <v>51</v>
      </c>
      <c r="N261" s="40" t="s">
        <v>827</v>
      </c>
      <c r="O261" s="58" t="s">
        <v>244</v>
      </c>
      <c r="P261" s="48">
        <v>44927</v>
      </c>
      <c r="Q261" s="48">
        <v>45291</v>
      </c>
      <c r="R261" s="43" t="s">
        <v>786</v>
      </c>
      <c r="S261" s="43" t="s">
        <v>780</v>
      </c>
      <c r="T261" s="53" t="s">
        <v>787</v>
      </c>
      <c r="U261" s="47"/>
      <c r="AA261" s="73"/>
      <c r="AB261" s="73"/>
      <c r="AC261" s="73"/>
      <c r="AD261" s="73">
        <f t="shared" si="12"/>
        <v>0</v>
      </c>
      <c r="AE261" s="73"/>
      <c r="AF261" s="73">
        <f t="shared" si="13"/>
        <v>0</v>
      </c>
      <c r="AG261" s="73"/>
      <c r="AH261" s="73">
        <f t="shared" si="14"/>
        <v>0</v>
      </c>
      <c r="AI261" s="73"/>
      <c r="AJ261" s="73">
        <f t="shared" si="15"/>
        <v>0</v>
      </c>
    </row>
    <row r="262" spans="1:36" ht="78" x14ac:dyDescent="0.35">
      <c r="A262" s="46">
        <v>257</v>
      </c>
      <c r="B262" s="43" t="s">
        <v>463</v>
      </c>
      <c r="C262" s="43" t="s">
        <v>229</v>
      </c>
      <c r="D262" s="43" t="s">
        <v>736</v>
      </c>
      <c r="E262" s="43" t="s">
        <v>771</v>
      </c>
      <c r="F262" s="43" t="s">
        <v>798</v>
      </c>
      <c r="G262" s="43" t="s">
        <v>828</v>
      </c>
      <c r="H262" s="43" t="s">
        <v>774</v>
      </c>
      <c r="I262" s="43" t="s">
        <v>775</v>
      </c>
      <c r="J262" s="46" t="s">
        <v>829</v>
      </c>
      <c r="K262" s="43" t="s">
        <v>826</v>
      </c>
      <c r="L262" s="43">
        <v>1</v>
      </c>
      <c r="M262" s="40" t="s">
        <v>51</v>
      </c>
      <c r="N262" s="40" t="s">
        <v>827</v>
      </c>
      <c r="O262" s="58" t="s">
        <v>244</v>
      </c>
      <c r="P262" s="48">
        <v>44927</v>
      </c>
      <c r="Q262" s="48">
        <v>45291</v>
      </c>
      <c r="R262" s="43" t="s">
        <v>786</v>
      </c>
      <c r="S262" s="43" t="s">
        <v>780</v>
      </c>
      <c r="T262" s="53" t="s">
        <v>787</v>
      </c>
      <c r="U262" s="47"/>
      <c r="AA262" s="73"/>
      <c r="AB262" s="73"/>
      <c r="AC262" s="73"/>
      <c r="AD262" s="73">
        <f t="shared" si="12"/>
        <v>0</v>
      </c>
      <c r="AE262" s="73"/>
      <c r="AF262" s="73">
        <f t="shared" si="13"/>
        <v>0</v>
      </c>
      <c r="AG262" s="73"/>
      <c r="AH262" s="73">
        <f t="shared" si="14"/>
        <v>0</v>
      </c>
      <c r="AI262" s="73"/>
      <c r="AJ262" s="73">
        <f t="shared" si="15"/>
        <v>0</v>
      </c>
    </row>
    <row r="263" spans="1:36" ht="78" x14ac:dyDescent="0.35">
      <c r="A263" s="46">
        <v>258</v>
      </c>
      <c r="B263" s="43" t="s">
        <v>463</v>
      </c>
      <c r="C263" s="43" t="s">
        <v>229</v>
      </c>
      <c r="D263" s="43" t="s">
        <v>736</v>
      </c>
      <c r="E263" s="43" t="s">
        <v>771</v>
      </c>
      <c r="F263" s="43" t="s">
        <v>798</v>
      </c>
      <c r="G263" s="43" t="s">
        <v>815</v>
      </c>
      <c r="H263" s="43" t="s">
        <v>774</v>
      </c>
      <c r="I263" s="43" t="s">
        <v>775</v>
      </c>
      <c r="J263" s="46" t="s">
        <v>830</v>
      </c>
      <c r="K263" s="43" t="s">
        <v>831</v>
      </c>
      <c r="L263" s="43">
        <v>1</v>
      </c>
      <c r="M263" s="40" t="s">
        <v>51</v>
      </c>
      <c r="N263" s="40" t="s">
        <v>832</v>
      </c>
      <c r="O263" s="58" t="s">
        <v>103</v>
      </c>
      <c r="P263" s="48">
        <v>44958</v>
      </c>
      <c r="Q263" s="48">
        <v>44985</v>
      </c>
      <c r="R263" s="43" t="s">
        <v>786</v>
      </c>
      <c r="S263" s="43" t="s">
        <v>780</v>
      </c>
      <c r="T263" s="53" t="s">
        <v>787</v>
      </c>
      <c r="U263" s="47"/>
      <c r="AA263" s="73"/>
      <c r="AB263" s="73"/>
      <c r="AC263" s="73"/>
      <c r="AD263" s="73">
        <f t="shared" ref="AD263:AD280" si="16">+$AA263*AC263</f>
        <v>0</v>
      </c>
      <c r="AE263" s="73"/>
      <c r="AF263" s="73">
        <f t="shared" ref="AF263:AF280" si="17">+$AA263*AE263</f>
        <v>0</v>
      </c>
      <c r="AG263" s="73"/>
      <c r="AH263" s="73">
        <f t="shared" ref="AH263:AH280" si="18">+$AA263*AG263</f>
        <v>0</v>
      </c>
      <c r="AI263" s="73"/>
      <c r="AJ263" s="73">
        <f t="shared" ref="AJ263:AJ279" si="19">+$AA263*AI263</f>
        <v>0</v>
      </c>
    </row>
    <row r="264" spans="1:36" ht="78" x14ac:dyDescent="0.35">
      <c r="A264" s="46">
        <v>259</v>
      </c>
      <c r="B264" s="43" t="s">
        <v>463</v>
      </c>
      <c r="C264" s="43" t="s">
        <v>229</v>
      </c>
      <c r="D264" s="43" t="s">
        <v>736</v>
      </c>
      <c r="E264" s="43" t="s">
        <v>771</v>
      </c>
      <c r="F264" s="43" t="s">
        <v>798</v>
      </c>
      <c r="G264" s="43" t="s">
        <v>815</v>
      </c>
      <c r="H264" s="43" t="s">
        <v>774</v>
      </c>
      <c r="I264" s="43" t="s">
        <v>775</v>
      </c>
      <c r="J264" s="46" t="s">
        <v>830</v>
      </c>
      <c r="K264" s="43" t="s">
        <v>831</v>
      </c>
      <c r="L264" s="43">
        <v>1</v>
      </c>
      <c r="M264" s="40" t="s">
        <v>51</v>
      </c>
      <c r="N264" s="40" t="s">
        <v>833</v>
      </c>
      <c r="O264" s="58" t="s">
        <v>103</v>
      </c>
      <c r="P264" s="48">
        <v>44986</v>
      </c>
      <c r="Q264" s="48">
        <v>45291</v>
      </c>
      <c r="R264" s="43" t="s">
        <v>786</v>
      </c>
      <c r="S264" s="43" t="s">
        <v>780</v>
      </c>
      <c r="T264" s="53" t="s">
        <v>787</v>
      </c>
      <c r="U264" s="47"/>
      <c r="AA264" s="73"/>
      <c r="AB264" s="73"/>
      <c r="AC264" s="73"/>
      <c r="AD264" s="73">
        <f t="shared" si="16"/>
        <v>0</v>
      </c>
      <c r="AE264" s="73"/>
      <c r="AF264" s="73">
        <f t="shared" si="17"/>
        <v>0</v>
      </c>
      <c r="AG264" s="73"/>
      <c r="AH264" s="73">
        <f t="shared" si="18"/>
        <v>0</v>
      </c>
      <c r="AI264" s="73"/>
      <c r="AJ264" s="73">
        <f t="shared" si="19"/>
        <v>0</v>
      </c>
    </row>
    <row r="265" spans="1:36" ht="78" x14ac:dyDescent="0.35">
      <c r="A265" s="46">
        <v>260</v>
      </c>
      <c r="B265" s="43" t="s">
        <v>463</v>
      </c>
      <c r="C265" s="43" t="s">
        <v>229</v>
      </c>
      <c r="D265" s="43" t="s">
        <v>736</v>
      </c>
      <c r="E265" s="43" t="s">
        <v>771</v>
      </c>
      <c r="F265" s="43" t="s">
        <v>798</v>
      </c>
      <c r="G265" s="43" t="s">
        <v>799</v>
      </c>
      <c r="H265" s="43" t="s">
        <v>774</v>
      </c>
      <c r="I265" s="43" t="s">
        <v>775</v>
      </c>
      <c r="J265" s="46" t="s">
        <v>834</v>
      </c>
      <c r="K265" s="43" t="s">
        <v>835</v>
      </c>
      <c r="L265" s="43">
        <v>1</v>
      </c>
      <c r="M265" s="40" t="s">
        <v>101</v>
      </c>
      <c r="N265" s="40" t="s">
        <v>836</v>
      </c>
      <c r="O265" s="58" t="s">
        <v>103</v>
      </c>
      <c r="P265" s="48">
        <v>45261</v>
      </c>
      <c r="Q265" s="48">
        <v>45291</v>
      </c>
      <c r="R265" s="43" t="s">
        <v>786</v>
      </c>
      <c r="S265" s="43" t="s">
        <v>780</v>
      </c>
      <c r="T265" s="53" t="s">
        <v>787</v>
      </c>
      <c r="U265" s="47"/>
      <c r="AA265" s="73"/>
      <c r="AB265" s="73"/>
      <c r="AC265" s="73"/>
      <c r="AD265" s="73">
        <f t="shared" si="16"/>
        <v>0</v>
      </c>
      <c r="AE265" s="73"/>
      <c r="AF265" s="73">
        <f t="shared" si="17"/>
        <v>0</v>
      </c>
      <c r="AG265" s="73"/>
      <c r="AH265" s="73">
        <f t="shared" si="18"/>
        <v>0</v>
      </c>
      <c r="AI265" s="73"/>
      <c r="AJ265" s="73">
        <f t="shared" si="19"/>
        <v>0</v>
      </c>
    </row>
    <row r="266" spans="1:36" ht="78" x14ac:dyDescent="0.35">
      <c r="A266" s="46">
        <v>261</v>
      </c>
      <c r="B266" s="43" t="s">
        <v>463</v>
      </c>
      <c r="C266" s="43" t="s">
        <v>229</v>
      </c>
      <c r="D266" s="43" t="s">
        <v>736</v>
      </c>
      <c r="E266" s="43" t="s">
        <v>771</v>
      </c>
      <c r="F266" s="43" t="s">
        <v>798</v>
      </c>
      <c r="G266" s="43" t="s">
        <v>799</v>
      </c>
      <c r="H266" s="43" t="s">
        <v>774</v>
      </c>
      <c r="I266" s="43" t="s">
        <v>775</v>
      </c>
      <c r="J266" s="46" t="s">
        <v>837</v>
      </c>
      <c r="K266" s="43" t="s">
        <v>838</v>
      </c>
      <c r="L266" s="43">
        <v>1</v>
      </c>
      <c r="M266" s="40" t="s">
        <v>101</v>
      </c>
      <c r="N266" s="40" t="s">
        <v>839</v>
      </c>
      <c r="O266" s="58" t="s">
        <v>330</v>
      </c>
      <c r="P266" s="48">
        <v>45261</v>
      </c>
      <c r="Q266" s="48">
        <v>45291</v>
      </c>
      <c r="R266" s="43" t="s">
        <v>779</v>
      </c>
      <c r="S266" s="43" t="s">
        <v>840</v>
      </c>
      <c r="T266" s="53" t="s">
        <v>787</v>
      </c>
      <c r="U266" s="47"/>
      <c r="AA266" s="73"/>
      <c r="AB266" s="73"/>
      <c r="AC266" s="73"/>
      <c r="AD266" s="73">
        <f t="shared" si="16"/>
        <v>0</v>
      </c>
      <c r="AE266" s="73"/>
      <c r="AF266" s="73">
        <f t="shared" si="17"/>
        <v>0</v>
      </c>
      <c r="AG266" s="73"/>
      <c r="AH266" s="73">
        <f t="shared" si="18"/>
        <v>0</v>
      </c>
      <c r="AI266" s="73"/>
      <c r="AJ266" s="73">
        <f t="shared" si="19"/>
        <v>0</v>
      </c>
    </row>
    <row r="267" spans="1:36" ht="78" x14ac:dyDescent="0.35">
      <c r="A267" s="46">
        <v>262</v>
      </c>
      <c r="B267" s="43" t="s">
        <v>463</v>
      </c>
      <c r="C267" s="43" t="s">
        <v>229</v>
      </c>
      <c r="D267" s="43" t="s">
        <v>736</v>
      </c>
      <c r="E267" s="43" t="s">
        <v>771</v>
      </c>
      <c r="F267" s="43" t="s">
        <v>841</v>
      </c>
      <c r="G267" s="43" t="s">
        <v>842</v>
      </c>
      <c r="H267" s="43" t="s">
        <v>774</v>
      </c>
      <c r="I267" s="43" t="s">
        <v>775</v>
      </c>
      <c r="J267" s="46" t="s">
        <v>843</v>
      </c>
      <c r="K267" s="43" t="s">
        <v>844</v>
      </c>
      <c r="L267" s="43">
        <v>0.8</v>
      </c>
      <c r="M267" s="40" t="s">
        <v>845</v>
      </c>
      <c r="N267" s="40" t="s">
        <v>846</v>
      </c>
      <c r="O267" s="58" t="s">
        <v>330</v>
      </c>
      <c r="P267" s="48">
        <v>45261</v>
      </c>
      <c r="Q267" s="48">
        <v>45291</v>
      </c>
      <c r="R267" s="43" t="s">
        <v>847</v>
      </c>
      <c r="S267" s="43" t="s">
        <v>840</v>
      </c>
      <c r="T267" s="53" t="s">
        <v>787</v>
      </c>
      <c r="U267" s="47"/>
      <c r="AA267" s="73"/>
      <c r="AB267" s="73"/>
      <c r="AC267" s="73"/>
      <c r="AD267" s="73">
        <f t="shared" si="16"/>
        <v>0</v>
      </c>
      <c r="AE267" s="73"/>
      <c r="AF267" s="73">
        <f t="shared" si="17"/>
        <v>0</v>
      </c>
      <c r="AG267" s="73"/>
      <c r="AH267" s="73">
        <f t="shared" si="18"/>
        <v>0</v>
      </c>
      <c r="AI267" s="73"/>
      <c r="AJ267" s="73">
        <f t="shared" si="19"/>
        <v>0</v>
      </c>
    </row>
    <row r="268" spans="1:36" ht="78" x14ac:dyDescent="0.35">
      <c r="A268" s="46">
        <v>263</v>
      </c>
      <c r="B268" s="43" t="s">
        <v>463</v>
      </c>
      <c r="C268" s="43" t="s">
        <v>229</v>
      </c>
      <c r="D268" s="43" t="s">
        <v>736</v>
      </c>
      <c r="E268" s="43" t="s">
        <v>771</v>
      </c>
      <c r="F268" s="43" t="s">
        <v>841</v>
      </c>
      <c r="G268" s="43" t="s">
        <v>842</v>
      </c>
      <c r="H268" s="43" t="s">
        <v>774</v>
      </c>
      <c r="I268" s="43" t="s">
        <v>775</v>
      </c>
      <c r="J268" s="46" t="s">
        <v>848</v>
      </c>
      <c r="K268" s="43" t="s">
        <v>849</v>
      </c>
      <c r="L268" s="43">
        <v>0.8</v>
      </c>
      <c r="M268" s="40" t="s">
        <v>845</v>
      </c>
      <c r="N268" s="40" t="s">
        <v>850</v>
      </c>
      <c r="O268" s="58" t="s">
        <v>851</v>
      </c>
      <c r="P268" s="48">
        <v>44928</v>
      </c>
      <c r="Q268" s="48">
        <v>45291</v>
      </c>
      <c r="R268" s="43" t="s">
        <v>847</v>
      </c>
      <c r="S268" s="43" t="s">
        <v>840</v>
      </c>
      <c r="T268" s="53" t="s">
        <v>787</v>
      </c>
      <c r="U268" s="47"/>
      <c r="AA268" s="73"/>
      <c r="AB268" s="73"/>
      <c r="AC268" s="73"/>
      <c r="AD268" s="73">
        <f t="shared" si="16"/>
        <v>0</v>
      </c>
      <c r="AE268" s="73"/>
      <c r="AF268" s="73">
        <f t="shared" si="17"/>
        <v>0</v>
      </c>
      <c r="AG268" s="73"/>
      <c r="AH268" s="73">
        <f t="shared" si="18"/>
        <v>0</v>
      </c>
      <c r="AI268" s="73"/>
      <c r="AJ268" s="73">
        <f t="shared" si="19"/>
        <v>0</v>
      </c>
    </row>
    <row r="269" spans="1:36" ht="169" x14ac:dyDescent="0.35">
      <c r="A269" s="46">
        <v>264</v>
      </c>
      <c r="B269" s="43" t="s">
        <v>463</v>
      </c>
      <c r="C269" s="43" t="s">
        <v>229</v>
      </c>
      <c r="D269" s="43" t="s">
        <v>736</v>
      </c>
      <c r="E269" s="43" t="s">
        <v>852</v>
      </c>
      <c r="F269" s="43" t="s">
        <v>853</v>
      </c>
      <c r="G269" s="43" t="s">
        <v>854</v>
      </c>
      <c r="H269" s="43" t="s">
        <v>774</v>
      </c>
      <c r="I269" s="43" t="s">
        <v>775</v>
      </c>
      <c r="J269" s="46" t="s">
        <v>855</v>
      </c>
      <c r="K269" s="43" t="s">
        <v>856</v>
      </c>
      <c r="L269" s="43" t="s">
        <v>857</v>
      </c>
      <c r="M269" s="40" t="s">
        <v>858</v>
      </c>
      <c r="N269" s="40" t="s">
        <v>859</v>
      </c>
      <c r="O269" s="58" t="s">
        <v>103</v>
      </c>
      <c r="P269" s="48">
        <v>44941</v>
      </c>
      <c r="Q269" s="48">
        <v>45291</v>
      </c>
      <c r="R269" s="43" t="s">
        <v>860</v>
      </c>
      <c r="S269" s="43" t="s">
        <v>780</v>
      </c>
      <c r="T269" s="53" t="s">
        <v>787</v>
      </c>
      <c r="U269" s="47"/>
      <c r="AA269" s="73"/>
      <c r="AB269" s="73"/>
      <c r="AC269" s="73"/>
      <c r="AD269" s="73">
        <f t="shared" si="16"/>
        <v>0</v>
      </c>
      <c r="AE269" s="73"/>
      <c r="AF269" s="73">
        <f t="shared" si="17"/>
        <v>0</v>
      </c>
      <c r="AG269" s="73"/>
      <c r="AH269" s="73">
        <f t="shared" si="18"/>
        <v>0</v>
      </c>
      <c r="AI269" s="73"/>
      <c r="AJ269" s="73">
        <f t="shared" si="19"/>
        <v>0</v>
      </c>
    </row>
    <row r="270" spans="1:36" ht="78" x14ac:dyDescent="0.35">
      <c r="A270" s="46">
        <v>265</v>
      </c>
      <c r="B270" s="43" t="s">
        <v>463</v>
      </c>
      <c r="C270" s="43" t="s">
        <v>229</v>
      </c>
      <c r="D270" s="43" t="s">
        <v>736</v>
      </c>
      <c r="E270" s="43" t="s">
        <v>852</v>
      </c>
      <c r="F270" s="43" t="s">
        <v>853</v>
      </c>
      <c r="G270" s="43" t="s">
        <v>861</v>
      </c>
      <c r="H270" s="43" t="s">
        <v>774</v>
      </c>
      <c r="I270" s="43" t="s">
        <v>775</v>
      </c>
      <c r="J270" s="46" t="s">
        <v>862</v>
      </c>
      <c r="K270" s="43" t="s">
        <v>863</v>
      </c>
      <c r="L270" s="43" t="s">
        <v>864</v>
      </c>
      <c r="M270" s="40" t="s">
        <v>865</v>
      </c>
      <c r="N270" s="40" t="s">
        <v>866</v>
      </c>
      <c r="O270" s="58" t="s">
        <v>103</v>
      </c>
      <c r="P270" s="48">
        <v>44986</v>
      </c>
      <c r="Q270" s="48">
        <v>45291</v>
      </c>
      <c r="R270" s="43" t="s">
        <v>867</v>
      </c>
      <c r="S270" s="43" t="s">
        <v>810</v>
      </c>
      <c r="T270" s="53" t="s">
        <v>787</v>
      </c>
      <c r="U270" s="47"/>
      <c r="AA270" s="73"/>
      <c r="AB270" s="73"/>
      <c r="AC270" s="73"/>
      <c r="AD270" s="73">
        <f t="shared" si="16"/>
        <v>0</v>
      </c>
      <c r="AE270" s="73"/>
      <c r="AF270" s="73">
        <f t="shared" si="17"/>
        <v>0</v>
      </c>
      <c r="AG270" s="73"/>
      <c r="AH270" s="73">
        <f t="shared" si="18"/>
        <v>0</v>
      </c>
      <c r="AI270" s="73"/>
      <c r="AJ270" s="73">
        <f t="shared" si="19"/>
        <v>0</v>
      </c>
    </row>
    <row r="271" spans="1:36" ht="91" x14ac:dyDescent="0.35">
      <c r="A271" s="46">
        <v>266</v>
      </c>
      <c r="B271" s="43" t="s">
        <v>463</v>
      </c>
      <c r="C271" s="43" t="s">
        <v>229</v>
      </c>
      <c r="D271" s="43" t="s">
        <v>736</v>
      </c>
      <c r="E271" s="43" t="s">
        <v>852</v>
      </c>
      <c r="F271" s="43" t="s">
        <v>853</v>
      </c>
      <c r="G271" s="43" t="s">
        <v>868</v>
      </c>
      <c r="H271" s="43" t="s">
        <v>774</v>
      </c>
      <c r="I271" s="43" t="s">
        <v>775</v>
      </c>
      <c r="J271" s="46" t="s">
        <v>869</v>
      </c>
      <c r="K271" s="43" t="s">
        <v>870</v>
      </c>
      <c r="L271" s="43" t="s">
        <v>871</v>
      </c>
      <c r="M271" s="40" t="s">
        <v>872</v>
      </c>
      <c r="N271" s="40" t="s">
        <v>873</v>
      </c>
      <c r="O271" s="58" t="s">
        <v>103</v>
      </c>
      <c r="P271" s="48">
        <v>44927</v>
      </c>
      <c r="Q271" s="48">
        <v>45291</v>
      </c>
      <c r="R271" s="43" t="s">
        <v>867</v>
      </c>
      <c r="S271" s="43" t="s">
        <v>810</v>
      </c>
      <c r="T271" s="53" t="s">
        <v>787</v>
      </c>
      <c r="U271" s="47"/>
      <c r="AA271" s="73"/>
      <c r="AB271" s="73"/>
      <c r="AC271" s="73"/>
      <c r="AD271" s="73">
        <f t="shared" si="16"/>
        <v>0</v>
      </c>
      <c r="AE271" s="73"/>
      <c r="AF271" s="73">
        <f t="shared" si="17"/>
        <v>0</v>
      </c>
      <c r="AG271" s="73"/>
      <c r="AH271" s="73">
        <f t="shared" si="18"/>
        <v>0</v>
      </c>
      <c r="AI271" s="73"/>
      <c r="AJ271" s="73">
        <f t="shared" si="19"/>
        <v>0</v>
      </c>
    </row>
    <row r="272" spans="1:36" ht="78" x14ac:dyDescent="0.35">
      <c r="A272" s="46">
        <v>267</v>
      </c>
      <c r="B272" s="43" t="s">
        <v>463</v>
      </c>
      <c r="C272" s="43" t="s">
        <v>229</v>
      </c>
      <c r="D272" s="43" t="s">
        <v>736</v>
      </c>
      <c r="E272" s="43" t="s">
        <v>771</v>
      </c>
      <c r="F272" s="43" t="s">
        <v>798</v>
      </c>
      <c r="G272" s="43" t="s">
        <v>799</v>
      </c>
      <c r="H272" s="43" t="s">
        <v>774</v>
      </c>
      <c r="I272" s="43" t="s">
        <v>775</v>
      </c>
      <c r="J272" s="46" t="s">
        <v>874</v>
      </c>
      <c r="K272" s="43" t="s">
        <v>875</v>
      </c>
      <c r="L272" s="43">
        <v>1</v>
      </c>
      <c r="M272" s="40" t="s">
        <v>101</v>
      </c>
      <c r="N272" s="40" t="s">
        <v>876</v>
      </c>
      <c r="O272" s="39" t="s">
        <v>109</v>
      </c>
      <c r="P272" s="48">
        <v>44927</v>
      </c>
      <c r="Q272" s="48">
        <v>45015</v>
      </c>
      <c r="R272" s="43" t="s">
        <v>786</v>
      </c>
      <c r="S272" s="43" t="s">
        <v>780</v>
      </c>
      <c r="T272" s="53" t="s">
        <v>787</v>
      </c>
      <c r="U272" s="47"/>
      <c r="AA272" s="73"/>
      <c r="AB272" s="73"/>
      <c r="AC272" s="73"/>
      <c r="AD272" s="73">
        <f t="shared" si="16"/>
        <v>0</v>
      </c>
      <c r="AE272" s="73"/>
      <c r="AF272" s="73">
        <f t="shared" si="17"/>
        <v>0</v>
      </c>
      <c r="AG272" s="73"/>
      <c r="AH272" s="73">
        <f t="shared" si="18"/>
        <v>0</v>
      </c>
      <c r="AI272" s="73"/>
      <c r="AJ272" s="73">
        <f t="shared" si="19"/>
        <v>0</v>
      </c>
    </row>
    <row r="273" spans="1:36" ht="78" x14ac:dyDescent="0.35">
      <c r="A273" s="46">
        <v>268</v>
      </c>
      <c r="B273" s="43" t="s">
        <v>463</v>
      </c>
      <c r="C273" s="43" t="s">
        <v>229</v>
      </c>
      <c r="D273" s="43" t="s">
        <v>736</v>
      </c>
      <c r="E273" s="43" t="s">
        <v>771</v>
      </c>
      <c r="F273" s="43" t="s">
        <v>798</v>
      </c>
      <c r="G273" s="43" t="s">
        <v>861</v>
      </c>
      <c r="H273" s="43" t="s">
        <v>774</v>
      </c>
      <c r="I273" s="43" t="s">
        <v>775</v>
      </c>
      <c r="J273" s="46" t="s">
        <v>877</v>
      </c>
      <c r="K273" s="43" t="s">
        <v>878</v>
      </c>
      <c r="L273" s="43">
        <v>1</v>
      </c>
      <c r="M273" s="40" t="s">
        <v>51</v>
      </c>
      <c r="N273" s="40" t="s">
        <v>879</v>
      </c>
      <c r="O273" s="58" t="s">
        <v>103</v>
      </c>
      <c r="P273" s="48">
        <v>44927</v>
      </c>
      <c r="Q273" s="48">
        <v>45291</v>
      </c>
      <c r="R273" s="43" t="s">
        <v>786</v>
      </c>
      <c r="S273" s="43" t="s">
        <v>780</v>
      </c>
      <c r="T273" s="53" t="s">
        <v>787</v>
      </c>
      <c r="U273" s="47"/>
      <c r="AA273" s="73"/>
      <c r="AB273" s="73"/>
      <c r="AC273" s="73"/>
      <c r="AD273" s="73">
        <f t="shared" si="16"/>
        <v>0</v>
      </c>
      <c r="AE273" s="73"/>
      <c r="AF273" s="73">
        <f t="shared" si="17"/>
        <v>0</v>
      </c>
      <c r="AG273" s="73"/>
      <c r="AH273" s="73">
        <f t="shared" si="18"/>
        <v>0</v>
      </c>
      <c r="AI273" s="73"/>
      <c r="AJ273" s="73">
        <f t="shared" si="19"/>
        <v>0</v>
      </c>
    </row>
    <row r="274" spans="1:36" ht="195" x14ac:dyDescent="0.35">
      <c r="A274" s="46">
        <v>269</v>
      </c>
      <c r="B274" s="43" t="s">
        <v>258</v>
      </c>
      <c r="C274" s="43" t="s">
        <v>880</v>
      </c>
      <c r="D274" s="43" t="s">
        <v>44</v>
      </c>
      <c r="E274" s="43" t="s">
        <v>881</v>
      </c>
      <c r="F274" s="43" t="s">
        <v>882</v>
      </c>
      <c r="G274" s="43" t="s">
        <v>883</v>
      </c>
      <c r="H274" s="43" t="s">
        <v>884</v>
      </c>
      <c r="I274" s="43" t="s">
        <v>885</v>
      </c>
      <c r="J274" s="46" t="s">
        <v>886</v>
      </c>
      <c r="K274" s="43" t="s">
        <v>880</v>
      </c>
      <c r="L274" s="43">
        <v>1</v>
      </c>
      <c r="M274" s="40" t="s">
        <v>20</v>
      </c>
      <c r="N274" s="40" t="s">
        <v>887</v>
      </c>
      <c r="O274" s="58" t="s">
        <v>54</v>
      </c>
      <c r="P274" s="48">
        <v>44958</v>
      </c>
      <c r="Q274" s="48">
        <v>45290</v>
      </c>
      <c r="R274" s="43" t="s">
        <v>888</v>
      </c>
      <c r="S274" s="53" t="s">
        <v>889</v>
      </c>
      <c r="T274" s="53" t="s">
        <v>890</v>
      </c>
      <c r="U274" s="47"/>
      <c r="AA274" s="73"/>
      <c r="AB274" s="73"/>
      <c r="AC274" s="73"/>
      <c r="AD274" s="73">
        <f t="shared" si="16"/>
        <v>0</v>
      </c>
      <c r="AE274" s="73"/>
      <c r="AF274" s="73">
        <f t="shared" si="17"/>
        <v>0</v>
      </c>
      <c r="AG274" s="73"/>
      <c r="AH274" s="73">
        <f t="shared" si="18"/>
        <v>0</v>
      </c>
      <c r="AI274" s="73"/>
      <c r="AJ274" s="73">
        <f t="shared" si="19"/>
        <v>0</v>
      </c>
    </row>
    <row r="275" spans="1:36" ht="195" x14ac:dyDescent="0.35">
      <c r="A275" s="46">
        <v>270</v>
      </c>
      <c r="B275" s="43" t="s">
        <v>258</v>
      </c>
      <c r="C275" s="43" t="s">
        <v>880</v>
      </c>
      <c r="D275" s="43" t="s">
        <v>44</v>
      </c>
      <c r="E275" s="43" t="s">
        <v>881</v>
      </c>
      <c r="F275" s="43" t="s">
        <v>891</v>
      </c>
      <c r="G275" s="43" t="s">
        <v>883</v>
      </c>
      <c r="H275" s="43" t="s">
        <v>884</v>
      </c>
      <c r="I275" s="43" t="s">
        <v>885</v>
      </c>
      <c r="J275" s="46" t="s">
        <v>892</v>
      </c>
      <c r="K275" s="43" t="s">
        <v>880</v>
      </c>
      <c r="L275" s="43">
        <v>1</v>
      </c>
      <c r="M275" s="40" t="s">
        <v>845</v>
      </c>
      <c r="N275" s="40" t="s">
        <v>893</v>
      </c>
      <c r="O275" s="58" t="s">
        <v>54</v>
      </c>
      <c r="P275" s="48">
        <v>44958</v>
      </c>
      <c r="Q275" s="48">
        <v>45290</v>
      </c>
      <c r="R275" s="43" t="s">
        <v>888</v>
      </c>
      <c r="S275" s="53" t="s">
        <v>894</v>
      </c>
      <c r="T275" s="53" t="s">
        <v>895</v>
      </c>
      <c r="U275" s="47"/>
      <c r="AA275" s="73"/>
      <c r="AB275" s="73"/>
      <c r="AC275" s="73"/>
      <c r="AD275" s="73">
        <f t="shared" si="16"/>
        <v>0</v>
      </c>
      <c r="AE275" s="73"/>
      <c r="AF275" s="73">
        <f t="shared" si="17"/>
        <v>0</v>
      </c>
      <c r="AG275" s="73"/>
      <c r="AH275" s="73">
        <f t="shared" si="18"/>
        <v>0</v>
      </c>
      <c r="AI275" s="73"/>
      <c r="AJ275" s="73">
        <f t="shared" si="19"/>
        <v>0</v>
      </c>
    </row>
    <row r="276" spans="1:36" ht="195" x14ac:dyDescent="0.35">
      <c r="A276" s="46">
        <v>271</v>
      </c>
      <c r="B276" s="43" t="s">
        <v>258</v>
      </c>
      <c r="C276" s="43" t="s">
        <v>880</v>
      </c>
      <c r="D276" s="43" t="s">
        <v>44</v>
      </c>
      <c r="E276" s="43" t="s">
        <v>896</v>
      </c>
      <c r="F276" s="43" t="s">
        <v>897</v>
      </c>
      <c r="G276" s="43" t="s">
        <v>46</v>
      </c>
      <c r="H276" s="43" t="s">
        <v>884</v>
      </c>
      <c r="I276" s="43" t="s">
        <v>885</v>
      </c>
      <c r="J276" s="46" t="s">
        <v>898</v>
      </c>
      <c r="K276" s="43" t="s">
        <v>880</v>
      </c>
      <c r="L276" s="43">
        <v>1</v>
      </c>
      <c r="M276" s="40" t="s">
        <v>845</v>
      </c>
      <c r="N276" s="40" t="s">
        <v>899</v>
      </c>
      <c r="O276" s="58" t="s">
        <v>900</v>
      </c>
      <c r="P276" s="48">
        <v>44958</v>
      </c>
      <c r="Q276" s="48">
        <v>45290</v>
      </c>
      <c r="R276" s="43" t="s">
        <v>888</v>
      </c>
      <c r="S276" s="53" t="s">
        <v>901</v>
      </c>
      <c r="T276" s="53" t="s">
        <v>902</v>
      </c>
      <c r="U276" s="47"/>
      <c r="AA276" s="73"/>
      <c r="AB276" s="73"/>
      <c r="AC276" s="73"/>
      <c r="AD276" s="73">
        <f t="shared" si="16"/>
        <v>0</v>
      </c>
      <c r="AE276" s="73"/>
      <c r="AF276" s="73">
        <f t="shared" si="17"/>
        <v>0</v>
      </c>
      <c r="AG276" s="73"/>
      <c r="AH276" s="73">
        <f t="shared" si="18"/>
        <v>0</v>
      </c>
      <c r="AI276" s="73"/>
      <c r="AJ276" s="73">
        <f t="shared" si="19"/>
        <v>0</v>
      </c>
    </row>
    <row r="277" spans="1:36" ht="195" x14ac:dyDescent="0.35">
      <c r="A277" s="46">
        <v>272</v>
      </c>
      <c r="B277" s="43" t="s">
        <v>258</v>
      </c>
      <c r="C277" s="43" t="s">
        <v>880</v>
      </c>
      <c r="D277" s="43" t="s">
        <v>44</v>
      </c>
      <c r="E277" s="43" t="s">
        <v>896</v>
      </c>
      <c r="F277" s="43" t="s">
        <v>903</v>
      </c>
      <c r="G277" s="43" t="s">
        <v>46</v>
      </c>
      <c r="H277" s="43" t="s">
        <v>884</v>
      </c>
      <c r="I277" s="43" t="s">
        <v>885</v>
      </c>
      <c r="J277" s="46" t="s">
        <v>904</v>
      </c>
      <c r="K277" s="43" t="s">
        <v>880</v>
      </c>
      <c r="L277" s="43">
        <v>1</v>
      </c>
      <c r="M277" s="40" t="s">
        <v>845</v>
      </c>
      <c r="N277" s="40" t="s">
        <v>905</v>
      </c>
      <c r="O277" s="58" t="s">
        <v>54</v>
      </c>
      <c r="P277" s="48">
        <v>44958</v>
      </c>
      <c r="Q277" s="48">
        <v>45290</v>
      </c>
      <c r="R277" s="43" t="s">
        <v>888</v>
      </c>
      <c r="S277" s="53" t="s">
        <v>906</v>
      </c>
      <c r="T277" s="53" t="s">
        <v>895</v>
      </c>
      <c r="U277" s="47"/>
      <c r="AA277" s="73"/>
      <c r="AB277" s="73"/>
      <c r="AC277" s="73"/>
      <c r="AD277" s="73">
        <f t="shared" si="16"/>
        <v>0</v>
      </c>
      <c r="AE277" s="73"/>
      <c r="AF277" s="73">
        <f t="shared" si="17"/>
        <v>0</v>
      </c>
      <c r="AG277" s="73"/>
      <c r="AH277" s="73">
        <f t="shared" si="18"/>
        <v>0</v>
      </c>
      <c r="AI277" s="73"/>
      <c r="AJ277" s="73">
        <f t="shared" si="19"/>
        <v>0</v>
      </c>
    </row>
    <row r="278" spans="1:36" ht="195" x14ac:dyDescent="0.35">
      <c r="A278" s="46">
        <v>273</v>
      </c>
      <c r="B278" s="43" t="s">
        <v>258</v>
      </c>
      <c r="C278" s="43" t="s">
        <v>880</v>
      </c>
      <c r="D278" s="43" t="s">
        <v>44</v>
      </c>
      <c r="E278" s="43" t="s">
        <v>896</v>
      </c>
      <c r="F278" s="43" t="s">
        <v>907</v>
      </c>
      <c r="G278" s="43" t="s">
        <v>46</v>
      </c>
      <c r="H278" s="43" t="s">
        <v>884</v>
      </c>
      <c r="I278" s="43" t="s">
        <v>885</v>
      </c>
      <c r="J278" s="46" t="s">
        <v>908</v>
      </c>
      <c r="K278" s="43" t="s">
        <v>880</v>
      </c>
      <c r="L278" s="43">
        <v>1</v>
      </c>
      <c r="M278" s="40" t="s">
        <v>845</v>
      </c>
      <c r="N278" s="40" t="s">
        <v>909</v>
      </c>
      <c r="O278" s="58" t="s">
        <v>910</v>
      </c>
      <c r="P278" s="48">
        <v>44958</v>
      </c>
      <c r="Q278" s="48">
        <v>45290</v>
      </c>
      <c r="R278" s="43" t="s">
        <v>888</v>
      </c>
      <c r="S278" s="53" t="s">
        <v>911</v>
      </c>
      <c r="T278" s="53" t="s">
        <v>912</v>
      </c>
      <c r="U278" s="47"/>
      <c r="AA278" s="73"/>
      <c r="AB278" s="73"/>
      <c r="AC278" s="73"/>
      <c r="AD278" s="73">
        <f t="shared" si="16"/>
        <v>0</v>
      </c>
      <c r="AE278" s="73"/>
      <c r="AF278" s="73">
        <f t="shared" si="17"/>
        <v>0</v>
      </c>
      <c r="AG278" s="73"/>
      <c r="AH278" s="73">
        <f t="shared" si="18"/>
        <v>0</v>
      </c>
      <c r="AI278" s="73"/>
      <c r="AJ278" s="73">
        <f t="shared" si="19"/>
        <v>0</v>
      </c>
    </row>
    <row r="279" spans="1:36" ht="195" x14ac:dyDescent="0.35">
      <c r="A279" s="46">
        <v>274</v>
      </c>
      <c r="B279" s="43" t="s">
        <v>258</v>
      </c>
      <c r="C279" s="43" t="s">
        <v>880</v>
      </c>
      <c r="D279" s="43" t="s">
        <v>44</v>
      </c>
      <c r="E279" s="43" t="s">
        <v>896</v>
      </c>
      <c r="F279" s="43" t="s">
        <v>913</v>
      </c>
      <c r="G279" s="43" t="s">
        <v>46</v>
      </c>
      <c r="H279" s="43" t="s">
        <v>884</v>
      </c>
      <c r="I279" s="43" t="s">
        <v>885</v>
      </c>
      <c r="J279" s="46" t="s">
        <v>914</v>
      </c>
      <c r="K279" s="43" t="s">
        <v>880</v>
      </c>
      <c r="L279" s="43">
        <v>1</v>
      </c>
      <c r="M279" s="40" t="s">
        <v>845</v>
      </c>
      <c r="N279" s="40" t="s">
        <v>915</v>
      </c>
      <c r="O279" s="58" t="s">
        <v>916</v>
      </c>
      <c r="P279" s="48">
        <v>44958</v>
      </c>
      <c r="Q279" s="48">
        <v>45290</v>
      </c>
      <c r="R279" s="43" t="s">
        <v>888</v>
      </c>
      <c r="S279" s="53" t="s">
        <v>917</v>
      </c>
      <c r="T279" s="53" t="s">
        <v>918</v>
      </c>
      <c r="U279" s="47"/>
      <c r="AA279" s="73"/>
      <c r="AB279" s="73"/>
      <c r="AC279" s="73"/>
      <c r="AD279" s="73">
        <f t="shared" si="16"/>
        <v>0</v>
      </c>
      <c r="AE279" s="73"/>
      <c r="AF279" s="73">
        <f t="shared" si="17"/>
        <v>0</v>
      </c>
      <c r="AG279" s="73"/>
      <c r="AH279" s="73">
        <f t="shared" si="18"/>
        <v>0</v>
      </c>
      <c r="AI279" s="73"/>
      <c r="AJ279" s="73">
        <f t="shared" si="19"/>
        <v>0</v>
      </c>
    </row>
    <row r="280" spans="1:36" ht="195" x14ac:dyDescent="0.35">
      <c r="A280" s="46">
        <v>275</v>
      </c>
      <c r="B280" s="43" t="s">
        <v>258</v>
      </c>
      <c r="C280" s="43" t="s">
        <v>880</v>
      </c>
      <c r="D280" s="43" t="s">
        <v>44</v>
      </c>
      <c r="E280" s="43" t="s">
        <v>896</v>
      </c>
      <c r="F280" s="43"/>
      <c r="G280" s="43" t="s">
        <v>46</v>
      </c>
      <c r="H280" s="43" t="s">
        <v>884</v>
      </c>
      <c r="I280" s="43"/>
      <c r="J280" s="46" t="s">
        <v>919</v>
      </c>
      <c r="K280" s="43" t="s">
        <v>880</v>
      </c>
      <c r="L280" s="43">
        <v>1</v>
      </c>
      <c r="M280" s="40" t="s">
        <v>845</v>
      </c>
      <c r="N280" s="40" t="s">
        <v>920</v>
      </c>
      <c r="O280" s="58" t="s">
        <v>921</v>
      </c>
      <c r="P280" s="48">
        <v>44958</v>
      </c>
      <c r="Q280" s="48">
        <v>45290</v>
      </c>
      <c r="R280" s="43" t="s">
        <v>888</v>
      </c>
      <c r="S280" s="53" t="s">
        <v>922</v>
      </c>
      <c r="T280" s="53" t="s">
        <v>923</v>
      </c>
      <c r="U280" s="47"/>
      <c r="AA280" s="73"/>
      <c r="AB280" s="73"/>
      <c r="AC280" s="73"/>
      <c r="AD280" s="73">
        <f t="shared" si="16"/>
        <v>0</v>
      </c>
      <c r="AE280" s="73"/>
      <c r="AF280" s="73">
        <f t="shared" si="17"/>
        <v>0</v>
      </c>
      <c r="AG280" s="73"/>
      <c r="AH280" s="73">
        <f t="shared" si="18"/>
        <v>0</v>
      </c>
      <c r="AI280" s="73"/>
      <c r="AJ280" s="73">
        <f>+$AA280*AI280</f>
        <v>0</v>
      </c>
    </row>
  </sheetData>
  <autoFilter ref="A5:AH280"/>
  <mergeCells count="27">
    <mergeCell ref="A1:C3"/>
    <mergeCell ref="Z6:Z8"/>
    <mergeCell ref="A4:H4"/>
    <mergeCell ref="I4:S4"/>
    <mergeCell ref="V4:Y4"/>
    <mergeCell ref="Z4:Z5"/>
    <mergeCell ref="R1:R3"/>
    <mergeCell ref="D1:Q3"/>
    <mergeCell ref="V6:V8"/>
    <mergeCell ref="W6:W8"/>
    <mergeCell ref="X6:X8"/>
    <mergeCell ref="Y6:Y8"/>
    <mergeCell ref="Z15:Z17"/>
    <mergeCell ref="X12:X14"/>
    <mergeCell ref="Y12:Y14"/>
    <mergeCell ref="V15:V17"/>
    <mergeCell ref="W15:W17"/>
    <mergeCell ref="X15:X17"/>
    <mergeCell ref="Y15:Y17"/>
    <mergeCell ref="Z9:Z11"/>
    <mergeCell ref="V9:V11"/>
    <mergeCell ref="W9:W11"/>
    <mergeCell ref="X9:X11"/>
    <mergeCell ref="Z12:Z14"/>
    <mergeCell ref="V12:V14"/>
    <mergeCell ref="W12:W14"/>
    <mergeCell ref="Y9:Y11"/>
  </mergeCells>
  <phoneticPr fontId="16" type="noConversion"/>
  <dataValidations count="1">
    <dataValidation type="list" allowBlank="1" showInputMessage="1" showErrorMessage="1" sqref="E103">
      <formula1>#REF!</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Formulas!$A$3:$A$22</xm:f>
          </x14:formula1>
          <xm:sqref>I6:I17 I33:I102 I104 I145:I1048576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46"/>
  <sheetViews>
    <sheetView showGridLines="0" zoomScale="70" zoomScaleNormal="70" workbookViewId="0">
      <pane ySplit="5" topLeftCell="A6" activePane="bottomLeft" state="frozen"/>
      <selection activeCell="F4" sqref="F4"/>
      <selection pane="bottomLeft" sqref="A1:C3"/>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85" customWidth="1"/>
    <col min="13" max="13" width="13.81640625" style="20" bestFit="1" customWidth="1"/>
    <col min="14" max="14" width="40.81640625" style="21" customWidth="1"/>
    <col min="15" max="15" width="17" style="22" customWidth="1"/>
    <col min="16" max="16" width="11.7265625" style="22" customWidth="1"/>
    <col min="17" max="17" width="11.81640625" style="22"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7" width="11.453125" style="25"/>
    <col min="28" max="28" width="13.54296875" style="76" customWidth="1"/>
    <col min="29" max="30" width="11.453125" style="26"/>
    <col min="31"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288" t="s">
        <v>924</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289"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290">
        <v>44956</v>
      </c>
      <c r="T3" s="27"/>
      <c r="U3" s="26"/>
      <c r="V3" s="25"/>
      <c r="W3" s="25"/>
      <c r="X3" s="25"/>
      <c r="Y3" s="25"/>
      <c r="Z3" s="2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c r="AB4" s="64" t="s">
        <v>1308</v>
      </c>
      <c r="AC4" s="77"/>
      <c r="AD4" s="77"/>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69" t="s">
        <v>28</v>
      </c>
      <c r="AB5" s="70" t="s">
        <v>33</v>
      </c>
      <c r="AC5" s="78" t="s">
        <v>34</v>
      </c>
      <c r="AD5" s="79" t="s">
        <v>35</v>
      </c>
      <c r="AE5" s="71" t="s">
        <v>36</v>
      </c>
      <c r="AF5" s="72" t="s">
        <v>37</v>
      </c>
      <c r="AG5" s="71" t="s">
        <v>38</v>
      </c>
      <c r="AH5" s="72" t="s">
        <v>39</v>
      </c>
      <c r="AI5" s="71" t="s">
        <v>40</v>
      </c>
      <c r="AJ5" s="72" t="s">
        <v>41</v>
      </c>
    </row>
    <row r="6" spans="1:36" ht="73.5" x14ac:dyDescent="0.35">
      <c r="A6" s="46">
        <v>100</v>
      </c>
      <c r="B6" s="43" t="s">
        <v>505</v>
      </c>
      <c r="C6" s="43" t="s">
        <v>506</v>
      </c>
      <c r="D6" s="43" t="s">
        <v>72</v>
      </c>
      <c r="E6" s="43" t="s">
        <v>484</v>
      </c>
      <c r="F6" s="43" t="s">
        <v>229</v>
      </c>
      <c r="G6" s="43" t="s">
        <v>507</v>
      </c>
      <c r="H6" s="60" t="s">
        <v>485</v>
      </c>
      <c r="I6" s="43" t="s">
        <v>508</v>
      </c>
      <c r="J6" s="43" t="s">
        <v>509</v>
      </c>
      <c r="K6" s="43" t="s">
        <v>510</v>
      </c>
      <c r="L6" s="39">
        <v>1000</v>
      </c>
      <c r="M6" s="43" t="s">
        <v>511</v>
      </c>
      <c r="N6" s="40" t="s">
        <v>512</v>
      </c>
      <c r="O6" s="35" t="s">
        <v>78</v>
      </c>
      <c r="P6" s="48">
        <v>44963</v>
      </c>
      <c r="Q6" s="48">
        <v>45290</v>
      </c>
      <c r="R6" s="43" t="s">
        <v>497</v>
      </c>
      <c r="S6" s="38" t="s">
        <v>513</v>
      </c>
      <c r="T6" s="38" t="s">
        <v>514</v>
      </c>
      <c r="U6" s="47">
        <v>9.0899999999999995E-2</v>
      </c>
      <c r="V6" s="524"/>
      <c r="W6" s="524"/>
      <c r="X6" s="524"/>
      <c r="Y6" s="524"/>
      <c r="Z6" s="494"/>
      <c r="AA6" s="74">
        <v>2.5</v>
      </c>
      <c r="AB6" s="80" t="s">
        <v>1178</v>
      </c>
      <c r="AC6" s="81">
        <v>1</v>
      </c>
      <c r="AD6" s="74">
        <f t="shared" ref="AD6:AD45" si="0">+$AA6*AC6</f>
        <v>2.5</v>
      </c>
      <c r="AE6" s="73"/>
      <c r="AF6" s="73">
        <f t="shared" ref="AF6:AF45" si="1">+$AA6*AE6</f>
        <v>0</v>
      </c>
      <c r="AG6" s="73"/>
      <c r="AH6" s="73">
        <f t="shared" ref="AH6:AH45" si="2">+$AA6*AG6</f>
        <v>0</v>
      </c>
      <c r="AI6" s="73"/>
      <c r="AJ6" s="73">
        <f t="shared" ref="AJ6:AJ45" si="3">+$AA6*AI6</f>
        <v>0</v>
      </c>
    </row>
    <row r="7" spans="1:36" ht="84" x14ac:dyDescent="0.35">
      <c r="A7" s="46">
        <v>101</v>
      </c>
      <c r="B7" s="43" t="s">
        <v>505</v>
      </c>
      <c r="C7" s="43" t="s">
        <v>506</v>
      </c>
      <c r="D7" s="43" t="s">
        <v>72</v>
      </c>
      <c r="E7" s="43" t="s">
        <v>484</v>
      </c>
      <c r="F7" s="43" t="s">
        <v>229</v>
      </c>
      <c r="G7" s="43" t="s">
        <v>507</v>
      </c>
      <c r="H7" s="60" t="s">
        <v>485</v>
      </c>
      <c r="I7" s="43" t="s">
        <v>508</v>
      </c>
      <c r="J7" s="43" t="s">
        <v>509</v>
      </c>
      <c r="K7" s="43" t="s">
        <v>510</v>
      </c>
      <c r="L7" s="39">
        <v>1000</v>
      </c>
      <c r="M7" s="43" t="s">
        <v>511</v>
      </c>
      <c r="N7" s="40" t="s">
        <v>515</v>
      </c>
      <c r="O7" s="35" t="s">
        <v>78</v>
      </c>
      <c r="P7" s="48">
        <v>44963</v>
      </c>
      <c r="Q7" s="48">
        <v>45290</v>
      </c>
      <c r="R7" s="43" t="s">
        <v>497</v>
      </c>
      <c r="S7" s="37" t="s">
        <v>516</v>
      </c>
      <c r="T7" s="38" t="s">
        <v>514</v>
      </c>
      <c r="U7" s="47">
        <v>2.5000000000000001E-2</v>
      </c>
      <c r="V7" s="524"/>
      <c r="W7" s="524"/>
      <c r="X7" s="524"/>
      <c r="Y7" s="524"/>
      <c r="Z7" s="494"/>
      <c r="AA7" s="74">
        <v>2.5</v>
      </c>
      <c r="AB7" s="80" t="s">
        <v>1179</v>
      </c>
      <c r="AC7" s="81">
        <v>1</v>
      </c>
      <c r="AD7" s="74">
        <f t="shared" si="0"/>
        <v>2.5</v>
      </c>
      <c r="AE7" s="73"/>
      <c r="AF7" s="73">
        <f t="shared" si="1"/>
        <v>0</v>
      </c>
      <c r="AG7" s="73"/>
      <c r="AH7" s="73">
        <f t="shared" si="2"/>
        <v>0</v>
      </c>
      <c r="AI7" s="73"/>
      <c r="AJ7" s="73">
        <f t="shared" si="3"/>
        <v>0</v>
      </c>
    </row>
    <row r="8" spans="1:36" ht="189" customHeight="1" x14ac:dyDescent="0.35">
      <c r="A8" s="46">
        <v>102</v>
      </c>
      <c r="B8" s="43" t="s">
        <v>505</v>
      </c>
      <c r="C8" s="43" t="s">
        <v>506</v>
      </c>
      <c r="D8" s="43" t="s">
        <v>72</v>
      </c>
      <c r="E8" s="43" t="s">
        <v>484</v>
      </c>
      <c r="F8" s="43" t="s">
        <v>229</v>
      </c>
      <c r="G8" s="43" t="s">
        <v>507</v>
      </c>
      <c r="H8" s="60" t="s">
        <v>485</v>
      </c>
      <c r="I8" s="43" t="s">
        <v>508</v>
      </c>
      <c r="J8" s="43" t="s">
        <v>509</v>
      </c>
      <c r="K8" s="43" t="s">
        <v>510</v>
      </c>
      <c r="L8" s="39">
        <v>1000</v>
      </c>
      <c r="M8" s="43" t="s">
        <v>511</v>
      </c>
      <c r="N8" s="40" t="s">
        <v>517</v>
      </c>
      <c r="O8" s="35" t="s">
        <v>78</v>
      </c>
      <c r="P8" s="48">
        <v>44963</v>
      </c>
      <c r="Q8" s="48">
        <v>45290</v>
      </c>
      <c r="R8" s="43" t="s">
        <v>497</v>
      </c>
      <c r="S8" s="37" t="s">
        <v>518</v>
      </c>
      <c r="T8" s="38" t="s">
        <v>514</v>
      </c>
      <c r="U8" s="47">
        <v>2.5000000000000001E-2</v>
      </c>
      <c r="V8" s="524"/>
      <c r="W8" s="524"/>
      <c r="X8" s="524"/>
      <c r="Y8" s="524"/>
      <c r="Z8" s="494"/>
      <c r="AA8" s="74">
        <v>2.5</v>
      </c>
      <c r="AB8" s="80" t="s">
        <v>1180</v>
      </c>
      <c r="AC8" s="81">
        <v>1</v>
      </c>
      <c r="AD8" s="74">
        <f t="shared" si="0"/>
        <v>2.5</v>
      </c>
      <c r="AE8" s="73"/>
      <c r="AF8" s="73">
        <f t="shared" si="1"/>
        <v>0</v>
      </c>
      <c r="AG8" s="73"/>
      <c r="AH8" s="73">
        <f t="shared" si="2"/>
        <v>0</v>
      </c>
      <c r="AI8" s="73"/>
      <c r="AJ8" s="73">
        <f t="shared" si="3"/>
        <v>0</v>
      </c>
    </row>
    <row r="9" spans="1:36" ht="84" x14ac:dyDescent="0.35">
      <c r="A9" s="46">
        <v>103</v>
      </c>
      <c r="B9" s="43" t="s">
        <v>505</v>
      </c>
      <c r="C9" s="43" t="s">
        <v>506</v>
      </c>
      <c r="D9" s="43" t="s">
        <v>72</v>
      </c>
      <c r="E9" s="43" t="s">
        <v>484</v>
      </c>
      <c r="F9" s="43" t="s">
        <v>229</v>
      </c>
      <c r="G9" s="43" t="s">
        <v>507</v>
      </c>
      <c r="H9" s="60" t="s">
        <v>485</v>
      </c>
      <c r="I9" s="43" t="s">
        <v>508</v>
      </c>
      <c r="J9" s="43" t="s">
        <v>509</v>
      </c>
      <c r="K9" s="43" t="s">
        <v>510</v>
      </c>
      <c r="L9" s="39">
        <v>1000</v>
      </c>
      <c r="M9" s="43" t="s">
        <v>511</v>
      </c>
      <c r="N9" s="40" t="s">
        <v>519</v>
      </c>
      <c r="O9" s="35" t="s">
        <v>78</v>
      </c>
      <c r="P9" s="48">
        <v>44963</v>
      </c>
      <c r="Q9" s="48">
        <v>45290</v>
      </c>
      <c r="R9" s="43" t="s">
        <v>497</v>
      </c>
      <c r="S9" s="37" t="s">
        <v>520</v>
      </c>
      <c r="T9" s="38" t="s">
        <v>514</v>
      </c>
      <c r="U9" s="47">
        <v>2.5000000000000001E-2</v>
      </c>
      <c r="V9" s="524"/>
      <c r="W9" s="524"/>
      <c r="X9" s="524"/>
      <c r="Y9" s="524"/>
      <c r="Z9" s="494"/>
      <c r="AA9" s="74">
        <v>2.5</v>
      </c>
      <c r="AB9" s="80" t="s">
        <v>1181</v>
      </c>
      <c r="AC9" s="81">
        <v>1</v>
      </c>
      <c r="AD9" s="74">
        <f t="shared" si="0"/>
        <v>2.5</v>
      </c>
      <c r="AE9" s="73"/>
      <c r="AF9" s="73">
        <f t="shared" si="1"/>
        <v>0</v>
      </c>
      <c r="AG9" s="73"/>
      <c r="AH9" s="73">
        <f t="shared" si="2"/>
        <v>0</v>
      </c>
      <c r="AI9" s="73"/>
      <c r="AJ9" s="73">
        <f t="shared" si="3"/>
        <v>0</v>
      </c>
    </row>
    <row r="10" spans="1:36" ht="117" x14ac:dyDescent="0.35">
      <c r="A10" s="46">
        <v>104</v>
      </c>
      <c r="B10" s="43" t="s">
        <v>505</v>
      </c>
      <c r="C10" s="43" t="s">
        <v>506</v>
      </c>
      <c r="D10" s="43" t="s">
        <v>72</v>
      </c>
      <c r="E10" s="43" t="s">
        <v>484</v>
      </c>
      <c r="F10" s="43" t="s">
        <v>229</v>
      </c>
      <c r="G10" s="43" t="s">
        <v>507</v>
      </c>
      <c r="H10" s="60" t="s">
        <v>485</v>
      </c>
      <c r="I10" s="43" t="s">
        <v>508</v>
      </c>
      <c r="J10" s="43" t="s">
        <v>509</v>
      </c>
      <c r="K10" s="43" t="s">
        <v>521</v>
      </c>
      <c r="L10" s="39">
        <v>400</v>
      </c>
      <c r="M10" s="43" t="s">
        <v>511</v>
      </c>
      <c r="N10" s="40" t="s">
        <v>512</v>
      </c>
      <c r="O10" s="35" t="s">
        <v>78</v>
      </c>
      <c r="P10" s="48">
        <v>44963</v>
      </c>
      <c r="Q10" s="48">
        <v>45290</v>
      </c>
      <c r="R10" s="43" t="s">
        <v>497</v>
      </c>
      <c r="S10" s="38" t="s">
        <v>513</v>
      </c>
      <c r="T10" s="38" t="s">
        <v>522</v>
      </c>
      <c r="U10" s="47">
        <v>9.0899999999999995E-2</v>
      </c>
      <c r="V10" s="524"/>
      <c r="W10" s="524"/>
      <c r="X10" s="524"/>
      <c r="Y10" s="524"/>
      <c r="Z10" s="494"/>
      <c r="AA10" s="74">
        <v>2.5</v>
      </c>
      <c r="AB10" s="80" t="s">
        <v>1182</v>
      </c>
      <c r="AC10" s="81">
        <v>1</v>
      </c>
      <c r="AD10" s="74">
        <f t="shared" si="0"/>
        <v>2.5</v>
      </c>
      <c r="AE10" s="73"/>
      <c r="AF10" s="73">
        <f t="shared" si="1"/>
        <v>0</v>
      </c>
      <c r="AG10" s="73"/>
      <c r="AH10" s="73">
        <f t="shared" si="2"/>
        <v>0</v>
      </c>
      <c r="AI10" s="73"/>
      <c r="AJ10" s="73">
        <f t="shared" si="3"/>
        <v>0</v>
      </c>
    </row>
    <row r="11" spans="1:36" ht="157.5" x14ac:dyDescent="0.35">
      <c r="A11" s="46">
        <v>105</v>
      </c>
      <c r="B11" s="43" t="s">
        <v>505</v>
      </c>
      <c r="C11" s="43" t="s">
        <v>506</v>
      </c>
      <c r="D11" s="43" t="s">
        <v>72</v>
      </c>
      <c r="E11" s="43" t="s">
        <v>484</v>
      </c>
      <c r="F11" s="43" t="s">
        <v>229</v>
      </c>
      <c r="G11" s="43" t="s">
        <v>507</v>
      </c>
      <c r="H11" s="60" t="s">
        <v>485</v>
      </c>
      <c r="I11" s="43" t="s">
        <v>508</v>
      </c>
      <c r="J11" s="43" t="s">
        <v>509</v>
      </c>
      <c r="K11" s="43" t="s">
        <v>521</v>
      </c>
      <c r="L11" s="39">
        <v>400</v>
      </c>
      <c r="M11" s="43" t="s">
        <v>511</v>
      </c>
      <c r="N11" s="40" t="s">
        <v>515</v>
      </c>
      <c r="O11" s="35" t="s">
        <v>78</v>
      </c>
      <c r="P11" s="48">
        <v>44963</v>
      </c>
      <c r="Q11" s="48">
        <v>45290</v>
      </c>
      <c r="R11" s="43" t="s">
        <v>497</v>
      </c>
      <c r="S11" s="37" t="s">
        <v>523</v>
      </c>
      <c r="T11" s="38" t="s">
        <v>522</v>
      </c>
      <c r="U11" s="47">
        <v>2.5000000000000001E-2</v>
      </c>
      <c r="V11" s="524"/>
      <c r="W11" s="524"/>
      <c r="X11" s="524"/>
      <c r="Y11" s="524"/>
      <c r="Z11" s="494"/>
      <c r="AA11" s="74">
        <v>2.5</v>
      </c>
      <c r="AB11" s="80" t="s">
        <v>1183</v>
      </c>
      <c r="AC11" s="81">
        <v>1</v>
      </c>
      <c r="AD11" s="74">
        <f t="shared" si="0"/>
        <v>2.5</v>
      </c>
      <c r="AE11" s="73"/>
      <c r="AF11" s="73">
        <f t="shared" si="1"/>
        <v>0</v>
      </c>
      <c r="AG11" s="73"/>
      <c r="AH11" s="73">
        <f t="shared" si="2"/>
        <v>0</v>
      </c>
      <c r="AI11" s="73"/>
      <c r="AJ11" s="73">
        <f t="shared" si="3"/>
        <v>0</v>
      </c>
    </row>
    <row r="12" spans="1:36" ht="117" x14ac:dyDescent="0.35">
      <c r="A12" s="46">
        <v>106</v>
      </c>
      <c r="B12" s="43" t="s">
        <v>505</v>
      </c>
      <c r="C12" s="43" t="s">
        <v>506</v>
      </c>
      <c r="D12" s="43" t="s">
        <v>72</v>
      </c>
      <c r="E12" s="43" t="s">
        <v>484</v>
      </c>
      <c r="F12" s="43" t="s">
        <v>229</v>
      </c>
      <c r="G12" s="43" t="s">
        <v>507</v>
      </c>
      <c r="H12" s="60" t="s">
        <v>485</v>
      </c>
      <c r="I12" s="43" t="s">
        <v>508</v>
      </c>
      <c r="J12" s="43" t="s">
        <v>509</v>
      </c>
      <c r="K12" s="43" t="s">
        <v>521</v>
      </c>
      <c r="L12" s="39">
        <v>400</v>
      </c>
      <c r="M12" s="43" t="s">
        <v>511</v>
      </c>
      <c r="N12" s="40" t="s">
        <v>517</v>
      </c>
      <c r="O12" s="35" t="s">
        <v>78</v>
      </c>
      <c r="P12" s="48">
        <v>44963</v>
      </c>
      <c r="Q12" s="48">
        <v>45290</v>
      </c>
      <c r="R12" s="43" t="s">
        <v>497</v>
      </c>
      <c r="S12" s="37" t="s">
        <v>518</v>
      </c>
      <c r="T12" s="38" t="s">
        <v>522</v>
      </c>
      <c r="U12" s="47">
        <v>2.5000000000000001E-2</v>
      </c>
      <c r="V12" s="524"/>
      <c r="W12" s="524"/>
      <c r="X12" s="524"/>
      <c r="Y12" s="524"/>
      <c r="Z12" s="494"/>
      <c r="AA12" s="74">
        <v>2.5</v>
      </c>
      <c r="AB12" s="80" t="s">
        <v>1184</v>
      </c>
      <c r="AC12" s="81">
        <v>1</v>
      </c>
      <c r="AD12" s="74">
        <f t="shared" si="0"/>
        <v>2.5</v>
      </c>
      <c r="AE12" s="73"/>
      <c r="AF12" s="73">
        <f t="shared" si="1"/>
        <v>0</v>
      </c>
      <c r="AG12" s="73"/>
      <c r="AH12" s="73">
        <f t="shared" si="2"/>
        <v>0</v>
      </c>
      <c r="AI12" s="73"/>
      <c r="AJ12" s="73">
        <f t="shared" si="3"/>
        <v>0</v>
      </c>
    </row>
    <row r="13" spans="1:36" ht="171.75" customHeight="1" x14ac:dyDescent="0.35">
      <c r="A13" s="46">
        <v>107</v>
      </c>
      <c r="B13" s="43" t="s">
        <v>505</v>
      </c>
      <c r="C13" s="43" t="s">
        <v>506</v>
      </c>
      <c r="D13" s="43" t="s">
        <v>72</v>
      </c>
      <c r="E13" s="43" t="s">
        <v>484</v>
      </c>
      <c r="F13" s="43" t="s">
        <v>229</v>
      </c>
      <c r="G13" s="43" t="s">
        <v>507</v>
      </c>
      <c r="H13" s="60" t="s">
        <v>485</v>
      </c>
      <c r="I13" s="43" t="s">
        <v>508</v>
      </c>
      <c r="J13" s="43" t="s">
        <v>509</v>
      </c>
      <c r="K13" s="43" t="s">
        <v>521</v>
      </c>
      <c r="L13" s="39">
        <v>400</v>
      </c>
      <c r="M13" s="43" t="s">
        <v>511</v>
      </c>
      <c r="N13" s="40" t="s">
        <v>524</v>
      </c>
      <c r="O13" s="35" t="s">
        <v>78</v>
      </c>
      <c r="P13" s="48">
        <v>44963</v>
      </c>
      <c r="Q13" s="48">
        <v>45290</v>
      </c>
      <c r="R13" s="43" t="s">
        <v>497</v>
      </c>
      <c r="S13" s="37" t="s">
        <v>525</v>
      </c>
      <c r="T13" s="38" t="s">
        <v>522</v>
      </c>
      <c r="U13" s="47">
        <v>2.5000000000000001E-2</v>
      </c>
      <c r="V13" s="524"/>
      <c r="W13" s="524"/>
      <c r="X13" s="524"/>
      <c r="Y13" s="524"/>
      <c r="Z13" s="494"/>
      <c r="AA13" s="74">
        <v>2.5</v>
      </c>
      <c r="AB13" s="80" t="s">
        <v>1185</v>
      </c>
      <c r="AC13" s="81">
        <v>1</v>
      </c>
      <c r="AD13" s="74">
        <f t="shared" si="0"/>
        <v>2.5</v>
      </c>
      <c r="AE13" s="73"/>
      <c r="AF13" s="73">
        <f t="shared" si="1"/>
        <v>0</v>
      </c>
      <c r="AG13" s="73"/>
      <c r="AH13" s="73">
        <f t="shared" si="2"/>
        <v>0</v>
      </c>
      <c r="AI13" s="73"/>
      <c r="AJ13" s="73">
        <f t="shared" si="3"/>
        <v>0</v>
      </c>
    </row>
    <row r="14" spans="1:36" ht="105" x14ac:dyDescent="0.35">
      <c r="A14" s="46">
        <v>108</v>
      </c>
      <c r="B14" s="43" t="s">
        <v>505</v>
      </c>
      <c r="C14" s="43" t="s">
        <v>506</v>
      </c>
      <c r="D14" s="43" t="s">
        <v>72</v>
      </c>
      <c r="E14" s="43" t="s">
        <v>484</v>
      </c>
      <c r="F14" s="43" t="s">
        <v>229</v>
      </c>
      <c r="G14" s="43" t="s">
        <v>507</v>
      </c>
      <c r="H14" s="60" t="s">
        <v>485</v>
      </c>
      <c r="I14" s="43" t="s">
        <v>508</v>
      </c>
      <c r="J14" s="46" t="s">
        <v>509</v>
      </c>
      <c r="K14" s="43" t="s">
        <v>526</v>
      </c>
      <c r="L14" s="39">
        <v>450</v>
      </c>
      <c r="M14" s="43" t="s">
        <v>511</v>
      </c>
      <c r="N14" s="40" t="s">
        <v>512</v>
      </c>
      <c r="O14" s="35" t="s">
        <v>78</v>
      </c>
      <c r="P14" s="48">
        <v>44963</v>
      </c>
      <c r="Q14" s="48">
        <v>45290</v>
      </c>
      <c r="R14" s="43" t="s">
        <v>497</v>
      </c>
      <c r="S14" s="38" t="s">
        <v>513</v>
      </c>
      <c r="T14" s="38" t="s">
        <v>527</v>
      </c>
      <c r="U14" s="47">
        <v>9.0899999999999995E-2</v>
      </c>
      <c r="V14" s="524"/>
      <c r="W14" s="524"/>
      <c r="X14" s="524"/>
      <c r="Y14" s="524"/>
      <c r="Z14" s="494"/>
      <c r="AA14" s="74">
        <v>2.5</v>
      </c>
      <c r="AB14" s="80" t="s">
        <v>1186</v>
      </c>
      <c r="AC14" s="81">
        <v>1</v>
      </c>
      <c r="AD14" s="74">
        <f t="shared" si="0"/>
        <v>2.5</v>
      </c>
      <c r="AE14" s="73"/>
      <c r="AF14" s="73">
        <f t="shared" si="1"/>
        <v>0</v>
      </c>
      <c r="AG14" s="73"/>
      <c r="AH14" s="73">
        <f t="shared" si="2"/>
        <v>0</v>
      </c>
      <c r="AI14" s="73"/>
      <c r="AJ14" s="73">
        <f t="shared" si="3"/>
        <v>0</v>
      </c>
    </row>
    <row r="15" spans="1:36" ht="104" x14ac:dyDescent="0.35">
      <c r="A15" s="46">
        <v>109</v>
      </c>
      <c r="B15" s="43" t="s">
        <v>505</v>
      </c>
      <c r="C15" s="43" t="s">
        <v>506</v>
      </c>
      <c r="D15" s="43" t="s">
        <v>72</v>
      </c>
      <c r="E15" s="43" t="s">
        <v>484</v>
      </c>
      <c r="F15" s="43" t="s">
        <v>229</v>
      </c>
      <c r="G15" s="43" t="s">
        <v>507</v>
      </c>
      <c r="H15" s="60" t="s">
        <v>485</v>
      </c>
      <c r="I15" s="43" t="s">
        <v>508</v>
      </c>
      <c r="J15" s="46" t="s">
        <v>509</v>
      </c>
      <c r="K15" s="43" t="s">
        <v>526</v>
      </c>
      <c r="L15" s="39">
        <v>450</v>
      </c>
      <c r="M15" s="43" t="s">
        <v>511</v>
      </c>
      <c r="N15" s="40" t="s">
        <v>515</v>
      </c>
      <c r="O15" s="35" t="s">
        <v>78</v>
      </c>
      <c r="P15" s="48">
        <v>44963</v>
      </c>
      <c r="Q15" s="48">
        <v>45290</v>
      </c>
      <c r="R15" s="43" t="s">
        <v>497</v>
      </c>
      <c r="S15" s="37" t="s">
        <v>523</v>
      </c>
      <c r="T15" s="38" t="s">
        <v>527</v>
      </c>
      <c r="U15" s="47">
        <v>2.5000000000000001E-2</v>
      </c>
      <c r="V15" s="524"/>
      <c r="W15" s="524"/>
      <c r="X15" s="524"/>
      <c r="Y15" s="524"/>
      <c r="Z15" s="494"/>
      <c r="AA15" s="74">
        <v>2.5</v>
      </c>
      <c r="AB15" s="80" t="s">
        <v>1187</v>
      </c>
      <c r="AC15" s="81">
        <v>1</v>
      </c>
      <c r="AD15" s="74">
        <f t="shared" si="0"/>
        <v>2.5</v>
      </c>
      <c r="AE15" s="73"/>
      <c r="AF15" s="73">
        <f t="shared" si="1"/>
        <v>0</v>
      </c>
      <c r="AG15" s="73"/>
      <c r="AH15" s="73">
        <f t="shared" si="2"/>
        <v>0</v>
      </c>
      <c r="AI15" s="73"/>
      <c r="AJ15" s="73">
        <f t="shared" si="3"/>
        <v>0</v>
      </c>
    </row>
    <row r="16" spans="1:36" ht="147" x14ac:dyDescent="0.35">
      <c r="A16" s="46">
        <v>110</v>
      </c>
      <c r="B16" s="43" t="s">
        <v>505</v>
      </c>
      <c r="C16" s="43" t="s">
        <v>506</v>
      </c>
      <c r="D16" s="43" t="s">
        <v>72</v>
      </c>
      <c r="E16" s="43" t="s">
        <v>484</v>
      </c>
      <c r="F16" s="43" t="s">
        <v>229</v>
      </c>
      <c r="G16" s="43" t="s">
        <v>507</v>
      </c>
      <c r="H16" s="60" t="s">
        <v>485</v>
      </c>
      <c r="I16" s="43" t="s">
        <v>508</v>
      </c>
      <c r="J16" s="46" t="s">
        <v>509</v>
      </c>
      <c r="K16" s="43" t="s">
        <v>526</v>
      </c>
      <c r="L16" s="39">
        <v>450</v>
      </c>
      <c r="M16" s="43" t="s">
        <v>511</v>
      </c>
      <c r="N16" s="40" t="s">
        <v>517</v>
      </c>
      <c r="O16" s="35" t="s">
        <v>78</v>
      </c>
      <c r="P16" s="48">
        <v>44963</v>
      </c>
      <c r="Q16" s="48">
        <v>45290</v>
      </c>
      <c r="R16" s="43" t="s">
        <v>497</v>
      </c>
      <c r="S16" s="37" t="s">
        <v>518</v>
      </c>
      <c r="T16" s="38" t="s">
        <v>527</v>
      </c>
      <c r="U16" s="47">
        <v>2.5000000000000001E-2</v>
      </c>
      <c r="V16" s="524"/>
      <c r="W16" s="524"/>
      <c r="X16" s="524"/>
      <c r="Y16" s="524"/>
      <c r="Z16" s="494"/>
      <c r="AA16" s="74">
        <v>2.5</v>
      </c>
      <c r="AB16" s="76" t="s">
        <v>1188</v>
      </c>
      <c r="AC16" s="81">
        <v>1</v>
      </c>
      <c r="AD16" s="74">
        <f t="shared" si="0"/>
        <v>2.5</v>
      </c>
      <c r="AE16" s="73"/>
      <c r="AF16" s="73">
        <f t="shared" si="1"/>
        <v>0</v>
      </c>
      <c r="AG16" s="73"/>
      <c r="AH16" s="73">
        <f t="shared" si="2"/>
        <v>0</v>
      </c>
      <c r="AI16" s="73"/>
      <c r="AJ16" s="73">
        <f t="shared" si="3"/>
        <v>0</v>
      </c>
    </row>
    <row r="17" spans="1:36" ht="170.25" customHeight="1" x14ac:dyDescent="0.35">
      <c r="A17" s="46">
        <v>111</v>
      </c>
      <c r="B17" s="43" t="s">
        <v>505</v>
      </c>
      <c r="C17" s="43" t="s">
        <v>506</v>
      </c>
      <c r="D17" s="43" t="s">
        <v>72</v>
      </c>
      <c r="E17" s="43" t="s">
        <v>484</v>
      </c>
      <c r="F17" s="43" t="s">
        <v>229</v>
      </c>
      <c r="G17" s="43" t="s">
        <v>507</v>
      </c>
      <c r="H17" s="60" t="s">
        <v>485</v>
      </c>
      <c r="I17" s="43" t="s">
        <v>508</v>
      </c>
      <c r="J17" s="46" t="s">
        <v>509</v>
      </c>
      <c r="K17" s="43" t="s">
        <v>526</v>
      </c>
      <c r="L17" s="39">
        <v>450</v>
      </c>
      <c r="M17" s="43" t="s">
        <v>511</v>
      </c>
      <c r="N17" s="40" t="s">
        <v>524</v>
      </c>
      <c r="O17" s="35" t="s">
        <v>78</v>
      </c>
      <c r="P17" s="48">
        <v>44963</v>
      </c>
      <c r="Q17" s="48">
        <v>45290</v>
      </c>
      <c r="R17" s="43" t="s">
        <v>497</v>
      </c>
      <c r="S17" s="37" t="s">
        <v>525</v>
      </c>
      <c r="T17" s="38" t="s">
        <v>527</v>
      </c>
      <c r="U17" s="47">
        <v>2.5000000000000001E-2</v>
      </c>
      <c r="V17" s="524"/>
      <c r="W17" s="524"/>
      <c r="X17" s="524"/>
      <c r="Y17" s="524"/>
      <c r="Z17" s="494"/>
      <c r="AA17" s="74">
        <v>2.5</v>
      </c>
      <c r="AB17" s="80" t="s">
        <v>1189</v>
      </c>
      <c r="AC17" s="82">
        <v>0</v>
      </c>
      <c r="AD17" s="83">
        <f t="shared" si="0"/>
        <v>0</v>
      </c>
      <c r="AE17" s="73"/>
      <c r="AF17" s="73">
        <f t="shared" si="1"/>
        <v>0</v>
      </c>
      <c r="AG17" s="73"/>
      <c r="AH17" s="73">
        <f t="shared" si="2"/>
        <v>0</v>
      </c>
      <c r="AI17" s="73"/>
      <c r="AJ17" s="73">
        <f t="shared" si="3"/>
        <v>0</v>
      </c>
    </row>
    <row r="18" spans="1:36" ht="160.5" customHeight="1" x14ac:dyDescent="0.35">
      <c r="A18" s="46">
        <v>112</v>
      </c>
      <c r="B18" s="43" t="s">
        <v>505</v>
      </c>
      <c r="C18" s="43" t="s">
        <v>506</v>
      </c>
      <c r="D18" s="43" t="s">
        <v>72</v>
      </c>
      <c r="E18" s="43" t="s">
        <v>484</v>
      </c>
      <c r="F18" s="43" t="s">
        <v>229</v>
      </c>
      <c r="G18" s="43" t="s">
        <v>507</v>
      </c>
      <c r="H18" s="60" t="s">
        <v>485</v>
      </c>
      <c r="I18" s="43" t="s">
        <v>508</v>
      </c>
      <c r="J18" s="46" t="s">
        <v>509</v>
      </c>
      <c r="K18" s="43" t="s">
        <v>528</v>
      </c>
      <c r="L18" s="39">
        <v>150</v>
      </c>
      <c r="M18" s="43" t="s">
        <v>511</v>
      </c>
      <c r="N18" s="40" t="s">
        <v>512</v>
      </c>
      <c r="O18" s="35" t="s">
        <v>78</v>
      </c>
      <c r="P18" s="48">
        <v>44963</v>
      </c>
      <c r="Q18" s="48">
        <v>45290</v>
      </c>
      <c r="R18" s="43" t="s">
        <v>497</v>
      </c>
      <c r="S18" s="38" t="s">
        <v>513</v>
      </c>
      <c r="T18" s="38" t="s">
        <v>529</v>
      </c>
      <c r="U18" s="47">
        <v>9.0899999999999995E-2</v>
      </c>
      <c r="V18" s="46"/>
      <c r="W18" s="46"/>
      <c r="X18" s="46"/>
      <c r="Y18" s="46"/>
      <c r="Z18" s="34"/>
      <c r="AA18" s="74">
        <v>2.5</v>
      </c>
      <c r="AB18" s="80" t="s">
        <v>1190</v>
      </c>
      <c r="AC18" s="81">
        <v>1</v>
      </c>
      <c r="AD18" s="74">
        <f t="shared" si="0"/>
        <v>2.5</v>
      </c>
      <c r="AE18" s="73"/>
      <c r="AF18" s="73">
        <f t="shared" si="1"/>
        <v>0</v>
      </c>
      <c r="AG18" s="73"/>
      <c r="AH18" s="73">
        <f t="shared" si="2"/>
        <v>0</v>
      </c>
      <c r="AI18" s="73"/>
      <c r="AJ18" s="73">
        <f t="shared" si="3"/>
        <v>0</v>
      </c>
    </row>
    <row r="19" spans="1:36" ht="105" x14ac:dyDescent="0.35">
      <c r="A19" s="46">
        <v>113</v>
      </c>
      <c r="B19" s="43" t="s">
        <v>505</v>
      </c>
      <c r="C19" s="43" t="s">
        <v>506</v>
      </c>
      <c r="D19" s="43" t="s">
        <v>72</v>
      </c>
      <c r="E19" s="43" t="s">
        <v>484</v>
      </c>
      <c r="F19" s="43" t="s">
        <v>229</v>
      </c>
      <c r="G19" s="43" t="s">
        <v>507</v>
      </c>
      <c r="H19" s="60" t="s">
        <v>485</v>
      </c>
      <c r="I19" s="43" t="s">
        <v>508</v>
      </c>
      <c r="J19" s="46" t="s">
        <v>509</v>
      </c>
      <c r="K19" s="43" t="s">
        <v>528</v>
      </c>
      <c r="L19" s="39">
        <v>150</v>
      </c>
      <c r="M19" s="43" t="s">
        <v>511</v>
      </c>
      <c r="N19" s="40" t="s">
        <v>515</v>
      </c>
      <c r="O19" s="35" t="s">
        <v>78</v>
      </c>
      <c r="P19" s="48">
        <v>44963</v>
      </c>
      <c r="Q19" s="48">
        <v>45290</v>
      </c>
      <c r="R19" s="43" t="s">
        <v>497</v>
      </c>
      <c r="S19" s="37" t="s">
        <v>523</v>
      </c>
      <c r="T19" s="38" t="s">
        <v>529</v>
      </c>
      <c r="U19" s="47">
        <v>2.5000000000000001E-2</v>
      </c>
      <c r="V19" s="46"/>
      <c r="W19" s="46"/>
      <c r="X19" s="46"/>
      <c r="Y19" s="46"/>
      <c r="Z19" s="34"/>
      <c r="AA19" s="74">
        <v>2.5</v>
      </c>
      <c r="AB19" s="80" t="s">
        <v>1191</v>
      </c>
      <c r="AC19" s="81">
        <v>1</v>
      </c>
      <c r="AD19" s="74">
        <f t="shared" si="0"/>
        <v>2.5</v>
      </c>
      <c r="AE19" s="73"/>
      <c r="AF19" s="73">
        <f t="shared" si="1"/>
        <v>0</v>
      </c>
      <c r="AG19" s="73"/>
      <c r="AH19" s="73">
        <f t="shared" si="2"/>
        <v>0</v>
      </c>
      <c r="AI19" s="73"/>
      <c r="AJ19" s="73">
        <f t="shared" si="3"/>
        <v>0</v>
      </c>
    </row>
    <row r="20" spans="1:36" ht="126" x14ac:dyDescent="0.35">
      <c r="A20" s="46">
        <v>114</v>
      </c>
      <c r="B20" s="43" t="s">
        <v>505</v>
      </c>
      <c r="C20" s="43" t="s">
        <v>506</v>
      </c>
      <c r="D20" s="43" t="s">
        <v>72</v>
      </c>
      <c r="E20" s="43" t="s">
        <v>484</v>
      </c>
      <c r="F20" s="43" t="s">
        <v>229</v>
      </c>
      <c r="G20" s="43" t="s">
        <v>507</v>
      </c>
      <c r="H20" s="60" t="s">
        <v>485</v>
      </c>
      <c r="I20" s="43" t="s">
        <v>508</v>
      </c>
      <c r="J20" s="46" t="s">
        <v>509</v>
      </c>
      <c r="K20" s="43" t="s">
        <v>528</v>
      </c>
      <c r="L20" s="39">
        <v>150</v>
      </c>
      <c r="M20" s="43" t="s">
        <v>511</v>
      </c>
      <c r="N20" s="40" t="s">
        <v>517</v>
      </c>
      <c r="O20" s="35" t="s">
        <v>78</v>
      </c>
      <c r="P20" s="48">
        <v>44963</v>
      </c>
      <c r="Q20" s="48">
        <v>45290</v>
      </c>
      <c r="R20" s="43" t="s">
        <v>497</v>
      </c>
      <c r="S20" s="37" t="s">
        <v>518</v>
      </c>
      <c r="T20" s="38" t="s">
        <v>529</v>
      </c>
      <c r="U20" s="47">
        <v>2.5000000000000001E-2</v>
      </c>
      <c r="V20" s="46"/>
      <c r="W20" s="46"/>
      <c r="X20" s="46"/>
      <c r="Y20" s="46"/>
      <c r="Z20" s="34"/>
      <c r="AA20" s="74">
        <v>2.5</v>
      </c>
      <c r="AB20" s="80" t="s">
        <v>1192</v>
      </c>
      <c r="AC20" s="81">
        <v>1</v>
      </c>
      <c r="AD20" s="74">
        <f t="shared" si="0"/>
        <v>2.5</v>
      </c>
      <c r="AE20" s="73"/>
      <c r="AF20" s="73">
        <f t="shared" si="1"/>
        <v>0</v>
      </c>
      <c r="AG20" s="73"/>
      <c r="AH20" s="73">
        <f t="shared" si="2"/>
        <v>0</v>
      </c>
      <c r="AI20" s="73"/>
      <c r="AJ20" s="73">
        <f t="shared" si="3"/>
        <v>0</v>
      </c>
    </row>
    <row r="21" spans="1:36" ht="104" x14ac:dyDescent="0.35">
      <c r="A21" s="46">
        <v>115</v>
      </c>
      <c r="B21" s="43" t="s">
        <v>505</v>
      </c>
      <c r="C21" s="43" t="s">
        <v>506</v>
      </c>
      <c r="D21" s="43" t="s">
        <v>72</v>
      </c>
      <c r="E21" s="43" t="s">
        <v>484</v>
      </c>
      <c r="F21" s="43" t="s">
        <v>229</v>
      </c>
      <c r="G21" s="43" t="s">
        <v>507</v>
      </c>
      <c r="H21" s="60" t="s">
        <v>485</v>
      </c>
      <c r="I21" s="43" t="s">
        <v>508</v>
      </c>
      <c r="J21" s="46" t="s">
        <v>509</v>
      </c>
      <c r="K21" s="43" t="s">
        <v>528</v>
      </c>
      <c r="L21" s="39">
        <v>150</v>
      </c>
      <c r="M21" s="43" t="s">
        <v>511</v>
      </c>
      <c r="N21" s="40" t="s">
        <v>524</v>
      </c>
      <c r="O21" s="35" t="s">
        <v>78</v>
      </c>
      <c r="P21" s="48">
        <v>44963</v>
      </c>
      <c r="Q21" s="48">
        <v>45290</v>
      </c>
      <c r="R21" s="43" t="s">
        <v>497</v>
      </c>
      <c r="S21" s="37" t="s">
        <v>525</v>
      </c>
      <c r="T21" s="38" t="s">
        <v>529</v>
      </c>
      <c r="U21" s="47">
        <v>2.5000000000000001E-2</v>
      </c>
      <c r="V21" s="46"/>
      <c r="W21" s="46"/>
      <c r="X21" s="46"/>
      <c r="Y21" s="46"/>
      <c r="Z21" s="34"/>
      <c r="AA21" s="74">
        <v>2.5</v>
      </c>
      <c r="AB21" s="80" t="s">
        <v>1193</v>
      </c>
      <c r="AC21" s="81">
        <v>1</v>
      </c>
      <c r="AD21" s="74">
        <f t="shared" si="0"/>
        <v>2.5</v>
      </c>
      <c r="AE21" s="73"/>
      <c r="AF21" s="73">
        <f t="shared" si="1"/>
        <v>0</v>
      </c>
      <c r="AG21" s="73"/>
      <c r="AH21" s="73">
        <f t="shared" si="2"/>
        <v>0</v>
      </c>
      <c r="AI21" s="73"/>
      <c r="AJ21" s="73">
        <f t="shared" si="3"/>
        <v>0</v>
      </c>
    </row>
    <row r="22" spans="1:36" ht="73.5" x14ac:dyDescent="0.35">
      <c r="A22" s="46">
        <v>116</v>
      </c>
      <c r="B22" s="43" t="s">
        <v>505</v>
      </c>
      <c r="C22" s="43" t="s">
        <v>506</v>
      </c>
      <c r="D22" s="43" t="s">
        <v>72</v>
      </c>
      <c r="E22" s="43" t="s">
        <v>484</v>
      </c>
      <c r="F22" s="43" t="s">
        <v>229</v>
      </c>
      <c r="G22" s="43" t="s">
        <v>507</v>
      </c>
      <c r="H22" s="60" t="s">
        <v>485</v>
      </c>
      <c r="I22" s="43" t="s">
        <v>508</v>
      </c>
      <c r="J22" s="46" t="s">
        <v>509</v>
      </c>
      <c r="K22" s="43" t="s">
        <v>530</v>
      </c>
      <c r="L22" s="39">
        <v>300</v>
      </c>
      <c r="M22" s="43" t="s">
        <v>531</v>
      </c>
      <c r="N22" s="40" t="s">
        <v>512</v>
      </c>
      <c r="O22" s="35" t="s">
        <v>78</v>
      </c>
      <c r="P22" s="48">
        <v>44963</v>
      </c>
      <c r="Q22" s="48">
        <v>45290</v>
      </c>
      <c r="R22" s="43" t="s">
        <v>497</v>
      </c>
      <c r="S22" s="38" t="s">
        <v>513</v>
      </c>
      <c r="T22" s="38" t="s">
        <v>532</v>
      </c>
      <c r="U22" s="47">
        <v>9.0899999999999995E-2</v>
      </c>
      <c r="V22" s="46"/>
      <c r="W22" s="46"/>
      <c r="X22" s="46"/>
      <c r="Y22" s="46"/>
      <c r="Z22" s="34"/>
      <c r="AA22" s="74">
        <v>2.5</v>
      </c>
      <c r="AB22" s="80" t="s">
        <v>1194</v>
      </c>
      <c r="AC22" s="81">
        <v>1</v>
      </c>
      <c r="AD22" s="74">
        <f t="shared" si="0"/>
        <v>2.5</v>
      </c>
      <c r="AE22" s="73"/>
      <c r="AF22" s="73">
        <f t="shared" si="1"/>
        <v>0</v>
      </c>
      <c r="AG22" s="73"/>
      <c r="AH22" s="73">
        <f t="shared" si="2"/>
        <v>0</v>
      </c>
      <c r="AI22" s="73"/>
      <c r="AJ22" s="73">
        <f t="shared" si="3"/>
        <v>0</v>
      </c>
    </row>
    <row r="23" spans="1:36" ht="84" x14ac:dyDescent="0.35">
      <c r="A23" s="46">
        <v>117</v>
      </c>
      <c r="B23" s="43" t="s">
        <v>505</v>
      </c>
      <c r="C23" s="43" t="s">
        <v>506</v>
      </c>
      <c r="D23" s="43" t="s">
        <v>72</v>
      </c>
      <c r="E23" s="43" t="s">
        <v>484</v>
      </c>
      <c r="F23" s="43" t="s">
        <v>229</v>
      </c>
      <c r="G23" s="43" t="s">
        <v>507</v>
      </c>
      <c r="H23" s="60" t="s">
        <v>485</v>
      </c>
      <c r="I23" s="43" t="s">
        <v>508</v>
      </c>
      <c r="J23" s="46" t="s">
        <v>509</v>
      </c>
      <c r="K23" s="43" t="s">
        <v>530</v>
      </c>
      <c r="L23" s="39">
        <v>300</v>
      </c>
      <c r="M23" s="43" t="s">
        <v>531</v>
      </c>
      <c r="N23" s="40" t="s">
        <v>515</v>
      </c>
      <c r="O23" s="35" t="s">
        <v>78</v>
      </c>
      <c r="P23" s="48">
        <v>44963</v>
      </c>
      <c r="Q23" s="48">
        <v>45290</v>
      </c>
      <c r="R23" s="43" t="s">
        <v>497</v>
      </c>
      <c r="S23" s="37" t="s">
        <v>523</v>
      </c>
      <c r="T23" s="38" t="s">
        <v>532</v>
      </c>
      <c r="U23" s="47">
        <v>2.5000000000000001E-2</v>
      </c>
      <c r="V23" s="46"/>
      <c r="W23" s="46"/>
      <c r="X23" s="46"/>
      <c r="Y23" s="46"/>
      <c r="Z23" s="34"/>
      <c r="AA23" s="74">
        <v>2.5</v>
      </c>
      <c r="AB23" s="80" t="s">
        <v>1195</v>
      </c>
      <c r="AC23" s="81">
        <v>1</v>
      </c>
      <c r="AD23" s="74">
        <f t="shared" si="0"/>
        <v>2.5</v>
      </c>
      <c r="AE23" s="73"/>
      <c r="AF23" s="73">
        <f t="shared" si="1"/>
        <v>0</v>
      </c>
      <c r="AG23" s="73"/>
      <c r="AH23" s="73">
        <f t="shared" si="2"/>
        <v>0</v>
      </c>
      <c r="AI23" s="73"/>
      <c r="AJ23" s="73">
        <f t="shared" si="3"/>
        <v>0</v>
      </c>
    </row>
    <row r="24" spans="1:36" ht="193.5" customHeight="1" x14ac:dyDescent="0.35">
      <c r="A24" s="46">
        <v>118</v>
      </c>
      <c r="B24" s="43" t="s">
        <v>505</v>
      </c>
      <c r="C24" s="43" t="s">
        <v>506</v>
      </c>
      <c r="D24" s="43" t="s">
        <v>72</v>
      </c>
      <c r="E24" s="43" t="s">
        <v>484</v>
      </c>
      <c r="F24" s="43" t="s">
        <v>229</v>
      </c>
      <c r="G24" s="43" t="s">
        <v>507</v>
      </c>
      <c r="H24" s="60" t="s">
        <v>485</v>
      </c>
      <c r="I24" s="43" t="s">
        <v>508</v>
      </c>
      <c r="J24" s="46" t="s">
        <v>509</v>
      </c>
      <c r="K24" s="43" t="s">
        <v>530</v>
      </c>
      <c r="L24" s="39">
        <v>300</v>
      </c>
      <c r="M24" s="43" t="s">
        <v>531</v>
      </c>
      <c r="N24" s="40" t="s">
        <v>517</v>
      </c>
      <c r="O24" s="35" t="s">
        <v>78</v>
      </c>
      <c r="P24" s="48">
        <v>44963</v>
      </c>
      <c r="Q24" s="48">
        <v>45290</v>
      </c>
      <c r="R24" s="43" t="s">
        <v>497</v>
      </c>
      <c r="S24" s="37" t="s">
        <v>518</v>
      </c>
      <c r="T24" s="38" t="s">
        <v>532</v>
      </c>
      <c r="U24" s="47">
        <v>2.5000000000000001E-2</v>
      </c>
      <c r="V24" s="46"/>
      <c r="W24" s="46"/>
      <c r="X24" s="46"/>
      <c r="Y24" s="46"/>
      <c r="Z24" s="34"/>
      <c r="AA24" s="74">
        <v>2.5</v>
      </c>
      <c r="AB24" s="80" t="s">
        <v>1196</v>
      </c>
      <c r="AC24" s="81">
        <v>1</v>
      </c>
      <c r="AD24" s="74">
        <f t="shared" si="0"/>
        <v>2.5</v>
      </c>
      <c r="AE24" s="73"/>
      <c r="AF24" s="73">
        <f t="shared" si="1"/>
        <v>0</v>
      </c>
      <c r="AG24" s="73"/>
      <c r="AH24" s="73">
        <f t="shared" si="2"/>
        <v>0</v>
      </c>
      <c r="AI24" s="73"/>
      <c r="AJ24" s="73">
        <f t="shared" si="3"/>
        <v>0</v>
      </c>
    </row>
    <row r="25" spans="1:36" ht="168" customHeight="1" x14ac:dyDescent="0.35">
      <c r="A25" s="46">
        <v>119</v>
      </c>
      <c r="B25" s="43" t="s">
        <v>505</v>
      </c>
      <c r="C25" s="43" t="s">
        <v>506</v>
      </c>
      <c r="D25" s="43" t="s">
        <v>72</v>
      </c>
      <c r="E25" s="43" t="s">
        <v>484</v>
      </c>
      <c r="F25" s="43" t="s">
        <v>229</v>
      </c>
      <c r="G25" s="43" t="s">
        <v>507</v>
      </c>
      <c r="H25" s="60" t="s">
        <v>485</v>
      </c>
      <c r="I25" s="43" t="s">
        <v>508</v>
      </c>
      <c r="J25" s="46" t="s">
        <v>509</v>
      </c>
      <c r="K25" s="43" t="s">
        <v>1197</v>
      </c>
      <c r="L25" s="43">
        <v>300</v>
      </c>
      <c r="M25" s="43" t="s">
        <v>1198</v>
      </c>
      <c r="N25" s="40" t="s">
        <v>1199</v>
      </c>
      <c r="O25" s="35" t="s">
        <v>78</v>
      </c>
      <c r="P25" s="48">
        <v>44963</v>
      </c>
      <c r="Q25" s="48">
        <v>45290</v>
      </c>
      <c r="R25" s="43" t="s">
        <v>497</v>
      </c>
      <c r="S25" s="37" t="s">
        <v>525</v>
      </c>
      <c r="T25" s="38" t="s">
        <v>532</v>
      </c>
      <c r="U25" s="47">
        <v>2.5000000000000001E-2</v>
      </c>
      <c r="V25" s="46"/>
      <c r="W25" s="46"/>
      <c r="X25" s="46"/>
      <c r="Y25" s="46"/>
      <c r="Z25" s="34"/>
      <c r="AA25" s="74">
        <v>2.5</v>
      </c>
      <c r="AB25" s="80" t="s">
        <v>1200</v>
      </c>
      <c r="AC25" s="81">
        <v>1</v>
      </c>
      <c r="AD25" s="74">
        <f t="shared" si="0"/>
        <v>2.5</v>
      </c>
      <c r="AE25" s="73"/>
      <c r="AF25" s="73">
        <f t="shared" si="1"/>
        <v>0</v>
      </c>
      <c r="AG25" s="73"/>
      <c r="AH25" s="73">
        <f t="shared" si="2"/>
        <v>0</v>
      </c>
      <c r="AI25" s="73"/>
      <c r="AJ25" s="73">
        <f t="shared" si="3"/>
        <v>0</v>
      </c>
    </row>
    <row r="26" spans="1:36" ht="105" x14ac:dyDescent="0.35">
      <c r="A26" s="46">
        <v>120</v>
      </c>
      <c r="B26" s="43" t="s">
        <v>505</v>
      </c>
      <c r="C26" s="43" t="s">
        <v>506</v>
      </c>
      <c r="D26" s="43" t="s">
        <v>72</v>
      </c>
      <c r="E26" s="43" t="s">
        <v>484</v>
      </c>
      <c r="F26" s="43" t="s">
        <v>229</v>
      </c>
      <c r="G26" s="43" t="s">
        <v>507</v>
      </c>
      <c r="H26" s="60" t="s">
        <v>485</v>
      </c>
      <c r="I26" s="43" t="s">
        <v>508</v>
      </c>
      <c r="J26" s="46" t="s">
        <v>509</v>
      </c>
      <c r="K26" s="43" t="s">
        <v>533</v>
      </c>
      <c r="L26" s="39">
        <v>60</v>
      </c>
      <c r="M26" s="43" t="s">
        <v>534</v>
      </c>
      <c r="N26" s="40" t="s">
        <v>512</v>
      </c>
      <c r="O26" s="35" t="s">
        <v>78</v>
      </c>
      <c r="P26" s="48">
        <v>44963</v>
      </c>
      <c r="Q26" s="48">
        <v>45290</v>
      </c>
      <c r="R26" s="43" t="s">
        <v>497</v>
      </c>
      <c r="S26" s="38" t="s">
        <v>513</v>
      </c>
      <c r="T26" s="38" t="s">
        <v>535</v>
      </c>
      <c r="U26" s="47">
        <v>9.0899999999999995E-2</v>
      </c>
      <c r="V26" s="46"/>
      <c r="W26" s="46"/>
      <c r="X26" s="46"/>
      <c r="Y26" s="46"/>
      <c r="Z26" s="34"/>
      <c r="AA26" s="74">
        <v>2.5</v>
      </c>
      <c r="AB26" s="80" t="s">
        <v>1201</v>
      </c>
      <c r="AC26" s="81">
        <v>1</v>
      </c>
      <c r="AD26" s="74">
        <f t="shared" si="0"/>
        <v>2.5</v>
      </c>
      <c r="AE26" s="73"/>
      <c r="AF26" s="73">
        <f t="shared" si="1"/>
        <v>0</v>
      </c>
      <c r="AG26" s="73"/>
      <c r="AH26" s="73">
        <f t="shared" si="2"/>
        <v>0</v>
      </c>
      <c r="AI26" s="73"/>
      <c r="AJ26" s="73">
        <f t="shared" si="3"/>
        <v>0</v>
      </c>
    </row>
    <row r="27" spans="1:36" ht="178.5" x14ac:dyDescent="0.35">
      <c r="A27" s="46">
        <v>121</v>
      </c>
      <c r="B27" s="43" t="s">
        <v>505</v>
      </c>
      <c r="C27" s="43" t="s">
        <v>506</v>
      </c>
      <c r="D27" s="43" t="s">
        <v>72</v>
      </c>
      <c r="E27" s="43" t="s">
        <v>484</v>
      </c>
      <c r="F27" s="43" t="s">
        <v>229</v>
      </c>
      <c r="G27" s="43" t="s">
        <v>507</v>
      </c>
      <c r="H27" s="60" t="s">
        <v>485</v>
      </c>
      <c r="I27" s="43" t="s">
        <v>508</v>
      </c>
      <c r="J27" s="46" t="s">
        <v>509</v>
      </c>
      <c r="K27" s="43" t="s">
        <v>533</v>
      </c>
      <c r="L27" s="39">
        <v>60</v>
      </c>
      <c r="M27" s="43" t="s">
        <v>534</v>
      </c>
      <c r="N27" s="40" t="s">
        <v>515</v>
      </c>
      <c r="O27" s="35" t="s">
        <v>78</v>
      </c>
      <c r="P27" s="48">
        <v>44963</v>
      </c>
      <c r="Q27" s="48">
        <v>45290</v>
      </c>
      <c r="R27" s="43" t="s">
        <v>497</v>
      </c>
      <c r="S27" s="37" t="s">
        <v>523</v>
      </c>
      <c r="T27" s="38" t="s">
        <v>535</v>
      </c>
      <c r="U27" s="47">
        <v>2.5000000000000001E-2</v>
      </c>
      <c r="V27" s="46"/>
      <c r="W27" s="46"/>
      <c r="X27" s="46"/>
      <c r="Y27" s="46"/>
      <c r="Z27" s="34"/>
      <c r="AA27" s="74">
        <v>2.5</v>
      </c>
      <c r="AB27" s="80" t="s">
        <v>1202</v>
      </c>
      <c r="AC27" s="81">
        <v>1</v>
      </c>
      <c r="AD27" s="74">
        <f t="shared" si="0"/>
        <v>2.5</v>
      </c>
      <c r="AE27" s="73"/>
      <c r="AF27" s="73">
        <f t="shared" si="1"/>
        <v>0</v>
      </c>
      <c r="AG27" s="73"/>
      <c r="AH27" s="73">
        <f t="shared" si="2"/>
        <v>0</v>
      </c>
      <c r="AI27" s="73"/>
      <c r="AJ27" s="73">
        <f t="shared" si="3"/>
        <v>0</v>
      </c>
    </row>
    <row r="28" spans="1:36" ht="123.75" customHeight="1" x14ac:dyDescent="0.35">
      <c r="A28" s="46">
        <v>122</v>
      </c>
      <c r="B28" s="43" t="s">
        <v>505</v>
      </c>
      <c r="C28" s="43" t="s">
        <v>506</v>
      </c>
      <c r="D28" s="43" t="s">
        <v>72</v>
      </c>
      <c r="E28" s="43" t="s">
        <v>484</v>
      </c>
      <c r="F28" s="43" t="s">
        <v>229</v>
      </c>
      <c r="G28" s="43" t="s">
        <v>507</v>
      </c>
      <c r="H28" s="60" t="s">
        <v>485</v>
      </c>
      <c r="I28" s="43" t="s">
        <v>508</v>
      </c>
      <c r="J28" s="46" t="s">
        <v>509</v>
      </c>
      <c r="K28" s="43" t="s">
        <v>533</v>
      </c>
      <c r="L28" s="39">
        <v>60</v>
      </c>
      <c r="M28" s="43" t="s">
        <v>534</v>
      </c>
      <c r="N28" s="40" t="s">
        <v>517</v>
      </c>
      <c r="O28" s="35" t="s">
        <v>78</v>
      </c>
      <c r="P28" s="48">
        <v>44963</v>
      </c>
      <c r="Q28" s="48">
        <v>45290</v>
      </c>
      <c r="R28" s="43" t="s">
        <v>497</v>
      </c>
      <c r="S28" s="37" t="s">
        <v>518</v>
      </c>
      <c r="T28" s="38" t="s">
        <v>535</v>
      </c>
      <c r="U28" s="47">
        <v>2.5000000000000001E-2</v>
      </c>
      <c r="V28" s="46"/>
      <c r="W28" s="46"/>
      <c r="X28" s="46"/>
      <c r="Y28" s="46"/>
      <c r="Z28" s="34"/>
      <c r="AA28" s="74">
        <v>2.5</v>
      </c>
      <c r="AB28" s="80" t="s">
        <v>1203</v>
      </c>
      <c r="AC28" s="81">
        <v>1</v>
      </c>
      <c r="AD28" s="74">
        <f t="shared" si="0"/>
        <v>2.5</v>
      </c>
      <c r="AE28" s="73"/>
      <c r="AF28" s="73">
        <f t="shared" si="1"/>
        <v>0</v>
      </c>
      <c r="AG28" s="73"/>
      <c r="AH28" s="73">
        <f t="shared" si="2"/>
        <v>0</v>
      </c>
      <c r="AI28" s="73"/>
      <c r="AJ28" s="73">
        <f t="shared" si="3"/>
        <v>0</v>
      </c>
    </row>
    <row r="29" spans="1:36" ht="184.5" customHeight="1" x14ac:dyDescent="0.35">
      <c r="A29" s="46">
        <v>123</v>
      </c>
      <c r="B29" s="43" t="s">
        <v>505</v>
      </c>
      <c r="C29" s="43" t="s">
        <v>506</v>
      </c>
      <c r="D29" s="43" t="s">
        <v>72</v>
      </c>
      <c r="E29" s="43" t="s">
        <v>484</v>
      </c>
      <c r="F29" s="43" t="s">
        <v>229</v>
      </c>
      <c r="G29" s="43" t="s">
        <v>507</v>
      </c>
      <c r="H29" s="60" t="s">
        <v>485</v>
      </c>
      <c r="I29" s="43" t="s">
        <v>508</v>
      </c>
      <c r="J29" s="46" t="s">
        <v>509</v>
      </c>
      <c r="K29" s="43" t="s">
        <v>533</v>
      </c>
      <c r="L29" s="39">
        <v>60</v>
      </c>
      <c r="M29" s="43" t="s">
        <v>534</v>
      </c>
      <c r="N29" s="40" t="s">
        <v>524</v>
      </c>
      <c r="O29" s="35" t="s">
        <v>78</v>
      </c>
      <c r="P29" s="48">
        <v>44963</v>
      </c>
      <c r="Q29" s="48">
        <v>45290</v>
      </c>
      <c r="R29" s="43" t="s">
        <v>497</v>
      </c>
      <c r="S29" s="37" t="s">
        <v>525</v>
      </c>
      <c r="T29" s="38" t="s">
        <v>536</v>
      </c>
      <c r="U29" s="47">
        <v>9.0899999999999995E-2</v>
      </c>
      <c r="V29" s="46"/>
      <c r="W29" s="46"/>
      <c r="X29" s="46"/>
      <c r="Y29" s="46"/>
      <c r="Z29" s="34"/>
      <c r="AA29" s="74">
        <v>2.5</v>
      </c>
      <c r="AB29" s="80" t="s">
        <v>1204</v>
      </c>
      <c r="AC29" s="81">
        <v>1</v>
      </c>
      <c r="AD29" s="74">
        <f t="shared" si="0"/>
        <v>2.5</v>
      </c>
      <c r="AE29" s="73"/>
      <c r="AF29" s="73">
        <f t="shared" si="1"/>
        <v>0</v>
      </c>
      <c r="AG29" s="73"/>
      <c r="AH29" s="73">
        <f t="shared" si="2"/>
        <v>0</v>
      </c>
      <c r="AI29" s="73"/>
      <c r="AJ29" s="73">
        <f t="shared" si="3"/>
        <v>0</v>
      </c>
    </row>
    <row r="30" spans="1:36" ht="154.5" customHeight="1" x14ac:dyDescent="0.35">
      <c r="A30" s="46">
        <v>124</v>
      </c>
      <c r="B30" s="43" t="s">
        <v>505</v>
      </c>
      <c r="C30" s="43" t="s">
        <v>506</v>
      </c>
      <c r="D30" s="43" t="s">
        <v>72</v>
      </c>
      <c r="E30" s="43" t="s">
        <v>484</v>
      </c>
      <c r="F30" s="43" t="s">
        <v>229</v>
      </c>
      <c r="G30" s="43" t="s">
        <v>507</v>
      </c>
      <c r="H30" s="60" t="s">
        <v>485</v>
      </c>
      <c r="I30" s="43" t="s">
        <v>508</v>
      </c>
      <c r="J30" s="43" t="s">
        <v>509</v>
      </c>
      <c r="K30" s="43" t="s">
        <v>537</v>
      </c>
      <c r="L30" s="84">
        <v>60</v>
      </c>
      <c r="M30" s="43" t="s">
        <v>538</v>
      </c>
      <c r="N30" s="40" t="s">
        <v>512</v>
      </c>
      <c r="O30" s="58" t="s">
        <v>244</v>
      </c>
      <c r="P30" s="48">
        <v>44963</v>
      </c>
      <c r="Q30" s="48">
        <v>45290</v>
      </c>
      <c r="R30" s="43" t="s">
        <v>497</v>
      </c>
      <c r="S30" s="38" t="s">
        <v>513</v>
      </c>
      <c r="T30" s="38" t="s">
        <v>539</v>
      </c>
      <c r="U30" s="47">
        <v>9.0899999999999995E-2</v>
      </c>
      <c r="V30" s="46"/>
      <c r="W30" s="46"/>
      <c r="X30" s="46"/>
      <c r="Y30" s="46"/>
      <c r="Z30" s="34"/>
      <c r="AA30" s="74">
        <v>2.5</v>
      </c>
      <c r="AB30" s="80" t="s">
        <v>1205</v>
      </c>
      <c r="AC30" s="81">
        <v>1</v>
      </c>
      <c r="AD30" s="74">
        <f t="shared" si="0"/>
        <v>2.5</v>
      </c>
      <c r="AE30" s="73"/>
      <c r="AF30" s="73">
        <f t="shared" si="1"/>
        <v>0</v>
      </c>
      <c r="AG30" s="73"/>
      <c r="AH30" s="73">
        <f t="shared" si="2"/>
        <v>0</v>
      </c>
      <c r="AI30" s="73"/>
      <c r="AJ30" s="73">
        <f t="shared" si="3"/>
        <v>0</v>
      </c>
    </row>
    <row r="31" spans="1:36" ht="94.5" x14ac:dyDescent="0.35">
      <c r="A31" s="46">
        <v>125</v>
      </c>
      <c r="B31" s="43" t="s">
        <v>505</v>
      </c>
      <c r="C31" s="43" t="s">
        <v>506</v>
      </c>
      <c r="D31" s="43" t="s">
        <v>72</v>
      </c>
      <c r="E31" s="43" t="s">
        <v>484</v>
      </c>
      <c r="F31" s="43" t="s">
        <v>229</v>
      </c>
      <c r="G31" s="43" t="s">
        <v>507</v>
      </c>
      <c r="H31" s="60" t="s">
        <v>485</v>
      </c>
      <c r="I31" s="43" t="s">
        <v>508</v>
      </c>
      <c r="J31" s="43" t="s">
        <v>509</v>
      </c>
      <c r="K31" s="43" t="s">
        <v>537</v>
      </c>
      <c r="L31" s="84">
        <v>60</v>
      </c>
      <c r="M31" s="43" t="s">
        <v>538</v>
      </c>
      <c r="N31" s="40" t="s">
        <v>515</v>
      </c>
      <c r="O31" s="35" t="s">
        <v>244</v>
      </c>
      <c r="P31" s="48">
        <v>44963</v>
      </c>
      <c r="Q31" s="48">
        <v>45290</v>
      </c>
      <c r="R31" s="43" t="s">
        <v>497</v>
      </c>
      <c r="S31" s="37" t="s">
        <v>523</v>
      </c>
      <c r="T31" s="38" t="s">
        <v>539</v>
      </c>
      <c r="U31" s="47">
        <v>2.5000000000000001E-2</v>
      </c>
      <c r="V31" s="46"/>
      <c r="W31" s="46"/>
      <c r="X31" s="46"/>
      <c r="Y31" s="46"/>
      <c r="Z31" s="34"/>
      <c r="AA31" s="74">
        <v>2.5</v>
      </c>
      <c r="AB31" s="80" t="s">
        <v>1206</v>
      </c>
      <c r="AC31" s="81">
        <v>1</v>
      </c>
      <c r="AD31" s="74">
        <f t="shared" si="0"/>
        <v>2.5</v>
      </c>
      <c r="AE31" s="73"/>
      <c r="AF31" s="73">
        <f t="shared" si="1"/>
        <v>0</v>
      </c>
      <c r="AG31" s="73"/>
      <c r="AH31" s="73">
        <f t="shared" si="2"/>
        <v>0</v>
      </c>
      <c r="AI31" s="73"/>
      <c r="AJ31" s="73">
        <f t="shared" si="3"/>
        <v>0</v>
      </c>
    </row>
    <row r="32" spans="1:36" ht="147" x14ac:dyDescent="0.35">
      <c r="A32" s="46">
        <v>126</v>
      </c>
      <c r="B32" s="43" t="s">
        <v>505</v>
      </c>
      <c r="C32" s="43" t="s">
        <v>506</v>
      </c>
      <c r="D32" s="43" t="s">
        <v>72</v>
      </c>
      <c r="E32" s="43" t="s">
        <v>484</v>
      </c>
      <c r="F32" s="43" t="s">
        <v>229</v>
      </c>
      <c r="G32" s="43" t="s">
        <v>507</v>
      </c>
      <c r="H32" s="60" t="s">
        <v>485</v>
      </c>
      <c r="I32" s="43" t="s">
        <v>508</v>
      </c>
      <c r="J32" s="43" t="s">
        <v>509</v>
      </c>
      <c r="K32" s="43" t="s">
        <v>537</v>
      </c>
      <c r="L32" s="84">
        <v>60</v>
      </c>
      <c r="M32" s="43" t="s">
        <v>538</v>
      </c>
      <c r="N32" s="40" t="s">
        <v>517</v>
      </c>
      <c r="O32" s="35" t="s">
        <v>244</v>
      </c>
      <c r="P32" s="48">
        <v>44963</v>
      </c>
      <c r="Q32" s="48">
        <v>45290</v>
      </c>
      <c r="R32" s="43" t="s">
        <v>497</v>
      </c>
      <c r="S32" s="37" t="s">
        <v>518</v>
      </c>
      <c r="T32" s="38" t="s">
        <v>539</v>
      </c>
      <c r="U32" s="47">
        <v>2.5000000000000001E-2</v>
      </c>
      <c r="V32" s="46"/>
      <c r="W32" s="46"/>
      <c r="X32" s="46"/>
      <c r="Y32" s="46"/>
      <c r="Z32" s="34"/>
      <c r="AA32" s="74">
        <v>2.5</v>
      </c>
      <c r="AB32" s="76" t="s">
        <v>1207</v>
      </c>
      <c r="AC32" s="81">
        <v>1</v>
      </c>
      <c r="AD32" s="74">
        <f t="shared" si="0"/>
        <v>2.5</v>
      </c>
      <c r="AE32" s="73"/>
      <c r="AF32" s="73">
        <f t="shared" si="1"/>
        <v>0</v>
      </c>
      <c r="AG32" s="73"/>
      <c r="AH32" s="73">
        <f t="shared" si="2"/>
        <v>0</v>
      </c>
      <c r="AI32" s="73"/>
      <c r="AJ32" s="73">
        <f t="shared" si="3"/>
        <v>0</v>
      </c>
    </row>
    <row r="33" spans="1:36" ht="136.5" x14ac:dyDescent="0.35">
      <c r="A33" s="46">
        <v>127</v>
      </c>
      <c r="B33" s="43" t="s">
        <v>505</v>
      </c>
      <c r="C33" s="43" t="s">
        <v>506</v>
      </c>
      <c r="D33" s="43" t="s">
        <v>72</v>
      </c>
      <c r="E33" s="43" t="s">
        <v>484</v>
      </c>
      <c r="F33" s="43" t="s">
        <v>229</v>
      </c>
      <c r="G33" s="43" t="s">
        <v>507</v>
      </c>
      <c r="H33" s="60" t="s">
        <v>485</v>
      </c>
      <c r="I33" s="43" t="s">
        <v>508</v>
      </c>
      <c r="J33" s="43" t="s">
        <v>509</v>
      </c>
      <c r="K33" s="43" t="s">
        <v>537</v>
      </c>
      <c r="L33" s="84">
        <v>60</v>
      </c>
      <c r="M33" s="43" t="s">
        <v>538</v>
      </c>
      <c r="N33" s="40" t="s">
        <v>524</v>
      </c>
      <c r="O33" s="35" t="s">
        <v>244</v>
      </c>
      <c r="P33" s="48">
        <v>44963</v>
      </c>
      <c r="Q33" s="48">
        <v>45290</v>
      </c>
      <c r="R33" s="43" t="s">
        <v>497</v>
      </c>
      <c r="S33" s="37" t="s">
        <v>525</v>
      </c>
      <c r="T33" s="38" t="s">
        <v>539</v>
      </c>
      <c r="U33" s="47">
        <v>2.5000000000000001E-2</v>
      </c>
      <c r="V33" s="46"/>
      <c r="W33" s="46"/>
      <c r="X33" s="46"/>
      <c r="Y33" s="46"/>
      <c r="Z33" s="34"/>
      <c r="AA33" s="74">
        <v>2.5</v>
      </c>
      <c r="AB33" s="80" t="s">
        <v>1208</v>
      </c>
      <c r="AC33" s="82">
        <v>0</v>
      </c>
      <c r="AD33" s="83">
        <f t="shared" si="0"/>
        <v>0</v>
      </c>
      <c r="AE33" s="73"/>
      <c r="AF33" s="73">
        <f t="shared" si="1"/>
        <v>0</v>
      </c>
      <c r="AG33" s="73"/>
      <c r="AH33" s="73">
        <f t="shared" si="2"/>
        <v>0</v>
      </c>
      <c r="AI33" s="73"/>
      <c r="AJ33" s="73">
        <f t="shared" si="3"/>
        <v>0</v>
      </c>
    </row>
    <row r="34" spans="1:36" ht="117" x14ac:dyDescent="0.35">
      <c r="A34" s="46">
        <v>128</v>
      </c>
      <c r="B34" s="43" t="s">
        <v>505</v>
      </c>
      <c r="C34" s="43" t="s">
        <v>506</v>
      </c>
      <c r="D34" s="43" t="s">
        <v>72</v>
      </c>
      <c r="E34" s="43" t="s">
        <v>484</v>
      </c>
      <c r="F34" s="43" t="s">
        <v>229</v>
      </c>
      <c r="G34" s="43" t="s">
        <v>507</v>
      </c>
      <c r="H34" s="60" t="s">
        <v>485</v>
      </c>
      <c r="I34" s="43" t="s">
        <v>508</v>
      </c>
      <c r="J34" s="46" t="s">
        <v>509</v>
      </c>
      <c r="K34" s="43" t="s">
        <v>540</v>
      </c>
      <c r="L34" s="39">
        <v>30</v>
      </c>
      <c r="M34" s="61" t="s">
        <v>541</v>
      </c>
      <c r="N34" s="52" t="s">
        <v>1209</v>
      </c>
      <c r="O34" s="35" t="s">
        <v>78</v>
      </c>
      <c r="P34" s="48">
        <v>44963</v>
      </c>
      <c r="Q34" s="48">
        <v>45290</v>
      </c>
      <c r="R34" s="43" t="s">
        <v>497</v>
      </c>
      <c r="S34" s="38" t="s">
        <v>513</v>
      </c>
      <c r="T34" s="38" t="s">
        <v>542</v>
      </c>
      <c r="U34" s="47">
        <v>9.0899999999999995E-2</v>
      </c>
      <c r="V34" s="46"/>
      <c r="W34" s="46"/>
      <c r="X34" s="46"/>
      <c r="Y34" s="46"/>
      <c r="Z34" s="34"/>
      <c r="AA34" s="74">
        <v>2.5</v>
      </c>
      <c r="AB34" s="80" t="s">
        <v>1210</v>
      </c>
      <c r="AC34" s="81">
        <v>1</v>
      </c>
      <c r="AD34" s="74">
        <f t="shared" si="0"/>
        <v>2.5</v>
      </c>
      <c r="AE34" s="73"/>
      <c r="AF34" s="73">
        <f t="shared" si="1"/>
        <v>0</v>
      </c>
      <c r="AG34" s="73"/>
      <c r="AH34" s="73">
        <f t="shared" si="2"/>
        <v>0</v>
      </c>
      <c r="AI34" s="73"/>
      <c r="AJ34" s="73">
        <f t="shared" si="3"/>
        <v>0</v>
      </c>
    </row>
    <row r="35" spans="1:36" ht="117" x14ac:dyDescent="0.35">
      <c r="A35" s="46">
        <v>129</v>
      </c>
      <c r="B35" s="43" t="s">
        <v>505</v>
      </c>
      <c r="C35" s="43" t="s">
        <v>506</v>
      </c>
      <c r="D35" s="43" t="s">
        <v>72</v>
      </c>
      <c r="E35" s="43" t="s">
        <v>484</v>
      </c>
      <c r="F35" s="43" t="s">
        <v>229</v>
      </c>
      <c r="G35" s="43" t="s">
        <v>507</v>
      </c>
      <c r="H35" s="60" t="s">
        <v>485</v>
      </c>
      <c r="I35" s="43" t="s">
        <v>508</v>
      </c>
      <c r="J35" s="46" t="s">
        <v>509</v>
      </c>
      <c r="K35" s="43" t="s">
        <v>540</v>
      </c>
      <c r="L35" s="39">
        <v>30</v>
      </c>
      <c r="M35" s="43" t="s">
        <v>541</v>
      </c>
      <c r="N35" s="40" t="s">
        <v>515</v>
      </c>
      <c r="O35" s="35" t="s">
        <v>78</v>
      </c>
      <c r="P35" s="48">
        <v>44963</v>
      </c>
      <c r="Q35" s="48">
        <v>45290</v>
      </c>
      <c r="R35" s="43" t="s">
        <v>497</v>
      </c>
      <c r="S35" s="37" t="s">
        <v>523</v>
      </c>
      <c r="T35" s="38" t="s">
        <v>542</v>
      </c>
      <c r="U35" s="47">
        <v>2.5000000000000001E-2</v>
      </c>
      <c r="V35" s="46"/>
      <c r="W35" s="46"/>
      <c r="X35" s="46"/>
      <c r="Y35" s="46"/>
      <c r="Z35" s="34"/>
      <c r="AA35" s="74">
        <v>2.5</v>
      </c>
      <c r="AB35" s="80" t="s">
        <v>1211</v>
      </c>
      <c r="AC35" s="81">
        <v>1</v>
      </c>
      <c r="AD35" s="74">
        <f t="shared" si="0"/>
        <v>2.5</v>
      </c>
      <c r="AE35" s="73"/>
      <c r="AF35" s="73">
        <f t="shared" si="1"/>
        <v>0</v>
      </c>
      <c r="AG35" s="73"/>
      <c r="AH35" s="73">
        <f t="shared" si="2"/>
        <v>0</v>
      </c>
      <c r="AI35" s="73"/>
      <c r="AJ35" s="73">
        <f t="shared" si="3"/>
        <v>0</v>
      </c>
    </row>
    <row r="36" spans="1:36" ht="136.5" x14ac:dyDescent="0.35">
      <c r="A36" s="46">
        <v>130</v>
      </c>
      <c r="B36" s="43" t="s">
        <v>505</v>
      </c>
      <c r="C36" s="43" t="s">
        <v>506</v>
      </c>
      <c r="D36" s="43" t="s">
        <v>72</v>
      </c>
      <c r="E36" s="43" t="s">
        <v>484</v>
      </c>
      <c r="F36" s="43" t="s">
        <v>229</v>
      </c>
      <c r="G36" s="43" t="s">
        <v>507</v>
      </c>
      <c r="H36" s="60" t="s">
        <v>485</v>
      </c>
      <c r="I36" s="43" t="s">
        <v>508</v>
      </c>
      <c r="J36" s="46" t="s">
        <v>509</v>
      </c>
      <c r="K36" s="43" t="s">
        <v>540</v>
      </c>
      <c r="L36" s="39">
        <v>30</v>
      </c>
      <c r="M36" s="43" t="s">
        <v>541</v>
      </c>
      <c r="N36" s="40" t="s">
        <v>517</v>
      </c>
      <c r="O36" s="35" t="s">
        <v>78</v>
      </c>
      <c r="P36" s="48">
        <v>44963</v>
      </c>
      <c r="Q36" s="48">
        <v>45290</v>
      </c>
      <c r="R36" s="43" t="s">
        <v>497</v>
      </c>
      <c r="S36" s="37" t="s">
        <v>518</v>
      </c>
      <c r="T36" s="38" t="s">
        <v>542</v>
      </c>
      <c r="U36" s="47">
        <v>2.5000000000000001E-2</v>
      </c>
      <c r="V36" s="46"/>
      <c r="W36" s="46"/>
      <c r="X36" s="46"/>
      <c r="Y36" s="46"/>
      <c r="Z36" s="34"/>
      <c r="AA36" s="74">
        <v>2.5</v>
      </c>
      <c r="AB36" s="80" t="s">
        <v>1212</v>
      </c>
      <c r="AC36" s="81">
        <v>1</v>
      </c>
      <c r="AD36" s="74">
        <f t="shared" si="0"/>
        <v>2.5</v>
      </c>
      <c r="AE36" s="73"/>
      <c r="AF36" s="73">
        <f t="shared" si="1"/>
        <v>0</v>
      </c>
      <c r="AG36" s="73"/>
      <c r="AH36" s="73">
        <f t="shared" si="2"/>
        <v>0</v>
      </c>
      <c r="AI36" s="73"/>
      <c r="AJ36" s="73">
        <f t="shared" si="3"/>
        <v>0</v>
      </c>
    </row>
    <row r="37" spans="1:36" ht="117" x14ac:dyDescent="0.35">
      <c r="A37" s="46">
        <v>131</v>
      </c>
      <c r="B37" s="43" t="s">
        <v>505</v>
      </c>
      <c r="C37" s="43" t="s">
        <v>506</v>
      </c>
      <c r="D37" s="43" t="s">
        <v>72</v>
      </c>
      <c r="E37" s="43" t="s">
        <v>484</v>
      </c>
      <c r="F37" s="43" t="s">
        <v>229</v>
      </c>
      <c r="G37" s="43" t="s">
        <v>507</v>
      </c>
      <c r="H37" s="60" t="s">
        <v>485</v>
      </c>
      <c r="I37" s="43" t="s">
        <v>508</v>
      </c>
      <c r="J37" s="46" t="s">
        <v>509</v>
      </c>
      <c r="K37" s="43" t="s">
        <v>540</v>
      </c>
      <c r="L37" s="39">
        <v>30</v>
      </c>
      <c r="M37" s="43" t="s">
        <v>541</v>
      </c>
      <c r="N37" s="40" t="s">
        <v>524</v>
      </c>
      <c r="O37" s="35" t="s">
        <v>78</v>
      </c>
      <c r="P37" s="48">
        <v>44963</v>
      </c>
      <c r="Q37" s="48">
        <v>45290</v>
      </c>
      <c r="R37" s="43" t="s">
        <v>497</v>
      </c>
      <c r="S37" s="37" t="s">
        <v>525</v>
      </c>
      <c r="T37" s="38" t="s">
        <v>542</v>
      </c>
      <c r="U37" s="47">
        <v>2.5000000000000001E-2</v>
      </c>
      <c r="V37" s="46"/>
      <c r="W37" s="46"/>
      <c r="X37" s="46"/>
      <c r="Y37" s="46"/>
      <c r="Z37" s="34"/>
      <c r="AA37" s="74">
        <v>2.5</v>
      </c>
      <c r="AB37" s="80" t="s">
        <v>1213</v>
      </c>
      <c r="AC37" s="81">
        <v>1</v>
      </c>
      <c r="AD37" s="74">
        <f t="shared" si="0"/>
        <v>2.5</v>
      </c>
      <c r="AE37" s="73"/>
      <c r="AF37" s="73">
        <f t="shared" si="1"/>
        <v>0</v>
      </c>
      <c r="AG37" s="73"/>
      <c r="AH37" s="73">
        <f t="shared" si="2"/>
        <v>0</v>
      </c>
      <c r="AI37" s="73"/>
      <c r="AJ37" s="73">
        <f t="shared" si="3"/>
        <v>0</v>
      </c>
    </row>
    <row r="38" spans="1:36" ht="136.5" x14ac:dyDescent="0.35">
      <c r="A38" s="46">
        <v>132</v>
      </c>
      <c r="B38" s="43" t="s">
        <v>505</v>
      </c>
      <c r="C38" s="43" t="s">
        <v>543</v>
      </c>
      <c r="D38" s="43" t="s">
        <v>72</v>
      </c>
      <c r="E38" s="43" t="s">
        <v>484</v>
      </c>
      <c r="F38" s="43" t="s">
        <v>229</v>
      </c>
      <c r="G38" s="43" t="s">
        <v>507</v>
      </c>
      <c r="H38" s="60" t="s">
        <v>485</v>
      </c>
      <c r="I38" s="43" t="s">
        <v>508</v>
      </c>
      <c r="J38" s="43" t="s">
        <v>544</v>
      </c>
      <c r="K38" s="43" t="s">
        <v>545</v>
      </c>
      <c r="L38" s="39">
        <v>1</v>
      </c>
      <c r="M38" s="43" t="s">
        <v>1214</v>
      </c>
      <c r="N38" s="40" t="s">
        <v>1215</v>
      </c>
      <c r="O38" s="35" t="s">
        <v>78</v>
      </c>
      <c r="P38" s="48">
        <v>44963</v>
      </c>
      <c r="Q38" s="48">
        <v>45290</v>
      </c>
      <c r="R38" s="43" t="s">
        <v>497</v>
      </c>
      <c r="S38" s="38" t="s">
        <v>548</v>
      </c>
      <c r="T38" s="38" t="s">
        <v>549</v>
      </c>
      <c r="U38" s="47">
        <v>9.0899999999999995E-2</v>
      </c>
      <c r="V38" s="46"/>
      <c r="W38" s="46"/>
      <c r="X38" s="46"/>
      <c r="Y38" s="46"/>
      <c r="Z38" s="34"/>
      <c r="AA38" s="74">
        <v>2.5</v>
      </c>
      <c r="AB38" s="80" t="s">
        <v>1216</v>
      </c>
      <c r="AC38" s="81">
        <v>1</v>
      </c>
      <c r="AD38" s="74">
        <f t="shared" si="0"/>
        <v>2.5</v>
      </c>
      <c r="AE38" s="73"/>
      <c r="AF38" s="73">
        <f t="shared" si="1"/>
        <v>0</v>
      </c>
      <c r="AG38" s="73"/>
      <c r="AH38" s="73">
        <f t="shared" si="2"/>
        <v>0</v>
      </c>
      <c r="AI38" s="73"/>
      <c r="AJ38" s="73">
        <f t="shared" si="3"/>
        <v>0</v>
      </c>
    </row>
    <row r="39" spans="1:36" ht="156" customHeight="1" x14ac:dyDescent="0.35">
      <c r="A39" s="46">
        <v>133</v>
      </c>
      <c r="B39" s="43" t="s">
        <v>505</v>
      </c>
      <c r="C39" s="43" t="s">
        <v>543</v>
      </c>
      <c r="D39" s="43" t="s">
        <v>72</v>
      </c>
      <c r="E39" s="43" t="s">
        <v>484</v>
      </c>
      <c r="F39" s="43" t="s">
        <v>229</v>
      </c>
      <c r="G39" s="43" t="s">
        <v>507</v>
      </c>
      <c r="H39" s="60" t="s">
        <v>485</v>
      </c>
      <c r="I39" s="43" t="s">
        <v>508</v>
      </c>
      <c r="J39" s="43" t="s">
        <v>544</v>
      </c>
      <c r="K39" s="43" t="s">
        <v>545</v>
      </c>
      <c r="L39" s="39">
        <v>1</v>
      </c>
      <c r="M39" s="43" t="s">
        <v>1214</v>
      </c>
      <c r="N39" s="40" t="s">
        <v>1217</v>
      </c>
      <c r="O39" s="35" t="s">
        <v>78</v>
      </c>
      <c r="P39" s="48">
        <v>44963</v>
      </c>
      <c r="Q39" s="48">
        <v>45290</v>
      </c>
      <c r="R39" s="43" t="s">
        <v>497</v>
      </c>
      <c r="S39" s="38" t="s">
        <v>520</v>
      </c>
      <c r="T39" s="38" t="s">
        <v>549</v>
      </c>
      <c r="U39" s="47">
        <v>2.5000000000000001E-2</v>
      </c>
      <c r="V39" s="46"/>
      <c r="W39" s="46"/>
      <c r="X39" s="46"/>
      <c r="Y39" s="46"/>
      <c r="Z39" s="34"/>
      <c r="AA39" s="74">
        <v>2.5</v>
      </c>
      <c r="AB39" s="80" t="s">
        <v>1218</v>
      </c>
      <c r="AC39" s="82">
        <v>0.25</v>
      </c>
      <c r="AD39" s="83">
        <f t="shared" si="0"/>
        <v>0.625</v>
      </c>
      <c r="AE39" s="73"/>
      <c r="AF39" s="73">
        <f t="shared" si="1"/>
        <v>0</v>
      </c>
      <c r="AG39" s="73"/>
      <c r="AH39" s="73">
        <f t="shared" si="2"/>
        <v>0</v>
      </c>
      <c r="AI39" s="73"/>
      <c r="AJ39" s="73">
        <f t="shared" si="3"/>
        <v>0</v>
      </c>
    </row>
    <row r="40" spans="1:36" ht="117" x14ac:dyDescent="0.35">
      <c r="A40" s="46">
        <v>134</v>
      </c>
      <c r="B40" s="43" t="s">
        <v>505</v>
      </c>
      <c r="C40" s="43" t="s">
        <v>543</v>
      </c>
      <c r="D40" s="43" t="s">
        <v>72</v>
      </c>
      <c r="E40" s="43" t="s">
        <v>484</v>
      </c>
      <c r="F40" s="43" t="s">
        <v>229</v>
      </c>
      <c r="G40" s="43" t="s">
        <v>507</v>
      </c>
      <c r="H40" s="60" t="s">
        <v>485</v>
      </c>
      <c r="I40" s="43" t="s">
        <v>508</v>
      </c>
      <c r="J40" s="43" t="s">
        <v>544</v>
      </c>
      <c r="K40" s="43" t="s">
        <v>545</v>
      </c>
      <c r="L40" s="39">
        <v>2</v>
      </c>
      <c r="M40" s="43" t="s">
        <v>1214</v>
      </c>
      <c r="N40" s="40" t="s">
        <v>1219</v>
      </c>
      <c r="O40" s="35" t="s">
        <v>78</v>
      </c>
      <c r="P40" s="48">
        <v>44963</v>
      </c>
      <c r="Q40" s="48">
        <v>45290</v>
      </c>
      <c r="R40" s="43" t="s">
        <v>497</v>
      </c>
      <c r="S40" s="38" t="s">
        <v>520</v>
      </c>
      <c r="T40" s="38" t="s">
        <v>549</v>
      </c>
      <c r="U40" s="47">
        <v>2.5000000000000001E-2</v>
      </c>
      <c r="V40" s="46"/>
      <c r="W40" s="46"/>
      <c r="X40" s="46"/>
      <c r="Y40" s="46"/>
      <c r="Z40" s="34"/>
      <c r="AA40" s="74">
        <v>2.5</v>
      </c>
      <c r="AB40" s="80" t="s">
        <v>1220</v>
      </c>
      <c r="AC40" s="82">
        <v>0.25</v>
      </c>
      <c r="AD40" s="83">
        <f t="shared" si="0"/>
        <v>0.625</v>
      </c>
      <c r="AE40" s="73"/>
      <c r="AF40" s="73">
        <f t="shared" si="1"/>
        <v>0</v>
      </c>
      <c r="AG40" s="73"/>
      <c r="AH40" s="73">
        <f t="shared" si="2"/>
        <v>0</v>
      </c>
      <c r="AI40" s="73"/>
      <c r="AJ40" s="73">
        <f t="shared" si="3"/>
        <v>0</v>
      </c>
    </row>
    <row r="41" spans="1:36" ht="126" x14ac:dyDescent="0.35">
      <c r="A41" s="46">
        <v>135</v>
      </c>
      <c r="B41" s="43" t="s">
        <v>505</v>
      </c>
      <c r="C41" s="43" t="s">
        <v>543</v>
      </c>
      <c r="D41" s="43" t="s">
        <v>72</v>
      </c>
      <c r="E41" s="43" t="s">
        <v>484</v>
      </c>
      <c r="F41" s="43" t="s">
        <v>229</v>
      </c>
      <c r="G41" s="43" t="s">
        <v>507</v>
      </c>
      <c r="H41" s="60" t="s">
        <v>485</v>
      </c>
      <c r="I41" s="43" t="s">
        <v>508</v>
      </c>
      <c r="J41" s="43" t="s">
        <v>544</v>
      </c>
      <c r="K41" s="43" t="s">
        <v>545</v>
      </c>
      <c r="L41" s="39">
        <v>170</v>
      </c>
      <c r="M41" s="43" t="s">
        <v>546</v>
      </c>
      <c r="N41" s="40" t="s">
        <v>1221</v>
      </c>
      <c r="O41" s="35" t="s">
        <v>78</v>
      </c>
      <c r="P41" s="48">
        <v>44963</v>
      </c>
      <c r="Q41" s="48">
        <v>45290</v>
      </c>
      <c r="R41" s="43" t="s">
        <v>497</v>
      </c>
      <c r="S41" s="38" t="s">
        <v>520</v>
      </c>
      <c r="T41" s="38" t="s">
        <v>549</v>
      </c>
      <c r="U41" s="47">
        <v>2.5000000000000001E-2</v>
      </c>
      <c r="V41" s="46"/>
      <c r="W41" s="46"/>
      <c r="X41" s="46"/>
      <c r="Y41" s="46"/>
      <c r="Z41" s="34"/>
      <c r="AA41" s="74">
        <v>2.5</v>
      </c>
      <c r="AB41" s="80" t="s">
        <v>1222</v>
      </c>
      <c r="AC41" s="82">
        <v>0</v>
      </c>
      <c r="AD41" s="83">
        <f t="shared" si="0"/>
        <v>0</v>
      </c>
      <c r="AE41" s="73"/>
      <c r="AF41" s="73">
        <f t="shared" si="1"/>
        <v>0</v>
      </c>
      <c r="AG41" s="73"/>
      <c r="AH41" s="73">
        <f t="shared" si="2"/>
        <v>0</v>
      </c>
      <c r="AI41" s="73"/>
      <c r="AJ41" s="73">
        <f t="shared" si="3"/>
        <v>0</v>
      </c>
    </row>
    <row r="42" spans="1:36" ht="130" x14ac:dyDescent="0.35">
      <c r="A42" s="46">
        <v>136</v>
      </c>
      <c r="B42" s="43" t="s">
        <v>505</v>
      </c>
      <c r="C42" s="43" t="s">
        <v>553</v>
      </c>
      <c r="D42" s="43" t="s">
        <v>72</v>
      </c>
      <c r="E42" s="43" t="s">
        <v>484</v>
      </c>
      <c r="F42" s="43" t="s">
        <v>229</v>
      </c>
      <c r="G42" s="43" t="s">
        <v>507</v>
      </c>
      <c r="H42" s="60" t="s">
        <v>485</v>
      </c>
      <c r="I42" s="43" t="s">
        <v>508</v>
      </c>
      <c r="J42" s="46" t="s">
        <v>554</v>
      </c>
      <c r="K42" s="43" t="s">
        <v>555</v>
      </c>
      <c r="L42" s="39">
        <v>4</v>
      </c>
      <c r="M42" s="43" t="s">
        <v>556</v>
      </c>
      <c r="N42" s="40" t="s">
        <v>557</v>
      </c>
      <c r="O42" s="35" t="s">
        <v>78</v>
      </c>
      <c r="P42" s="48">
        <v>44946</v>
      </c>
      <c r="Q42" s="48">
        <v>45290</v>
      </c>
      <c r="R42" s="43" t="s">
        <v>497</v>
      </c>
      <c r="S42" s="53" t="s">
        <v>558</v>
      </c>
      <c r="T42" s="53" t="s">
        <v>559</v>
      </c>
      <c r="U42" s="47">
        <v>9.0899999999999995E-2</v>
      </c>
      <c r="V42" s="46"/>
      <c r="W42" s="46"/>
      <c r="X42" s="46"/>
      <c r="Y42" s="46"/>
      <c r="Z42" s="34"/>
      <c r="AA42" s="74">
        <v>2.5</v>
      </c>
      <c r="AB42" s="80" t="s">
        <v>1223</v>
      </c>
      <c r="AC42" s="81">
        <v>1</v>
      </c>
      <c r="AD42" s="74">
        <f t="shared" si="0"/>
        <v>2.5</v>
      </c>
      <c r="AE42" s="73"/>
      <c r="AF42" s="73">
        <f t="shared" si="1"/>
        <v>0</v>
      </c>
      <c r="AG42" s="73"/>
      <c r="AH42" s="73">
        <f t="shared" si="2"/>
        <v>0</v>
      </c>
      <c r="AI42" s="73"/>
      <c r="AJ42" s="73">
        <f t="shared" si="3"/>
        <v>0</v>
      </c>
    </row>
    <row r="43" spans="1:36" ht="130" x14ac:dyDescent="0.35">
      <c r="A43" s="46">
        <v>137</v>
      </c>
      <c r="B43" s="43" t="s">
        <v>505</v>
      </c>
      <c r="C43" s="43" t="s">
        <v>553</v>
      </c>
      <c r="D43" s="43" t="s">
        <v>72</v>
      </c>
      <c r="E43" s="43" t="s">
        <v>484</v>
      </c>
      <c r="F43" s="43" t="s">
        <v>229</v>
      </c>
      <c r="G43" s="43" t="s">
        <v>507</v>
      </c>
      <c r="H43" s="60" t="s">
        <v>485</v>
      </c>
      <c r="I43" s="43" t="s">
        <v>508</v>
      </c>
      <c r="J43" s="46" t="s">
        <v>554</v>
      </c>
      <c r="K43" s="43" t="s">
        <v>555</v>
      </c>
      <c r="L43" s="39">
        <v>4</v>
      </c>
      <c r="M43" s="43" t="s">
        <v>556</v>
      </c>
      <c r="N43" s="40" t="s">
        <v>560</v>
      </c>
      <c r="O43" s="35" t="s">
        <v>78</v>
      </c>
      <c r="P43" s="48">
        <v>44571</v>
      </c>
      <c r="Q43" s="48">
        <v>44925</v>
      </c>
      <c r="R43" s="43" t="s">
        <v>497</v>
      </c>
      <c r="S43" s="53" t="s">
        <v>558</v>
      </c>
      <c r="T43" s="53" t="s">
        <v>559</v>
      </c>
      <c r="U43" s="47">
        <v>2.5000000000000001E-2</v>
      </c>
      <c r="V43" s="46"/>
      <c r="W43" s="46"/>
      <c r="X43" s="46"/>
      <c r="Y43" s="46"/>
      <c r="Z43" s="34"/>
      <c r="AA43" s="74">
        <v>2.5</v>
      </c>
      <c r="AB43" s="80" t="s">
        <v>1224</v>
      </c>
      <c r="AC43" s="81">
        <v>1</v>
      </c>
      <c r="AD43" s="74">
        <f t="shared" si="0"/>
        <v>2.5</v>
      </c>
      <c r="AE43" s="73"/>
      <c r="AF43" s="73">
        <f t="shared" si="1"/>
        <v>0</v>
      </c>
      <c r="AG43" s="73"/>
      <c r="AH43" s="73">
        <f t="shared" si="2"/>
        <v>0</v>
      </c>
      <c r="AI43" s="73"/>
      <c r="AJ43" s="73">
        <f t="shared" si="3"/>
        <v>0</v>
      </c>
    </row>
    <row r="44" spans="1:36" ht="130" x14ac:dyDescent="0.35">
      <c r="A44" s="46">
        <v>138</v>
      </c>
      <c r="B44" s="43" t="s">
        <v>505</v>
      </c>
      <c r="C44" s="43" t="s">
        <v>553</v>
      </c>
      <c r="D44" s="43" t="s">
        <v>72</v>
      </c>
      <c r="E44" s="43" t="s">
        <v>484</v>
      </c>
      <c r="F44" s="43" t="s">
        <v>229</v>
      </c>
      <c r="G44" s="43" t="s">
        <v>507</v>
      </c>
      <c r="H44" s="60" t="s">
        <v>485</v>
      </c>
      <c r="I44" s="43" t="s">
        <v>508</v>
      </c>
      <c r="J44" s="46" t="s">
        <v>554</v>
      </c>
      <c r="K44" s="43" t="s">
        <v>555</v>
      </c>
      <c r="L44" s="39">
        <v>4</v>
      </c>
      <c r="M44" s="43" t="s">
        <v>556</v>
      </c>
      <c r="N44" s="40" t="s">
        <v>561</v>
      </c>
      <c r="O44" s="35" t="s">
        <v>78</v>
      </c>
      <c r="P44" s="48">
        <v>44597</v>
      </c>
      <c r="Q44" s="48">
        <v>44925</v>
      </c>
      <c r="R44" s="43" t="s">
        <v>497</v>
      </c>
      <c r="S44" s="53" t="s">
        <v>562</v>
      </c>
      <c r="T44" s="53" t="s">
        <v>559</v>
      </c>
      <c r="U44" s="47">
        <v>2.5000000000000001E-2</v>
      </c>
      <c r="V44" s="46"/>
      <c r="W44" s="46"/>
      <c r="X44" s="46"/>
      <c r="Y44" s="46"/>
      <c r="Z44" s="34"/>
      <c r="AA44" s="74">
        <v>2.5</v>
      </c>
      <c r="AB44" s="80" t="s">
        <v>1225</v>
      </c>
      <c r="AC44" s="82">
        <v>0</v>
      </c>
      <c r="AD44" s="83">
        <f t="shared" si="0"/>
        <v>0</v>
      </c>
      <c r="AE44" s="73"/>
      <c r="AF44" s="73">
        <f t="shared" si="1"/>
        <v>0</v>
      </c>
      <c r="AG44" s="73"/>
      <c r="AH44" s="73">
        <f t="shared" si="2"/>
        <v>0</v>
      </c>
      <c r="AI44" s="73"/>
      <c r="AJ44" s="73">
        <f t="shared" si="3"/>
        <v>0</v>
      </c>
    </row>
    <row r="45" spans="1:36" ht="130" x14ac:dyDescent="0.35">
      <c r="A45" s="46">
        <v>139</v>
      </c>
      <c r="B45" s="43" t="s">
        <v>505</v>
      </c>
      <c r="C45" s="43" t="s">
        <v>553</v>
      </c>
      <c r="D45" s="43" t="s">
        <v>72</v>
      </c>
      <c r="E45" s="43" t="s">
        <v>484</v>
      </c>
      <c r="F45" s="43" t="s">
        <v>229</v>
      </c>
      <c r="G45" s="43" t="s">
        <v>507</v>
      </c>
      <c r="H45" s="60" t="s">
        <v>485</v>
      </c>
      <c r="I45" s="43" t="s">
        <v>508</v>
      </c>
      <c r="J45" s="46" t="s">
        <v>554</v>
      </c>
      <c r="K45" s="43" t="s">
        <v>555</v>
      </c>
      <c r="L45" s="39">
        <v>4</v>
      </c>
      <c r="M45" s="43" t="s">
        <v>556</v>
      </c>
      <c r="N45" s="40" t="s">
        <v>563</v>
      </c>
      <c r="O45" s="35" t="s">
        <v>78</v>
      </c>
      <c r="P45" s="48">
        <v>44597</v>
      </c>
      <c r="Q45" s="48">
        <v>44925</v>
      </c>
      <c r="R45" s="43" t="s">
        <v>497</v>
      </c>
      <c r="S45" s="53" t="s">
        <v>520</v>
      </c>
      <c r="T45" s="53" t="s">
        <v>559</v>
      </c>
      <c r="U45" s="47">
        <v>2.5000000000000001E-2</v>
      </c>
      <c r="V45" s="46"/>
      <c r="W45" s="46"/>
      <c r="X45" s="46"/>
      <c r="Y45" s="46"/>
      <c r="Z45" s="34"/>
      <c r="AA45" s="74">
        <v>2.5</v>
      </c>
      <c r="AB45" s="80" t="s">
        <v>1226</v>
      </c>
      <c r="AC45" s="82">
        <v>0</v>
      </c>
      <c r="AD45" s="83">
        <f t="shared" si="0"/>
        <v>0</v>
      </c>
      <c r="AE45" s="73"/>
      <c r="AF45" s="73">
        <f t="shared" si="1"/>
        <v>0</v>
      </c>
      <c r="AG45" s="73"/>
      <c r="AH45" s="73">
        <f t="shared" si="2"/>
        <v>0</v>
      </c>
      <c r="AI45" s="73"/>
      <c r="AJ45" s="73">
        <f t="shared" si="3"/>
        <v>0</v>
      </c>
    </row>
    <row r="46" spans="1:36" ht="15.5" x14ac:dyDescent="0.35">
      <c r="AD46" s="444">
        <f>SUM(AD6:AD45)</f>
        <v>83.75</v>
      </c>
    </row>
  </sheetData>
  <autoFilter ref="A5:AH45"/>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2529"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252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[1]Formulas!#REF!</xm:f>
          </x14:formula1>
          <xm:sqref>I46:I1048576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28"/>
  <sheetViews>
    <sheetView showGridLines="0" zoomScale="80" zoomScaleNormal="80" workbookViewId="0">
      <selection sqref="A1:C3"/>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21.1796875" style="22" hidden="1" customWidth="1"/>
    <col min="22" max="22" width="21.81640625" style="20" hidden="1" customWidth="1"/>
    <col min="23" max="25" width="20.54296875" style="20" hidden="1" customWidth="1"/>
    <col min="26" max="26" width="22.453125" style="21" hidden="1" customWidth="1"/>
    <col min="27" max="27" width="17" style="22" customWidth="1"/>
    <col min="28" max="28" width="34.54296875" style="20" customWidth="1"/>
    <col min="29" max="30" width="11.453125" style="22"/>
    <col min="31" max="16384" width="11.453125" style="20"/>
  </cols>
  <sheetData>
    <row r="1" spans="1:36" ht="12.65" customHeight="1" x14ac:dyDescent="0.35">
      <c r="A1" s="526"/>
      <c r="B1" s="526"/>
      <c r="C1" s="526"/>
      <c r="D1" s="527" t="s">
        <v>0</v>
      </c>
      <c r="E1" s="527"/>
      <c r="F1" s="527"/>
      <c r="G1" s="527"/>
      <c r="H1" s="527"/>
      <c r="I1" s="527"/>
      <c r="J1" s="527"/>
      <c r="K1" s="527"/>
      <c r="L1" s="527"/>
      <c r="M1" s="527"/>
      <c r="N1" s="527"/>
      <c r="O1" s="527"/>
      <c r="P1" s="527"/>
      <c r="Q1" s="527"/>
      <c r="R1" s="527" t="s">
        <v>1</v>
      </c>
      <c r="S1" s="288" t="s">
        <v>924</v>
      </c>
      <c r="Z1" s="20"/>
    </row>
    <row r="2" spans="1:36" ht="15.5" x14ac:dyDescent="0.35">
      <c r="A2" s="526"/>
      <c r="B2" s="526"/>
      <c r="C2" s="526"/>
      <c r="D2" s="527"/>
      <c r="E2" s="527"/>
      <c r="F2" s="527"/>
      <c r="G2" s="527"/>
      <c r="H2" s="527"/>
      <c r="I2" s="527"/>
      <c r="J2" s="527"/>
      <c r="K2" s="527"/>
      <c r="L2" s="527"/>
      <c r="M2" s="527"/>
      <c r="N2" s="527"/>
      <c r="O2" s="527"/>
      <c r="P2" s="527"/>
      <c r="Q2" s="527"/>
      <c r="R2" s="527"/>
      <c r="S2" s="289" t="s">
        <v>3</v>
      </c>
      <c r="Z2" s="20"/>
    </row>
    <row r="3" spans="1:36" ht="17.149999999999999" customHeight="1" x14ac:dyDescent="0.35">
      <c r="A3" s="526"/>
      <c r="B3" s="526"/>
      <c r="C3" s="526"/>
      <c r="D3" s="527"/>
      <c r="E3" s="527"/>
      <c r="F3" s="527"/>
      <c r="G3" s="527"/>
      <c r="H3" s="527"/>
      <c r="I3" s="527"/>
      <c r="J3" s="527"/>
      <c r="K3" s="527"/>
      <c r="L3" s="527"/>
      <c r="M3" s="527"/>
      <c r="N3" s="527"/>
      <c r="O3" s="527"/>
      <c r="P3" s="527"/>
      <c r="Q3" s="527"/>
      <c r="R3" s="527"/>
      <c r="S3" s="290">
        <v>44956</v>
      </c>
      <c r="Z3" s="20"/>
    </row>
    <row r="4" spans="1:36" s="132" customFormat="1" ht="28.9" customHeight="1" x14ac:dyDescent="0.35">
      <c r="A4" s="525" t="s">
        <v>4</v>
      </c>
      <c r="B4" s="525"/>
      <c r="C4" s="525"/>
      <c r="D4" s="525"/>
      <c r="E4" s="525"/>
      <c r="F4" s="525"/>
      <c r="G4" s="525"/>
      <c r="H4" s="525"/>
      <c r="I4" s="528" t="s">
        <v>5</v>
      </c>
      <c r="J4" s="528"/>
      <c r="K4" s="528"/>
      <c r="L4" s="528"/>
      <c r="M4" s="528"/>
      <c r="N4" s="528"/>
      <c r="O4" s="528"/>
      <c r="P4" s="528"/>
      <c r="Q4" s="528"/>
      <c r="R4" s="528"/>
      <c r="S4" s="528"/>
      <c r="T4" s="131"/>
      <c r="U4" s="131"/>
      <c r="V4" s="525" t="s">
        <v>6</v>
      </c>
      <c r="W4" s="525"/>
      <c r="X4" s="525"/>
      <c r="Y4" s="525"/>
      <c r="Z4" s="525" t="s">
        <v>7</v>
      </c>
      <c r="AA4" s="446"/>
      <c r="AC4" s="446"/>
      <c r="AD4" s="446"/>
    </row>
    <row r="5" spans="1:36" s="138" customFormat="1" ht="56.5" customHeight="1" x14ac:dyDescent="0.35">
      <c r="A5" s="133" t="s">
        <v>8</v>
      </c>
      <c r="B5" s="133" t="s">
        <v>9</v>
      </c>
      <c r="C5" s="134" t="s">
        <v>10</v>
      </c>
      <c r="D5" s="133" t="s">
        <v>11</v>
      </c>
      <c r="E5" s="133" t="s">
        <v>12</v>
      </c>
      <c r="F5" s="134" t="s">
        <v>13</v>
      </c>
      <c r="G5" s="133" t="s">
        <v>14</v>
      </c>
      <c r="H5" s="133" t="s">
        <v>15</v>
      </c>
      <c r="I5" s="133" t="s">
        <v>16</v>
      </c>
      <c r="J5" s="133" t="s">
        <v>17</v>
      </c>
      <c r="K5" s="133" t="s">
        <v>18</v>
      </c>
      <c r="L5" s="133" t="s">
        <v>19</v>
      </c>
      <c r="M5" s="133" t="s">
        <v>20</v>
      </c>
      <c r="N5" s="133" t="s">
        <v>21</v>
      </c>
      <c r="O5" s="133" t="s">
        <v>22</v>
      </c>
      <c r="P5" s="133" t="s">
        <v>23</v>
      </c>
      <c r="Q5" s="133" t="s">
        <v>24</v>
      </c>
      <c r="R5" s="133" t="s">
        <v>25</v>
      </c>
      <c r="S5" s="133" t="s">
        <v>26</v>
      </c>
      <c r="T5" s="133" t="s">
        <v>27</v>
      </c>
      <c r="U5" s="133" t="s">
        <v>28</v>
      </c>
      <c r="V5" s="133" t="s">
        <v>29</v>
      </c>
      <c r="W5" s="133" t="s">
        <v>30</v>
      </c>
      <c r="X5" s="133" t="s">
        <v>31</v>
      </c>
      <c r="Y5" s="133" t="s">
        <v>32</v>
      </c>
      <c r="Z5" s="525"/>
      <c r="AA5" s="397" t="s">
        <v>28</v>
      </c>
      <c r="AB5" s="135" t="s">
        <v>33</v>
      </c>
      <c r="AC5" s="448" t="s">
        <v>34</v>
      </c>
      <c r="AD5" s="449" t="s">
        <v>35</v>
      </c>
      <c r="AE5" s="136" t="s">
        <v>36</v>
      </c>
      <c r="AF5" s="137" t="s">
        <v>37</v>
      </c>
      <c r="AG5" s="136" t="s">
        <v>38</v>
      </c>
      <c r="AH5" s="137" t="s">
        <v>39</v>
      </c>
      <c r="AI5" s="136" t="s">
        <v>40</v>
      </c>
      <c r="AJ5" s="137" t="s">
        <v>41</v>
      </c>
    </row>
    <row r="6" spans="1:36" ht="104" x14ac:dyDescent="0.35">
      <c r="A6" s="139">
        <v>246</v>
      </c>
      <c r="B6" s="140" t="s">
        <v>463</v>
      </c>
      <c r="C6" s="140" t="s">
        <v>229</v>
      </c>
      <c r="D6" s="140" t="s">
        <v>736</v>
      </c>
      <c r="E6" s="140" t="s">
        <v>771</v>
      </c>
      <c r="F6" s="140" t="s">
        <v>772</v>
      </c>
      <c r="G6" s="140" t="s">
        <v>773</v>
      </c>
      <c r="H6" s="140" t="s">
        <v>774</v>
      </c>
      <c r="I6" s="140" t="s">
        <v>775</v>
      </c>
      <c r="J6" s="139" t="s">
        <v>776</v>
      </c>
      <c r="K6" s="140" t="s">
        <v>777</v>
      </c>
      <c r="L6" s="140">
        <v>100</v>
      </c>
      <c r="M6" s="141" t="s">
        <v>268</v>
      </c>
      <c r="N6" s="141" t="s">
        <v>778</v>
      </c>
      <c r="O6" s="142" t="s">
        <v>66</v>
      </c>
      <c r="P6" s="143">
        <v>44928</v>
      </c>
      <c r="Q6" s="143">
        <v>45291</v>
      </c>
      <c r="R6" s="140" t="s">
        <v>779</v>
      </c>
      <c r="S6" s="140" t="s">
        <v>780</v>
      </c>
      <c r="T6" s="144" t="s">
        <v>781</v>
      </c>
      <c r="U6" s="145"/>
      <c r="V6" s="522"/>
      <c r="W6" s="522"/>
      <c r="X6" s="522"/>
      <c r="Y6" s="522"/>
      <c r="Z6" s="523"/>
      <c r="AA6" s="398">
        <v>4.54</v>
      </c>
      <c r="AB6" s="147" t="s">
        <v>975</v>
      </c>
      <c r="AC6" s="450">
        <v>0</v>
      </c>
      <c r="AD6" s="398">
        <f t="shared" ref="AD6:AD25" si="0">+$AA6*AC6</f>
        <v>0</v>
      </c>
      <c r="AE6" s="146"/>
      <c r="AF6" s="146">
        <f t="shared" ref="AF6:AF28" si="1">+$AA6*AE6</f>
        <v>0</v>
      </c>
      <c r="AG6" s="146"/>
      <c r="AH6" s="146">
        <f t="shared" ref="AH6:AH28" si="2">+$AA6*AG6</f>
        <v>0</v>
      </c>
      <c r="AI6" s="146"/>
      <c r="AJ6" s="146">
        <f t="shared" ref="AJ6:AJ28" si="3">+$AA6*AI6</f>
        <v>0</v>
      </c>
    </row>
    <row r="7" spans="1:36" ht="126" x14ac:dyDescent="0.35">
      <c r="A7" s="139">
        <v>247</v>
      </c>
      <c r="B7" s="140" t="s">
        <v>463</v>
      </c>
      <c r="C7" s="140" t="s">
        <v>229</v>
      </c>
      <c r="D7" s="140" t="s">
        <v>736</v>
      </c>
      <c r="E7" s="140" t="s">
        <v>771</v>
      </c>
      <c r="F7" s="140" t="s">
        <v>782</v>
      </c>
      <c r="G7" s="140" t="s">
        <v>773</v>
      </c>
      <c r="H7" s="140" t="s">
        <v>774</v>
      </c>
      <c r="I7" s="140" t="s">
        <v>775</v>
      </c>
      <c r="J7" s="139" t="s">
        <v>783</v>
      </c>
      <c r="K7" s="140" t="s">
        <v>784</v>
      </c>
      <c r="L7" s="140">
        <v>100</v>
      </c>
      <c r="M7" s="141" t="s">
        <v>268</v>
      </c>
      <c r="N7" s="141" t="s">
        <v>785</v>
      </c>
      <c r="O7" s="142" t="s">
        <v>109</v>
      </c>
      <c r="P7" s="143">
        <v>44928</v>
      </c>
      <c r="Q7" s="143">
        <v>45016</v>
      </c>
      <c r="R7" s="140" t="s">
        <v>786</v>
      </c>
      <c r="S7" s="140" t="s">
        <v>780</v>
      </c>
      <c r="T7" s="144" t="s">
        <v>787</v>
      </c>
      <c r="U7" s="145"/>
      <c r="V7" s="522"/>
      <c r="W7" s="522"/>
      <c r="X7" s="522"/>
      <c r="Y7" s="522"/>
      <c r="Z7" s="523"/>
      <c r="AA7" s="398">
        <v>4.54</v>
      </c>
      <c r="AB7" s="147" t="s">
        <v>976</v>
      </c>
      <c r="AC7" s="450">
        <v>1</v>
      </c>
      <c r="AD7" s="398">
        <f t="shared" si="0"/>
        <v>4.54</v>
      </c>
      <c r="AE7" s="146"/>
      <c r="AF7" s="146">
        <f t="shared" si="1"/>
        <v>0</v>
      </c>
      <c r="AG7" s="146"/>
      <c r="AH7" s="146">
        <f t="shared" si="2"/>
        <v>0</v>
      </c>
      <c r="AI7" s="146"/>
      <c r="AJ7" s="146">
        <f t="shared" si="3"/>
        <v>0</v>
      </c>
    </row>
    <row r="8" spans="1:36" ht="409.5" x14ac:dyDescent="0.35">
      <c r="A8" s="139">
        <v>248</v>
      </c>
      <c r="B8" s="140" t="s">
        <v>463</v>
      </c>
      <c r="C8" s="140" t="s">
        <v>229</v>
      </c>
      <c r="D8" s="140" t="s">
        <v>736</v>
      </c>
      <c r="E8" s="140" t="s">
        <v>771</v>
      </c>
      <c r="F8" s="140" t="s">
        <v>788</v>
      </c>
      <c r="G8" s="140" t="s">
        <v>771</v>
      </c>
      <c r="H8" s="140" t="s">
        <v>774</v>
      </c>
      <c r="I8" s="140" t="s">
        <v>775</v>
      </c>
      <c r="J8" s="139" t="s">
        <v>789</v>
      </c>
      <c r="K8" s="140" t="s">
        <v>790</v>
      </c>
      <c r="L8" s="140">
        <v>100</v>
      </c>
      <c r="M8" s="141" t="s">
        <v>51</v>
      </c>
      <c r="N8" s="141" t="s">
        <v>791</v>
      </c>
      <c r="O8" s="148" t="s">
        <v>244</v>
      </c>
      <c r="P8" s="143">
        <v>44986</v>
      </c>
      <c r="Q8" s="143">
        <v>45291</v>
      </c>
      <c r="R8" s="140" t="s">
        <v>779</v>
      </c>
      <c r="S8" s="140" t="s">
        <v>780</v>
      </c>
      <c r="T8" s="144" t="s">
        <v>787</v>
      </c>
      <c r="U8" s="145"/>
      <c r="V8" s="522"/>
      <c r="W8" s="522"/>
      <c r="X8" s="522"/>
      <c r="Y8" s="522"/>
      <c r="Z8" s="523"/>
      <c r="AA8" s="398">
        <v>4.54</v>
      </c>
      <c r="AB8" s="147" t="s">
        <v>977</v>
      </c>
      <c r="AC8" s="450">
        <v>0.8</v>
      </c>
      <c r="AD8" s="398">
        <f t="shared" si="0"/>
        <v>3.6320000000000001</v>
      </c>
      <c r="AE8" s="146"/>
      <c r="AF8" s="146">
        <f t="shared" si="1"/>
        <v>0</v>
      </c>
      <c r="AG8" s="146"/>
      <c r="AH8" s="146">
        <f t="shared" si="2"/>
        <v>0</v>
      </c>
      <c r="AI8" s="146"/>
      <c r="AJ8" s="146">
        <f t="shared" si="3"/>
        <v>0</v>
      </c>
    </row>
    <row r="9" spans="1:36" ht="94.5" x14ac:dyDescent="0.35">
      <c r="A9" s="139">
        <v>249</v>
      </c>
      <c r="B9" s="140" t="s">
        <v>463</v>
      </c>
      <c r="C9" s="140" t="s">
        <v>229</v>
      </c>
      <c r="D9" s="140" t="s">
        <v>736</v>
      </c>
      <c r="E9" s="140" t="s">
        <v>792</v>
      </c>
      <c r="F9" s="140" t="s">
        <v>793</v>
      </c>
      <c r="G9" s="140" t="s">
        <v>794</v>
      </c>
      <c r="H9" s="140" t="s">
        <v>774</v>
      </c>
      <c r="I9" s="140" t="s">
        <v>775</v>
      </c>
      <c r="J9" s="139" t="s">
        <v>795</v>
      </c>
      <c r="K9" s="140" t="s">
        <v>796</v>
      </c>
      <c r="L9" s="140">
        <v>0.7</v>
      </c>
      <c r="M9" s="141" t="s">
        <v>51</v>
      </c>
      <c r="N9" s="141" t="s">
        <v>797</v>
      </c>
      <c r="O9" s="148" t="s">
        <v>244</v>
      </c>
      <c r="P9" s="143">
        <v>44958</v>
      </c>
      <c r="Q9" s="143">
        <v>45291</v>
      </c>
      <c r="R9" s="140" t="s">
        <v>786</v>
      </c>
      <c r="S9" s="140" t="s">
        <v>780</v>
      </c>
      <c r="T9" s="144" t="s">
        <v>787</v>
      </c>
      <c r="U9" s="145"/>
      <c r="V9" s="522"/>
      <c r="W9" s="522"/>
      <c r="X9" s="522"/>
      <c r="Y9" s="522"/>
      <c r="Z9" s="523"/>
      <c r="AA9" s="398">
        <v>4.54</v>
      </c>
      <c r="AB9" s="147" t="s">
        <v>978</v>
      </c>
      <c r="AC9" s="450">
        <v>1</v>
      </c>
      <c r="AD9" s="398">
        <f t="shared" si="0"/>
        <v>4.54</v>
      </c>
      <c r="AE9" s="146"/>
      <c r="AF9" s="146">
        <f t="shared" si="1"/>
        <v>0</v>
      </c>
      <c r="AG9" s="146"/>
      <c r="AH9" s="146">
        <f t="shared" si="2"/>
        <v>0</v>
      </c>
      <c r="AI9" s="146"/>
      <c r="AJ9" s="146">
        <f t="shared" si="3"/>
        <v>0</v>
      </c>
    </row>
    <row r="10" spans="1:36" ht="84" x14ac:dyDescent="0.35">
      <c r="A10" s="139">
        <v>250</v>
      </c>
      <c r="B10" s="140" t="s">
        <v>463</v>
      </c>
      <c r="C10" s="140" t="s">
        <v>229</v>
      </c>
      <c r="D10" s="140" t="s">
        <v>736</v>
      </c>
      <c r="E10" s="140" t="s">
        <v>771</v>
      </c>
      <c r="F10" s="140" t="s">
        <v>798</v>
      </c>
      <c r="G10" s="140" t="s">
        <v>799</v>
      </c>
      <c r="H10" s="140" t="s">
        <v>774</v>
      </c>
      <c r="I10" s="140" t="s">
        <v>775</v>
      </c>
      <c r="J10" s="139" t="s">
        <v>800</v>
      </c>
      <c r="K10" s="140" t="s">
        <v>801</v>
      </c>
      <c r="L10" s="140">
        <v>2</v>
      </c>
      <c r="M10" s="141" t="s">
        <v>101</v>
      </c>
      <c r="N10" s="141" t="s">
        <v>802</v>
      </c>
      <c r="O10" s="148" t="s">
        <v>103</v>
      </c>
      <c r="P10" s="143">
        <v>45017</v>
      </c>
      <c r="Q10" s="143">
        <v>45291</v>
      </c>
      <c r="R10" s="140" t="s">
        <v>786</v>
      </c>
      <c r="S10" s="140" t="s">
        <v>780</v>
      </c>
      <c r="T10" s="144" t="s">
        <v>787</v>
      </c>
      <c r="U10" s="145"/>
      <c r="V10" s="522"/>
      <c r="W10" s="522"/>
      <c r="X10" s="522"/>
      <c r="Y10" s="522"/>
      <c r="Z10" s="523"/>
      <c r="AA10" s="398">
        <v>4.54</v>
      </c>
      <c r="AB10" s="147" t="s">
        <v>979</v>
      </c>
      <c r="AC10" s="450">
        <v>0</v>
      </c>
      <c r="AD10" s="398">
        <v>0</v>
      </c>
      <c r="AE10" s="146"/>
      <c r="AF10" s="146">
        <f t="shared" si="1"/>
        <v>0</v>
      </c>
      <c r="AG10" s="146"/>
      <c r="AH10" s="146">
        <f t="shared" si="2"/>
        <v>0</v>
      </c>
      <c r="AI10" s="146"/>
      <c r="AJ10" s="146">
        <f t="shared" si="3"/>
        <v>0</v>
      </c>
    </row>
    <row r="11" spans="1:36" ht="89.5" customHeight="1" x14ac:dyDescent="0.35">
      <c r="A11" s="139">
        <v>251</v>
      </c>
      <c r="B11" s="140" t="s">
        <v>463</v>
      </c>
      <c r="C11" s="140" t="s">
        <v>229</v>
      </c>
      <c r="D11" s="140" t="s">
        <v>736</v>
      </c>
      <c r="E11" s="140" t="s">
        <v>771</v>
      </c>
      <c r="F11" s="140" t="s">
        <v>798</v>
      </c>
      <c r="G11" s="140" t="s">
        <v>803</v>
      </c>
      <c r="H11" s="140" t="s">
        <v>774</v>
      </c>
      <c r="I11" s="140" t="s">
        <v>775</v>
      </c>
      <c r="J11" s="139" t="s">
        <v>804</v>
      </c>
      <c r="K11" s="140" t="s">
        <v>805</v>
      </c>
      <c r="L11" s="140">
        <v>1</v>
      </c>
      <c r="M11" s="141" t="s">
        <v>51</v>
      </c>
      <c r="N11" s="141" t="s">
        <v>806</v>
      </c>
      <c r="O11" s="148" t="s">
        <v>103</v>
      </c>
      <c r="P11" s="143">
        <v>44958</v>
      </c>
      <c r="Q11" s="143">
        <v>45291</v>
      </c>
      <c r="R11" s="140" t="s">
        <v>786</v>
      </c>
      <c r="S11" s="140" t="s">
        <v>780</v>
      </c>
      <c r="T11" s="144" t="s">
        <v>781</v>
      </c>
      <c r="U11" s="145"/>
      <c r="V11" s="522"/>
      <c r="W11" s="522"/>
      <c r="X11" s="522"/>
      <c r="Y11" s="522"/>
      <c r="Z11" s="523"/>
      <c r="AA11" s="398">
        <v>4.54</v>
      </c>
      <c r="AB11" s="147" t="s">
        <v>980</v>
      </c>
      <c r="AC11" s="450">
        <v>0</v>
      </c>
      <c r="AD11" s="398">
        <v>0</v>
      </c>
      <c r="AE11" s="146"/>
      <c r="AF11" s="146">
        <f t="shared" si="1"/>
        <v>0</v>
      </c>
      <c r="AG11" s="146"/>
      <c r="AH11" s="146">
        <f t="shared" si="2"/>
        <v>0</v>
      </c>
      <c r="AI11" s="146"/>
      <c r="AJ11" s="146">
        <f t="shared" si="3"/>
        <v>0</v>
      </c>
    </row>
    <row r="12" spans="1:36" ht="157.5" x14ac:dyDescent="0.35">
      <c r="A12" s="139">
        <v>252</v>
      </c>
      <c r="B12" s="140" t="s">
        <v>463</v>
      </c>
      <c r="C12" s="140" t="s">
        <v>229</v>
      </c>
      <c r="D12" s="140" t="s">
        <v>736</v>
      </c>
      <c r="E12" s="140" t="s">
        <v>771</v>
      </c>
      <c r="F12" s="140" t="s">
        <v>798</v>
      </c>
      <c r="G12" s="140" t="s">
        <v>803</v>
      </c>
      <c r="H12" s="140" t="s">
        <v>774</v>
      </c>
      <c r="I12" s="140" t="s">
        <v>775</v>
      </c>
      <c r="J12" s="139" t="s">
        <v>807</v>
      </c>
      <c r="K12" s="140" t="s">
        <v>808</v>
      </c>
      <c r="L12" s="140">
        <v>1</v>
      </c>
      <c r="M12" s="141" t="s">
        <v>51</v>
      </c>
      <c r="N12" s="141" t="s">
        <v>809</v>
      </c>
      <c r="O12" s="148" t="s">
        <v>244</v>
      </c>
      <c r="P12" s="143">
        <v>44927</v>
      </c>
      <c r="Q12" s="143">
        <v>45291</v>
      </c>
      <c r="R12" s="140" t="s">
        <v>779</v>
      </c>
      <c r="S12" s="140" t="s">
        <v>810</v>
      </c>
      <c r="T12" s="144" t="s">
        <v>781</v>
      </c>
      <c r="U12" s="145"/>
      <c r="V12" s="522"/>
      <c r="W12" s="522"/>
      <c r="X12" s="522"/>
      <c r="Y12" s="522"/>
      <c r="Z12" s="523"/>
      <c r="AA12" s="398">
        <v>4.54</v>
      </c>
      <c r="AB12" s="147" t="s">
        <v>981</v>
      </c>
      <c r="AC12" s="450">
        <v>1</v>
      </c>
      <c r="AD12" s="398">
        <f t="shared" si="0"/>
        <v>4.54</v>
      </c>
      <c r="AE12" s="146"/>
      <c r="AF12" s="146">
        <f t="shared" si="1"/>
        <v>0</v>
      </c>
      <c r="AG12" s="146"/>
      <c r="AH12" s="146">
        <f t="shared" si="2"/>
        <v>0</v>
      </c>
      <c r="AI12" s="146"/>
      <c r="AJ12" s="146">
        <f t="shared" si="3"/>
        <v>0</v>
      </c>
    </row>
    <row r="13" spans="1:36" ht="168" x14ac:dyDescent="0.35">
      <c r="A13" s="139">
        <v>253</v>
      </c>
      <c r="B13" s="140" t="s">
        <v>463</v>
      </c>
      <c r="C13" s="140" t="s">
        <v>229</v>
      </c>
      <c r="D13" s="140" t="s">
        <v>736</v>
      </c>
      <c r="E13" s="140" t="s">
        <v>771</v>
      </c>
      <c r="F13" s="140" t="s">
        <v>798</v>
      </c>
      <c r="G13" s="140" t="s">
        <v>803</v>
      </c>
      <c r="H13" s="140" t="s">
        <v>774</v>
      </c>
      <c r="I13" s="140" t="s">
        <v>775</v>
      </c>
      <c r="J13" s="139" t="s">
        <v>811</v>
      </c>
      <c r="K13" s="140" t="s">
        <v>812</v>
      </c>
      <c r="L13" s="140">
        <v>1</v>
      </c>
      <c r="M13" s="141" t="s">
        <v>51</v>
      </c>
      <c r="N13" s="141" t="s">
        <v>813</v>
      </c>
      <c r="O13" s="142" t="s">
        <v>66</v>
      </c>
      <c r="P13" s="143">
        <v>44928</v>
      </c>
      <c r="Q13" s="143">
        <v>45291</v>
      </c>
      <c r="R13" s="140" t="s">
        <v>779</v>
      </c>
      <c r="S13" s="140" t="s">
        <v>814</v>
      </c>
      <c r="T13" s="144" t="s">
        <v>781</v>
      </c>
      <c r="U13" s="145"/>
      <c r="V13" s="522"/>
      <c r="W13" s="522"/>
      <c r="X13" s="522"/>
      <c r="Y13" s="522"/>
      <c r="Z13" s="523"/>
      <c r="AA13" s="398">
        <v>4.54</v>
      </c>
      <c r="AB13" s="147" t="s">
        <v>982</v>
      </c>
      <c r="AC13" s="450">
        <v>1</v>
      </c>
      <c r="AD13" s="398">
        <f t="shared" si="0"/>
        <v>4.54</v>
      </c>
      <c r="AE13" s="146"/>
      <c r="AF13" s="146">
        <f t="shared" si="1"/>
        <v>0</v>
      </c>
      <c r="AG13" s="146"/>
      <c r="AH13" s="146">
        <f t="shared" si="2"/>
        <v>0</v>
      </c>
      <c r="AI13" s="146"/>
      <c r="AJ13" s="146">
        <f t="shared" si="3"/>
        <v>0</v>
      </c>
    </row>
    <row r="14" spans="1:36" ht="199.5" x14ac:dyDescent="0.35">
      <c r="A14" s="139">
        <v>254</v>
      </c>
      <c r="B14" s="140" t="s">
        <v>463</v>
      </c>
      <c r="C14" s="140" t="s">
        <v>229</v>
      </c>
      <c r="D14" s="140" t="s">
        <v>736</v>
      </c>
      <c r="E14" s="140" t="s">
        <v>771</v>
      </c>
      <c r="F14" s="140" t="s">
        <v>798</v>
      </c>
      <c r="G14" s="140" t="s">
        <v>815</v>
      </c>
      <c r="H14" s="140" t="s">
        <v>774</v>
      </c>
      <c r="I14" s="140" t="s">
        <v>775</v>
      </c>
      <c r="J14" s="139" t="s">
        <v>816</v>
      </c>
      <c r="K14" s="140" t="s">
        <v>817</v>
      </c>
      <c r="L14" s="140">
        <v>1</v>
      </c>
      <c r="M14" s="141" t="s">
        <v>51</v>
      </c>
      <c r="N14" s="141" t="s">
        <v>818</v>
      </c>
      <c r="O14" s="148" t="s">
        <v>244</v>
      </c>
      <c r="P14" s="143">
        <v>45170</v>
      </c>
      <c r="Q14" s="143">
        <v>45350</v>
      </c>
      <c r="R14" s="140" t="s">
        <v>786</v>
      </c>
      <c r="S14" s="140" t="s">
        <v>819</v>
      </c>
      <c r="T14" s="144" t="s">
        <v>820</v>
      </c>
      <c r="U14" s="145"/>
      <c r="V14" s="522"/>
      <c r="W14" s="522"/>
      <c r="X14" s="522"/>
      <c r="Y14" s="522"/>
      <c r="Z14" s="523"/>
      <c r="AA14" s="398">
        <v>4.54</v>
      </c>
      <c r="AB14" s="147" t="s">
        <v>983</v>
      </c>
      <c r="AC14" s="450">
        <v>0.94</v>
      </c>
      <c r="AD14" s="398">
        <f t="shared" si="0"/>
        <v>4.2675999999999998</v>
      </c>
      <c r="AE14" s="146"/>
      <c r="AF14" s="146">
        <f t="shared" si="1"/>
        <v>0</v>
      </c>
      <c r="AG14" s="146"/>
      <c r="AH14" s="146">
        <f t="shared" si="2"/>
        <v>0</v>
      </c>
      <c r="AI14" s="146"/>
      <c r="AJ14" s="146">
        <f t="shared" si="3"/>
        <v>0</v>
      </c>
    </row>
    <row r="15" spans="1:36" ht="84" x14ac:dyDescent="0.35">
      <c r="A15" s="139">
        <v>255</v>
      </c>
      <c r="B15" s="140" t="s">
        <v>463</v>
      </c>
      <c r="C15" s="140" t="s">
        <v>229</v>
      </c>
      <c r="D15" s="140" t="s">
        <v>736</v>
      </c>
      <c r="E15" s="140" t="s">
        <v>771</v>
      </c>
      <c r="F15" s="140" t="s">
        <v>798</v>
      </c>
      <c r="G15" s="140" t="s">
        <v>815</v>
      </c>
      <c r="H15" s="140" t="s">
        <v>774</v>
      </c>
      <c r="I15" s="140" t="s">
        <v>775</v>
      </c>
      <c r="J15" s="139" t="s">
        <v>821</v>
      </c>
      <c r="K15" s="140" t="s">
        <v>822</v>
      </c>
      <c r="L15" s="140">
        <v>1</v>
      </c>
      <c r="M15" s="141" t="s">
        <v>101</v>
      </c>
      <c r="N15" s="141" t="s">
        <v>823</v>
      </c>
      <c r="O15" s="148" t="s">
        <v>103</v>
      </c>
      <c r="P15" s="143">
        <v>45170</v>
      </c>
      <c r="Q15" s="143">
        <v>45350</v>
      </c>
      <c r="R15" s="140" t="s">
        <v>786</v>
      </c>
      <c r="S15" s="140" t="s">
        <v>819</v>
      </c>
      <c r="T15" s="144" t="s">
        <v>820</v>
      </c>
      <c r="U15" s="145"/>
      <c r="V15" s="522"/>
      <c r="W15" s="522"/>
      <c r="X15" s="522"/>
      <c r="Y15" s="522"/>
      <c r="Z15" s="523"/>
      <c r="AA15" s="398">
        <v>4.54</v>
      </c>
      <c r="AB15" s="147" t="s">
        <v>984</v>
      </c>
      <c r="AC15" s="450">
        <v>0</v>
      </c>
      <c r="AD15" s="398">
        <v>0</v>
      </c>
      <c r="AE15" s="146"/>
      <c r="AF15" s="146">
        <f t="shared" si="1"/>
        <v>0</v>
      </c>
      <c r="AG15" s="146"/>
      <c r="AH15" s="146">
        <f t="shared" si="2"/>
        <v>0</v>
      </c>
      <c r="AI15" s="146"/>
      <c r="AJ15" s="146">
        <f t="shared" si="3"/>
        <v>0</v>
      </c>
    </row>
    <row r="16" spans="1:36" ht="157.5" x14ac:dyDescent="0.35">
      <c r="A16" s="139">
        <v>256</v>
      </c>
      <c r="B16" s="140" t="s">
        <v>463</v>
      </c>
      <c r="C16" s="140" t="s">
        <v>229</v>
      </c>
      <c r="D16" s="140" t="s">
        <v>736</v>
      </c>
      <c r="E16" s="140" t="s">
        <v>771</v>
      </c>
      <c r="F16" s="140" t="s">
        <v>798</v>
      </c>
      <c r="G16" s="140" t="s">
        <v>824</v>
      </c>
      <c r="H16" s="140" t="s">
        <v>774</v>
      </c>
      <c r="I16" s="140" t="s">
        <v>775</v>
      </c>
      <c r="J16" s="139" t="s">
        <v>825</v>
      </c>
      <c r="K16" s="140" t="s">
        <v>826</v>
      </c>
      <c r="L16" s="140">
        <v>1</v>
      </c>
      <c r="M16" s="141" t="s">
        <v>51</v>
      </c>
      <c r="N16" s="141" t="s">
        <v>827</v>
      </c>
      <c r="O16" s="148" t="s">
        <v>244</v>
      </c>
      <c r="P16" s="143">
        <v>44927</v>
      </c>
      <c r="Q16" s="143">
        <v>45291</v>
      </c>
      <c r="R16" s="140" t="s">
        <v>786</v>
      </c>
      <c r="S16" s="140" t="s">
        <v>780</v>
      </c>
      <c r="T16" s="144" t="s">
        <v>787</v>
      </c>
      <c r="U16" s="145"/>
      <c r="V16" s="522"/>
      <c r="W16" s="522"/>
      <c r="X16" s="522"/>
      <c r="Y16" s="522"/>
      <c r="Z16" s="523"/>
      <c r="AA16" s="398">
        <v>4.54</v>
      </c>
      <c r="AB16" s="147" t="s">
        <v>985</v>
      </c>
      <c r="AC16" s="450">
        <v>1</v>
      </c>
      <c r="AD16" s="398">
        <f t="shared" si="0"/>
        <v>4.54</v>
      </c>
      <c r="AE16" s="146"/>
      <c r="AF16" s="146">
        <f t="shared" si="1"/>
        <v>0</v>
      </c>
      <c r="AG16" s="146"/>
      <c r="AH16" s="146">
        <f t="shared" si="2"/>
        <v>0</v>
      </c>
      <c r="AI16" s="146"/>
      <c r="AJ16" s="146">
        <f t="shared" si="3"/>
        <v>0</v>
      </c>
    </row>
    <row r="17" spans="1:36" ht="147" x14ac:dyDescent="0.35">
      <c r="A17" s="139">
        <v>258</v>
      </c>
      <c r="B17" s="140" t="s">
        <v>463</v>
      </c>
      <c r="C17" s="140" t="s">
        <v>229</v>
      </c>
      <c r="D17" s="140" t="s">
        <v>736</v>
      </c>
      <c r="E17" s="140" t="s">
        <v>771</v>
      </c>
      <c r="F17" s="140" t="s">
        <v>798</v>
      </c>
      <c r="G17" s="140" t="s">
        <v>815</v>
      </c>
      <c r="H17" s="140" t="s">
        <v>774</v>
      </c>
      <c r="I17" s="140" t="s">
        <v>775</v>
      </c>
      <c r="J17" s="139" t="s">
        <v>830</v>
      </c>
      <c r="K17" s="140" t="s">
        <v>831</v>
      </c>
      <c r="L17" s="140">
        <v>1</v>
      </c>
      <c r="M17" s="141" t="s">
        <v>51</v>
      </c>
      <c r="N17" s="141" t="s">
        <v>832</v>
      </c>
      <c r="O17" s="148" t="s">
        <v>103</v>
      </c>
      <c r="P17" s="143">
        <v>44958</v>
      </c>
      <c r="Q17" s="143">
        <v>44985</v>
      </c>
      <c r="R17" s="140" t="s">
        <v>786</v>
      </c>
      <c r="S17" s="140" t="s">
        <v>780</v>
      </c>
      <c r="T17" s="144" t="s">
        <v>787</v>
      </c>
      <c r="U17" s="145"/>
      <c r="AA17" s="398">
        <v>4.54</v>
      </c>
      <c r="AB17" s="147" t="s">
        <v>986</v>
      </c>
      <c r="AC17" s="450">
        <v>0.5</v>
      </c>
      <c r="AD17" s="398">
        <f t="shared" si="0"/>
        <v>2.27</v>
      </c>
      <c r="AE17" s="146"/>
      <c r="AF17" s="146">
        <f t="shared" si="1"/>
        <v>0</v>
      </c>
      <c r="AG17" s="146"/>
      <c r="AH17" s="146">
        <f t="shared" si="2"/>
        <v>0</v>
      </c>
      <c r="AI17" s="146"/>
      <c r="AJ17" s="146">
        <f t="shared" si="3"/>
        <v>0</v>
      </c>
    </row>
    <row r="18" spans="1:36" ht="115.5" x14ac:dyDescent="0.35">
      <c r="A18" s="139">
        <v>259</v>
      </c>
      <c r="B18" s="140" t="s">
        <v>463</v>
      </c>
      <c r="C18" s="140" t="s">
        <v>229</v>
      </c>
      <c r="D18" s="140" t="s">
        <v>736</v>
      </c>
      <c r="E18" s="140" t="s">
        <v>771</v>
      </c>
      <c r="F18" s="140" t="s">
        <v>798</v>
      </c>
      <c r="G18" s="140" t="s">
        <v>815</v>
      </c>
      <c r="H18" s="140" t="s">
        <v>774</v>
      </c>
      <c r="I18" s="140" t="s">
        <v>775</v>
      </c>
      <c r="J18" s="139" t="s">
        <v>830</v>
      </c>
      <c r="K18" s="140" t="s">
        <v>831</v>
      </c>
      <c r="L18" s="140">
        <v>1</v>
      </c>
      <c r="M18" s="141" t="s">
        <v>51</v>
      </c>
      <c r="N18" s="141" t="s">
        <v>833</v>
      </c>
      <c r="O18" s="148" t="s">
        <v>103</v>
      </c>
      <c r="P18" s="143">
        <v>44986</v>
      </c>
      <c r="Q18" s="143">
        <v>45291</v>
      </c>
      <c r="R18" s="140" t="s">
        <v>786</v>
      </c>
      <c r="S18" s="140" t="s">
        <v>780</v>
      </c>
      <c r="T18" s="144" t="s">
        <v>787</v>
      </c>
      <c r="U18" s="145"/>
      <c r="AA18" s="398">
        <v>4.54</v>
      </c>
      <c r="AB18" s="147" t="s">
        <v>987</v>
      </c>
      <c r="AC18" s="450">
        <v>0.5</v>
      </c>
      <c r="AD18" s="398">
        <f t="shared" si="0"/>
        <v>2.27</v>
      </c>
      <c r="AE18" s="146"/>
      <c r="AF18" s="146">
        <f t="shared" si="1"/>
        <v>0</v>
      </c>
      <c r="AG18" s="146"/>
      <c r="AH18" s="146">
        <f t="shared" si="2"/>
        <v>0</v>
      </c>
      <c r="AI18" s="146"/>
      <c r="AJ18" s="146">
        <f t="shared" si="3"/>
        <v>0</v>
      </c>
    </row>
    <row r="19" spans="1:36" ht="136.5" x14ac:dyDescent="0.35">
      <c r="A19" s="139">
        <v>260</v>
      </c>
      <c r="B19" s="140" t="s">
        <v>463</v>
      </c>
      <c r="C19" s="140" t="s">
        <v>229</v>
      </c>
      <c r="D19" s="140" t="s">
        <v>736</v>
      </c>
      <c r="E19" s="140" t="s">
        <v>771</v>
      </c>
      <c r="F19" s="140" t="s">
        <v>798</v>
      </c>
      <c r="G19" s="140" t="s">
        <v>799</v>
      </c>
      <c r="H19" s="140" t="s">
        <v>774</v>
      </c>
      <c r="I19" s="140" t="s">
        <v>775</v>
      </c>
      <c r="J19" s="139" t="s">
        <v>834</v>
      </c>
      <c r="K19" s="140" t="s">
        <v>835</v>
      </c>
      <c r="L19" s="140">
        <v>1</v>
      </c>
      <c r="M19" s="141" t="s">
        <v>101</v>
      </c>
      <c r="N19" s="141" t="s">
        <v>836</v>
      </c>
      <c r="O19" s="148" t="s">
        <v>103</v>
      </c>
      <c r="P19" s="143">
        <v>45261</v>
      </c>
      <c r="Q19" s="143">
        <v>45291</v>
      </c>
      <c r="R19" s="140" t="s">
        <v>786</v>
      </c>
      <c r="S19" s="140" t="s">
        <v>780</v>
      </c>
      <c r="T19" s="144" t="s">
        <v>787</v>
      </c>
      <c r="U19" s="145"/>
      <c r="AA19" s="398">
        <v>4.54</v>
      </c>
      <c r="AB19" s="149" t="s">
        <v>988</v>
      </c>
      <c r="AC19" s="450">
        <v>0.5</v>
      </c>
      <c r="AD19" s="398">
        <f t="shared" si="0"/>
        <v>2.27</v>
      </c>
      <c r="AE19" s="146"/>
      <c r="AF19" s="146">
        <f t="shared" si="1"/>
        <v>0</v>
      </c>
      <c r="AG19" s="146"/>
      <c r="AH19" s="146">
        <f t="shared" si="2"/>
        <v>0</v>
      </c>
      <c r="AI19" s="146"/>
      <c r="AJ19" s="146">
        <f t="shared" si="3"/>
        <v>0</v>
      </c>
    </row>
    <row r="20" spans="1:36" s="156" customFormat="1" ht="262.5" x14ac:dyDescent="0.35">
      <c r="A20" s="150">
        <v>261</v>
      </c>
      <c r="B20" s="151" t="s">
        <v>463</v>
      </c>
      <c r="C20" s="151" t="s">
        <v>229</v>
      </c>
      <c r="D20" s="151" t="s">
        <v>736</v>
      </c>
      <c r="E20" s="151" t="s">
        <v>771</v>
      </c>
      <c r="F20" s="151" t="s">
        <v>798</v>
      </c>
      <c r="G20" s="151" t="s">
        <v>799</v>
      </c>
      <c r="H20" s="151" t="s">
        <v>774</v>
      </c>
      <c r="I20" s="151" t="s">
        <v>775</v>
      </c>
      <c r="J20" s="150" t="s">
        <v>837</v>
      </c>
      <c r="K20" s="151" t="s">
        <v>838</v>
      </c>
      <c r="L20" s="151">
        <v>1</v>
      </c>
      <c r="M20" s="152" t="s">
        <v>101</v>
      </c>
      <c r="N20" s="152" t="s">
        <v>839</v>
      </c>
      <c r="O20" s="148" t="s">
        <v>330</v>
      </c>
      <c r="P20" s="153">
        <v>45261</v>
      </c>
      <c r="Q20" s="153">
        <v>45291</v>
      </c>
      <c r="R20" s="151" t="s">
        <v>779</v>
      </c>
      <c r="S20" s="151" t="s">
        <v>840</v>
      </c>
      <c r="T20" s="154" t="s">
        <v>787</v>
      </c>
      <c r="U20" s="155"/>
      <c r="Z20" s="157"/>
      <c r="AA20" s="398">
        <v>4.54</v>
      </c>
      <c r="AB20" s="149" t="s">
        <v>989</v>
      </c>
      <c r="AC20" s="451">
        <v>0.8</v>
      </c>
      <c r="AD20" s="447">
        <f t="shared" si="0"/>
        <v>3.6320000000000001</v>
      </c>
      <c r="AE20" s="158"/>
      <c r="AF20" s="158">
        <f t="shared" si="1"/>
        <v>0</v>
      </c>
      <c r="AG20" s="158"/>
      <c r="AH20" s="158">
        <f t="shared" si="2"/>
        <v>0</v>
      </c>
      <c r="AI20" s="158"/>
      <c r="AJ20" s="158">
        <f t="shared" si="3"/>
        <v>0</v>
      </c>
    </row>
    <row r="21" spans="1:36" ht="157.5" x14ac:dyDescent="0.35">
      <c r="A21" s="139">
        <v>262</v>
      </c>
      <c r="B21" s="140" t="s">
        <v>463</v>
      </c>
      <c r="C21" s="140" t="s">
        <v>229</v>
      </c>
      <c r="D21" s="140" t="s">
        <v>736</v>
      </c>
      <c r="E21" s="140" t="s">
        <v>771</v>
      </c>
      <c r="F21" s="140" t="s">
        <v>841</v>
      </c>
      <c r="G21" s="140" t="s">
        <v>842</v>
      </c>
      <c r="H21" s="140" t="s">
        <v>774</v>
      </c>
      <c r="I21" s="140" t="s">
        <v>775</v>
      </c>
      <c r="J21" s="139" t="s">
        <v>843</v>
      </c>
      <c r="K21" s="140" t="s">
        <v>844</v>
      </c>
      <c r="L21" s="140">
        <v>0.8</v>
      </c>
      <c r="M21" s="141" t="s">
        <v>845</v>
      </c>
      <c r="N21" s="141" t="s">
        <v>846</v>
      </c>
      <c r="O21" s="148" t="s">
        <v>330</v>
      </c>
      <c r="P21" s="143">
        <v>45261</v>
      </c>
      <c r="Q21" s="143">
        <v>45291</v>
      </c>
      <c r="R21" s="140" t="s">
        <v>847</v>
      </c>
      <c r="S21" s="140" t="s">
        <v>840</v>
      </c>
      <c r="T21" s="144" t="s">
        <v>787</v>
      </c>
      <c r="U21" s="145"/>
      <c r="AA21" s="398">
        <v>4.54</v>
      </c>
      <c r="AB21" s="147" t="s">
        <v>990</v>
      </c>
      <c r="AC21" s="451">
        <v>0.5</v>
      </c>
      <c r="AD21" s="398">
        <f t="shared" si="0"/>
        <v>2.27</v>
      </c>
      <c r="AE21" s="146"/>
      <c r="AF21" s="146">
        <f t="shared" si="1"/>
        <v>0</v>
      </c>
      <c r="AG21" s="146"/>
      <c r="AH21" s="146">
        <f t="shared" si="2"/>
        <v>0</v>
      </c>
      <c r="AI21" s="146"/>
      <c r="AJ21" s="146">
        <f t="shared" si="3"/>
        <v>0</v>
      </c>
    </row>
    <row r="22" spans="1:36" ht="94.5" x14ac:dyDescent="0.35">
      <c r="A22" s="139">
        <v>263</v>
      </c>
      <c r="B22" s="140" t="s">
        <v>463</v>
      </c>
      <c r="C22" s="140" t="s">
        <v>229</v>
      </c>
      <c r="D22" s="140" t="s">
        <v>736</v>
      </c>
      <c r="E22" s="140" t="s">
        <v>771</v>
      </c>
      <c r="F22" s="140" t="s">
        <v>841</v>
      </c>
      <c r="G22" s="140" t="s">
        <v>842</v>
      </c>
      <c r="H22" s="140" t="s">
        <v>774</v>
      </c>
      <c r="I22" s="140" t="s">
        <v>775</v>
      </c>
      <c r="J22" s="139" t="s">
        <v>848</v>
      </c>
      <c r="K22" s="140" t="s">
        <v>849</v>
      </c>
      <c r="L22" s="140">
        <v>0.8</v>
      </c>
      <c r="M22" s="141" t="s">
        <v>845</v>
      </c>
      <c r="N22" s="141" t="s">
        <v>850</v>
      </c>
      <c r="O22" s="159" t="s">
        <v>851</v>
      </c>
      <c r="P22" s="143">
        <v>44928</v>
      </c>
      <c r="Q22" s="143">
        <v>45291</v>
      </c>
      <c r="R22" s="140" t="s">
        <v>847</v>
      </c>
      <c r="S22" s="140" t="s">
        <v>840</v>
      </c>
      <c r="T22" s="144" t="s">
        <v>787</v>
      </c>
      <c r="U22" s="145"/>
      <c r="AA22" s="398">
        <v>4.54</v>
      </c>
      <c r="AB22" s="149" t="s">
        <v>991</v>
      </c>
      <c r="AC22" s="450">
        <v>1</v>
      </c>
      <c r="AD22" s="398">
        <f t="shared" si="0"/>
        <v>4.54</v>
      </c>
      <c r="AE22" s="146"/>
      <c r="AF22" s="146">
        <f t="shared" si="1"/>
        <v>0</v>
      </c>
      <c r="AG22" s="146"/>
      <c r="AH22" s="146">
        <f t="shared" si="2"/>
        <v>0</v>
      </c>
      <c r="AI22" s="146"/>
      <c r="AJ22" s="146">
        <f t="shared" si="3"/>
        <v>0</v>
      </c>
    </row>
    <row r="23" spans="1:36" ht="231" x14ac:dyDescent="0.35">
      <c r="A23" s="139">
        <v>264</v>
      </c>
      <c r="B23" s="140" t="s">
        <v>463</v>
      </c>
      <c r="C23" s="140" t="s">
        <v>229</v>
      </c>
      <c r="D23" s="140" t="s">
        <v>736</v>
      </c>
      <c r="E23" s="140" t="s">
        <v>852</v>
      </c>
      <c r="F23" s="140" t="s">
        <v>853</v>
      </c>
      <c r="G23" s="140" t="s">
        <v>854</v>
      </c>
      <c r="H23" s="140" t="s">
        <v>774</v>
      </c>
      <c r="I23" s="140" t="s">
        <v>775</v>
      </c>
      <c r="J23" s="139" t="s">
        <v>855</v>
      </c>
      <c r="K23" s="140" t="s">
        <v>856</v>
      </c>
      <c r="L23" s="140" t="s">
        <v>857</v>
      </c>
      <c r="M23" s="141" t="s">
        <v>858</v>
      </c>
      <c r="N23" s="141" t="s">
        <v>859</v>
      </c>
      <c r="O23" s="148" t="s">
        <v>103</v>
      </c>
      <c r="P23" s="143">
        <v>44941</v>
      </c>
      <c r="Q23" s="143">
        <v>45291</v>
      </c>
      <c r="R23" s="140" t="s">
        <v>860</v>
      </c>
      <c r="S23" s="140" t="s">
        <v>780</v>
      </c>
      <c r="T23" s="144" t="s">
        <v>787</v>
      </c>
      <c r="U23" s="145"/>
      <c r="AA23" s="398">
        <v>4.54</v>
      </c>
      <c r="AB23" s="147" t="s">
        <v>992</v>
      </c>
      <c r="AC23" s="452">
        <v>0.875</v>
      </c>
      <c r="AD23" s="398">
        <f t="shared" si="0"/>
        <v>3.9725000000000001</v>
      </c>
      <c r="AE23" s="146"/>
      <c r="AF23" s="146">
        <f t="shared" si="1"/>
        <v>0</v>
      </c>
      <c r="AG23" s="146"/>
      <c r="AH23" s="146">
        <f t="shared" si="2"/>
        <v>0</v>
      </c>
      <c r="AI23" s="146"/>
      <c r="AJ23" s="146">
        <f t="shared" si="3"/>
        <v>0</v>
      </c>
    </row>
    <row r="24" spans="1:36" ht="94.5" x14ac:dyDescent="0.35">
      <c r="A24" s="139">
        <v>265</v>
      </c>
      <c r="B24" s="140" t="s">
        <v>463</v>
      </c>
      <c r="C24" s="140" t="s">
        <v>229</v>
      </c>
      <c r="D24" s="140" t="s">
        <v>736</v>
      </c>
      <c r="E24" s="140" t="s">
        <v>852</v>
      </c>
      <c r="F24" s="140" t="s">
        <v>853</v>
      </c>
      <c r="G24" s="140" t="s">
        <v>861</v>
      </c>
      <c r="H24" s="140" t="s">
        <v>774</v>
      </c>
      <c r="I24" s="140" t="s">
        <v>775</v>
      </c>
      <c r="J24" s="139" t="s">
        <v>862</v>
      </c>
      <c r="K24" s="140" t="s">
        <v>863</v>
      </c>
      <c r="L24" s="140" t="s">
        <v>864</v>
      </c>
      <c r="M24" s="141" t="s">
        <v>865</v>
      </c>
      <c r="N24" s="141" t="s">
        <v>866</v>
      </c>
      <c r="O24" s="148" t="s">
        <v>103</v>
      </c>
      <c r="P24" s="143">
        <v>44986</v>
      </c>
      <c r="Q24" s="143">
        <v>45291</v>
      </c>
      <c r="R24" s="140" t="s">
        <v>867</v>
      </c>
      <c r="S24" s="140" t="s">
        <v>810</v>
      </c>
      <c r="T24" s="144" t="s">
        <v>787</v>
      </c>
      <c r="U24" s="145"/>
      <c r="AA24" s="398">
        <v>4.54</v>
      </c>
      <c r="AB24" s="149" t="s">
        <v>993</v>
      </c>
      <c r="AC24" s="398">
        <v>0</v>
      </c>
      <c r="AD24" s="398">
        <v>0</v>
      </c>
      <c r="AE24" s="146"/>
      <c r="AF24" s="146">
        <f t="shared" si="1"/>
        <v>0</v>
      </c>
      <c r="AG24" s="146"/>
      <c r="AH24" s="146">
        <f t="shared" si="2"/>
        <v>0</v>
      </c>
      <c r="AI24" s="146"/>
      <c r="AJ24" s="146">
        <f t="shared" si="3"/>
        <v>0</v>
      </c>
    </row>
    <row r="25" spans="1:36" ht="157.5" x14ac:dyDescent="0.35">
      <c r="A25" s="139">
        <v>266</v>
      </c>
      <c r="B25" s="140" t="s">
        <v>463</v>
      </c>
      <c r="C25" s="140" t="s">
        <v>229</v>
      </c>
      <c r="D25" s="140" t="s">
        <v>736</v>
      </c>
      <c r="E25" s="140" t="s">
        <v>852</v>
      </c>
      <c r="F25" s="140" t="s">
        <v>853</v>
      </c>
      <c r="G25" s="140" t="s">
        <v>868</v>
      </c>
      <c r="H25" s="140" t="s">
        <v>774</v>
      </c>
      <c r="I25" s="140" t="s">
        <v>775</v>
      </c>
      <c r="J25" s="139" t="s">
        <v>869</v>
      </c>
      <c r="K25" s="140" t="s">
        <v>870</v>
      </c>
      <c r="L25" s="140" t="s">
        <v>871</v>
      </c>
      <c r="M25" s="141" t="s">
        <v>872</v>
      </c>
      <c r="N25" s="141" t="s">
        <v>873</v>
      </c>
      <c r="O25" s="148" t="s">
        <v>103</v>
      </c>
      <c r="P25" s="143">
        <v>44927</v>
      </c>
      <c r="Q25" s="143">
        <v>45291</v>
      </c>
      <c r="R25" s="140" t="s">
        <v>867</v>
      </c>
      <c r="S25" s="140" t="s">
        <v>810</v>
      </c>
      <c r="T25" s="144" t="s">
        <v>787</v>
      </c>
      <c r="U25" s="145"/>
      <c r="AA25" s="398">
        <v>4.54</v>
      </c>
      <c r="AB25" s="149" t="s">
        <v>994</v>
      </c>
      <c r="AC25" s="450">
        <v>1</v>
      </c>
      <c r="AD25" s="398">
        <f t="shared" si="0"/>
        <v>4.54</v>
      </c>
      <c r="AE25" s="146"/>
      <c r="AF25" s="146">
        <f t="shared" si="1"/>
        <v>0</v>
      </c>
      <c r="AG25" s="146"/>
      <c r="AH25" s="146">
        <f t="shared" si="2"/>
        <v>0</v>
      </c>
      <c r="AI25" s="146"/>
      <c r="AJ25" s="146">
        <f t="shared" si="3"/>
        <v>0</v>
      </c>
    </row>
    <row r="26" spans="1:36" ht="136.5" x14ac:dyDescent="0.35">
      <c r="A26" s="139">
        <v>267</v>
      </c>
      <c r="B26" s="140" t="s">
        <v>463</v>
      </c>
      <c r="C26" s="140" t="s">
        <v>229</v>
      </c>
      <c r="D26" s="140" t="s">
        <v>736</v>
      </c>
      <c r="E26" s="140" t="s">
        <v>771</v>
      </c>
      <c r="F26" s="140" t="s">
        <v>798</v>
      </c>
      <c r="G26" s="140" t="s">
        <v>799</v>
      </c>
      <c r="H26" s="140" t="s">
        <v>774</v>
      </c>
      <c r="I26" s="140" t="s">
        <v>775</v>
      </c>
      <c r="J26" s="139" t="s">
        <v>874</v>
      </c>
      <c r="K26" s="140" t="s">
        <v>875</v>
      </c>
      <c r="L26" s="140">
        <v>1</v>
      </c>
      <c r="M26" s="141" t="s">
        <v>101</v>
      </c>
      <c r="N26" s="141" t="s">
        <v>876</v>
      </c>
      <c r="O26" s="142" t="s">
        <v>109</v>
      </c>
      <c r="P26" s="143">
        <v>44927</v>
      </c>
      <c r="Q26" s="143">
        <v>45122</v>
      </c>
      <c r="R26" s="140" t="s">
        <v>786</v>
      </c>
      <c r="S26" s="140" t="s">
        <v>780</v>
      </c>
      <c r="T26" s="144" t="s">
        <v>787</v>
      </c>
      <c r="U26" s="145"/>
      <c r="AA26" s="398">
        <v>4.54</v>
      </c>
      <c r="AB26" s="149" t="s">
        <v>995</v>
      </c>
      <c r="AC26" s="450">
        <v>0</v>
      </c>
      <c r="AD26" s="398">
        <v>0</v>
      </c>
      <c r="AE26" s="146"/>
      <c r="AF26" s="146">
        <f t="shared" si="1"/>
        <v>0</v>
      </c>
      <c r="AG26" s="146"/>
      <c r="AH26" s="146">
        <f t="shared" si="2"/>
        <v>0</v>
      </c>
      <c r="AI26" s="146"/>
      <c r="AJ26" s="146">
        <f t="shared" si="3"/>
        <v>0</v>
      </c>
    </row>
    <row r="27" spans="1:36" ht="115.5" x14ac:dyDescent="0.35">
      <c r="A27" s="139">
        <v>268</v>
      </c>
      <c r="B27" s="140" t="s">
        <v>463</v>
      </c>
      <c r="C27" s="140" t="s">
        <v>229</v>
      </c>
      <c r="D27" s="140" t="s">
        <v>736</v>
      </c>
      <c r="E27" s="140" t="s">
        <v>771</v>
      </c>
      <c r="F27" s="140" t="s">
        <v>798</v>
      </c>
      <c r="G27" s="140" t="s">
        <v>861</v>
      </c>
      <c r="H27" s="140" t="s">
        <v>774</v>
      </c>
      <c r="I27" s="140" t="s">
        <v>775</v>
      </c>
      <c r="J27" s="139" t="s">
        <v>877</v>
      </c>
      <c r="K27" s="140" t="s">
        <v>878</v>
      </c>
      <c r="L27" s="140">
        <v>1</v>
      </c>
      <c r="M27" s="141" t="s">
        <v>51</v>
      </c>
      <c r="N27" s="141" t="s">
        <v>879</v>
      </c>
      <c r="O27" s="148" t="s">
        <v>103</v>
      </c>
      <c r="P27" s="143">
        <v>44927</v>
      </c>
      <c r="Q27" s="143">
        <v>45291</v>
      </c>
      <c r="R27" s="140" t="s">
        <v>786</v>
      </c>
      <c r="S27" s="140" t="s">
        <v>780</v>
      </c>
      <c r="T27" s="144" t="s">
        <v>787</v>
      </c>
      <c r="U27" s="145"/>
      <c r="AA27" s="398">
        <v>4.54</v>
      </c>
      <c r="AB27" s="149" t="s">
        <v>997</v>
      </c>
      <c r="AC27" s="450">
        <v>0</v>
      </c>
      <c r="AD27" s="398">
        <v>0</v>
      </c>
      <c r="AE27" s="146"/>
      <c r="AF27" s="146">
        <f t="shared" si="1"/>
        <v>0</v>
      </c>
      <c r="AG27" s="146"/>
      <c r="AH27" s="146">
        <f t="shared" si="2"/>
        <v>0</v>
      </c>
      <c r="AI27" s="146"/>
      <c r="AJ27" s="146">
        <f t="shared" si="3"/>
        <v>0</v>
      </c>
    </row>
    <row r="28" spans="1:36" ht="15.5" x14ac:dyDescent="0.35">
      <c r="AD28" s="453">
        <f>SUM(AD6:AD27)</f>
        <v>56.364100000000001</v>
      </c>
      <c r="AF28" s="20">
        <f t="shared" si="1"/>
        <v>0</v>
      </c>
      <c r="AH28" s="20">
        <f t="shared" si="2"/>
        <v>0</v>
      </c>
      <c r="AJ28" s="20">
        <f t="shared" si="3"/>
        <v>0</v>
      </c>
    </row>
  </sheetData>
  <autoFilter ref="A5:AH27"/>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6"/>
    <mergeCell ref="W15:W16"/>
    <mergeCell ref="X15:X16"/>
    <mergeCell ref="Y15:Y16"/>
    <mergeCell ref="Z15:Z16"/>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0721" r:id="rId4">
          <objectPr defaultSize="0" autoPict="0" r:id="rId5">
            <anchor moveWithCells="1" sizeWithCells="1">
              <from>
                <xdr:col>1</xdr:col>
                <xdr:colOff>438150</xdr:colOff>
                <xdr:row>0</xdr:row>
                <xdr:rowOff>57150</xdr:rowOff>
              </from>
              <to>
                <xdr:col>2</xdr:col>
                <xdr:colOff>374650</xdr:colOff>
                <xdr:row>2</xdr:row>
                <xdr:rowOff>146050</xdr:rowOff>
              </to>
            </anchor>
          </objectPr>
        </oleObject>
      </mc:Choice>
      <mc:Fallback>
        <oleObject progId="PBrush" shapeId="30721" r:id="rId4"/>
      </mc:Fallback>
    </mc:AlternateContent>
  </oleObject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[1]Formulas!#REF!</xm:f>
          </x14:formula1>
          <xm:sqref>I6:I1048576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69"/>
  <sheetViews>
    <sheetView zoomScale="85" zoomScaleNormal="85" workbookViewId="0"/>
  </sheetViews>
  <sheetFormatPr baseColWidth="10" defaultColWidth="11.453125" defaultRowHeight="14.5" x14ac:dyDescent="0.35"/>
  <cols>
    <col min="1" max="1" width="6" bestFit="1" customWidth="1"/>
    <col min="2" max="3" width="22.1796875" customWidth="1"/>
    <col min="4" max="4" width="20.453125" customWidth="1"/>
    <col min="5" max="5" width="24.7265625" customWidth="1"/>
    <col min="6" max="6" width="22" customWidth="1"/>
    <col min="7" max="7" width="18.7265625" customWidth="1"/>
    <col min="8" max="8" width="51.54296875" style="126" customWidth="1"/>
    <col min="9" max="9" width="24.453125" customWidth="1"/>
    <col min="10" max="10" width="20.26953125" customWidth="1"/>
    <col min="11" max="11" width="21.54296875" customWidth="1"/>
    <col min="12" max="13" width="11.453125" customWidth="1"/>
    <col min="14" max="14" width="56" customWidth="1"/>
    <col min="15" max="15" width="17.7265625" customWidth="1"/>
    <col min="16" max="16" width="16.453125" customWidth="1"/>
    <col min="17" max="18" width="16.54296875" customWidth="1"/>
    <col min="19" max="20" width="34.26953125" customWidth="1"/>
    <col min="21" max="21" width="17.453125" customWidth="1"/>
    <col min="22" max="22" width="15" customWidth="1"/>
    <col min="23" max="23" width="11.453125" style="108" customWidth="1"/>
    <col min="24" max="24" width="11.453125" style="454" customWidth="1"/>
    <col min="25" max="25" width="50.26953125" customWidth="1"/>
    <col min="28" max="28" width="11.453125" style="108"/>
    <col min="29" max="29" width="11.453125" style="454"/>
    <col min="32" max="32" width="16" customWidth="1"/>
    <col min="33" max="33" width="11.453125" style="108"/>
    <col min="38" max="38" width="11.453125" style="108"/>
  </cols>
  <sheetData>
    <row r="1" spans="1:39" ht="15.5" x14ac:dyDescent="0.35">
      <c r="B1" s="107"/>
      <c r="C1" s="107"/>
      <c r="D1" s="107"/>
      <c r="E1" s="107"/>
      <c r="F1" s="107"/>
      <c r="G1" s="107"/>
      <c r="H1" s="107"/>
      <c r="I1" s="107"/>
      <c r="J1" s="107"/>
      <c r="K1" s="107"/>
      <c r="L1" s="107"/>
      <c r="M1" s="107"/>
      <c r="N1" s="107"/>
      <c r="O1" s="107"/>
      <c r="P1" s="107"/>
      <c r="Q1" s="107"/>
      <c r="R1" s="527" t="s">
        <v>1</v>
      </c>
      <c r="S1" s="288" t="s">
        <v>924</v>
      </c>
      <c r="T1" s="107"/>
      <c r="U1" s="107"/>
    </row>
    <row r="2" spans="1:39" ht="26" x14ac:dyDescent="0.6">
      <c r="B2" s="107"/>
      <c r="C2" s="107"/>
      <c r="D2" s="529" t="s">
        <v>0</v>
      </c>
      <c r="E2" s="529"/>
      <c r="F2" s="529"/>
      <c r="G2" s="529"/>
      <c r="H2" s="529"/>
      <c r="I2" s="529"/>
      <c r="J2" s="529"/>
      <c r="K2" s="529"/>
      <c r="L2" s="529"/>
      <c r="M2" s="529"/>
      <c r="N2" s="529"/>
      <c r="O2" s="529"/>
      <c r="P2" s="529"/>
      <c r="Q2" s="529"/>
      <c r="R2" s="527"/>
      <c r="S2" s="289" t="s">
        <v>3</v>
      </c>
      <c r="T2" s="107"/>
      <c r="U2" s="107"/>
    </row>
    <row r="3" spans="1:39" ht="26" x14ac:dyDescent="0.6">
      <c r="B3" s="107"/>
      <c r="C3" s="107"/>
      <c r="D3" s="109"/>
      <c r="E3" s="109"/>
      <c r="F3" s="109"/>
      <c r="G3" s="109"/>
      <c r="H3" s="109"/>
      <c r="I3" s="109"/>
      <c r="J3" s="109"/>
      <c r="K3" s="109"/>
      <c r="L3" s="109"/>
      <c r="M3" s="109"/>
      <c r="N3" s="109"/>
      <c r="O3" s="109"/>
      <c r="P3" s="109"/>
      <c r="Q3" s="109"/>
      <c r="R3" s="527"/>
      <c r="S3" s="290">
        <v>44956</v>
      </c>
      <c r="T3" s="107"/>
      <c r="U3" s="107"/>
    </row>
    <row r="4" spans="1:39" ht="21" x14ac:dyDescent="0.35">
      <c r="B4" s="530"/>
      <c r="C4" s="530"/>
      <c r="D4" s="530"/>
      <c r="E4" s="530"/>
      <c r="F4" s="530"/>
      <c r="G4" s="530"/>
      <c r="H4" s="530"/>
      <c r="I4" s="531" t="s">
        <v>1309</v>
      </c>
      <c r="J4" s="531"/>
      <c r="K4" s="531"/>
      <c r="L4" s="531"/>
      <c r="M4" s="531"/>
      <c r="N4" s="531"/>
      <c r="O4" s="531"/>
      <c r="P4" s="531"/>
      <c r="Q4" s="531"/>
      <c r="R4" s="531"/>
      <c r="S4" s="531"/>
      <c r="T4" s="110"/>
      <c r="U4" s="110"/>
    </row>
    <row r="5" spans="1:39" ht="105" x14ac:dyDescent="0.35">
      <c r="A5" s="33" t="s">
        <v>1310</v>
      </c>
      <c r="B5" s="33" t="s">
        <v>9</v>
      </c>
      <c r="C5" s="33" t="s">
        <v>10</v>
      </c>
      <c r="D5" s="33" t="s">
        <v>11</v>
      </c>
      <c r="E5" s="33" t="s">
        <v>12</v>
      </c>
      <c r="F5" s="33" t="s">
        <v>13</v>
      </c>
      <c r="G5" s="33" t="s">
        <v>14</v>
      </c>
      <c r="H5" s="33" t="s">
        <v>15</v>
      </c>
      <c r="I5" s="69" t="s">
        <v>16</v>
      </c>
      <c r="J5" s="69" t="s">
        <v>17</v>
      </c>
      <c r="K5" s="69" t="s">
        <v>18</v>
      </c>
      <c r="L5" s="69" t="s">
        <v>19</v>
      </c>
      <c r="M5" s="69" t="s">
        <v>20</v>
      </c>
      <c r="N5" s="69" t="s">
        <v>21</v>
      </c>
      <c r="O5" s="69" t="s">
        <v>22</v>
      </c>
      <c r="P5" s="69" t="s">
        <v>23</v>
      </c>
      <c r="Q5" s="69" t="s">
        <v>24</v>
      </c>
      <c r="R5" s="69" t="s">
        <v>25</v>
      </c>
      <c r="S5" s="69" t="s">
        <v>26</v>
      </c>
      <c r="T5" s="69" t="s">
        <v>1311</v>
      </c>
      <c r="U5" s="69" t="s">
        <v>1312</v>
      </c>
      <c r="V5" s="70" t="s">
        <v>33</v>
      </c>
      <c r="W5" s="71" t="s">
        <v>34</v>
      </c>
      <c r="X5" s="79" t="s">
        <v>35</v>
      </c>
      <c r="Y5" s="70" t="s">
        <v>1313</v>
      </c>
      <c r="Z5" s="70" t="s">
        <v>1314</v>
      </c>
      <c r="AA5" s="70" t="s">
        <v>1315</v>
      </c>
      <c r="AB5" s="71" t="s">
        <v>36</v>
      </c>
      <c r="AC5" s="79" t="s">
        <v>37</v>
      </c>
      <c r="AD5" s="70" t="s">
        <v>1316</v>
      </c>
      <c r="AE5" s="70" t="s">
        <v>1317</v>
      </c>
      <c r="AF5" s="70" t="s">
        <v>1318</v>
      </c>
      <c r="AG5" s="71" t="s">
        <v>38</v>
      </c>
      <c r="AH5" s="72" t="s">
        <v>39</v>
      </c>
      <c r="AI5" s="70" t="s">
        <v>1319</v>
      </c>
      <c r="AJ5" s="70" t="s">
        <v>1320</v>
      </c>
      <c r="AK5" s="70" t="s">
        <v>1321</v>
      </c>
      <c r="AL5" s="71" t="s">
        <v>40</v>
      </c>
      <c r="AM5" s="72" t="s">
        <v>41</v>
      </c>
    </row>
    <row r="6" spans="1:39" s="115" customFormat="1" ht="52.5" x14ac:dyDescent="0.35">
      <c r="A6" s="111">
        <v>1</v>
      </c>
      <c r="B6" s="80" t="s">
        <v>363</v>
      </c>
      <c r="C6" s="80" t="s">
        <v>288</v>
      </c>
      <c r="D6" s="80" t="s">
        <v>72</v>
      </c>
      <c r="E6" s="80" t="s">
        <v>364</v>
      </c>
      <c r="F6" s="80" t="s">
        <v>365</v>
      </c>
      <c r="G6" s="106" t="s">
        <v>366</v>
      </c>
      <c r="H6" s="93" t="s">
        <v>367</v>
      </c>
      <c r="I6" s="80" t="s">
        <v>368</v>
      </c>
      <c r="J6" s="80" t="s">
        <v>369</v>
      </c>
      <c r="K6" s="80" t="s">
        <v>370</v>
      </c>
      <c r="L6" s="106">
        <v>100</v>
      </c>
      <c r="M6" s="106" t="s">
        <v>268</v>
      </c>
      <c r="N6" s="80" t="s">
        <v>371</v>
      </c>
      <c r="O6" s="80" t="s">
        <v>1001</v>
      </c>
      <c r="P6" s="112">
        <v>44928</v>
      </c>
      <c r="Q6" s="113">
        <v>44985</v>
      </c>
      <c r="R6" s="80" t="s">
        <v>372</v>
      </c>
      <c r="S6" s="80" t="s">
        <v>373</v>
      </c>
      <c r="T6" s="80" t="s">
        <v>374</v>
      </c>
      <c r="U6" s="80">
        <f>ROUND(100/MAX(A6:A88),0)</f>
        <v>2</v>
      </c>
      <c r="V6" s="111" t="s">
        <v>1012</v>
      </c>
      <c r="W6" s="114">
        <v>0.3</v>
      </c>
      <c r="X6" s="342">
        <f>+$U6*W6</f>
        <v>0.6</v>
      </c>
      <c r="Y6" s="80" t="s">
        <v>1002</v>
      </c>
      <c r="Z6" s="111"/>
      <c r="AA6" s="111"/>
      <c r="AB6" s="114"/>
      <c r="AC6" s="342">
        <f t="shared" ref="AC6:AC61" si="0">+$U6*AB6</f>
        <v>0</v>
      </c>
      <c r="AD6" s="111"/>
      <c r="AE6" s="111"/>
      <c r="AF6" s="111"/>
      <c r="AG6" s="114"/>
      <c r="AH6" s="111">
        <f t="shared" ref="AH6:AH61" si="1">+$U6*AG6</f>
        <v>0</v>
      </c>
      <c r="AI6" s="111"/>
      <c r="AJ6" s="111"/>
      <c r="AK6" s="111"/>
      <c r="AL6" s="114"/>
      <c r="AM6" s="111">
        <f t="shared" ref="AM6:AM61" si="2">+$U6*AL6</f>
        <v>0</v>
      </c>
    </row>
    <row r="7" spans="1:39" s="115" customFormat="1" ht="52.5" x14ac:dyDescent="0.35">
      <c r="A7" s="111">
        <v>2</v>
      </c>
      <c r="B7" s="80" t="s">
        <v>363</v>
      </c>
      <c r="C7" s="80" t="s">
        <v>288</v>
      </c>
      <c r="D7" s="80" t="s">
        <v>72</v>
      </c>
      <c r="E7" s="80" t="s">
        <v>364</v>
      </c>
      <c r="F7" s="80" t="s">
        <v>377</v>
      </c>
      <c r="G7" s="106" t="s">
        <v>366</v>
      </c>
      <c r="H7" s="93" t="s">
        <v>367</v>
      </c>
      <c r="I7" s="80" t="s">
        <v>368</v>
      </c>
      <c r="J7" s="80" t="s">
        <v>1003</v>
      </c>
      <c r="K7" s="80" t="s">
        <v>1004</v>
      </c>
      <c r="L7" s="106">
        <v>100</v>
      </c>
      <c r="M7" s="106" t="s">
        <v>268</v>
      </c>
      <c r="N7" s="80" t="s">
        <v>1005</v>
      </c>
      <c r="O7" s="80" t="s">
        <v>1001</v>
      </c>
      <c r="P7" s="112">
        <v>44928</v>
      </c>
      <c r="Q7" s="112">
        <v>44957</v>
      </c>
      <c r="R7" s="80" t="s">
        <v>372</v>
      </c>
      <c r="S7" s="80" t="s">
        <v>373</v>
      </c>
      <c r="T7" s="80" t="s">
        <v>382</v>
      </c>
      <c r="U7" s="80">
        <f>ROUND(100/MAX(A6:A88),0)+1</f>
        <v>3</v>
      </c>
      <c r="V7" s="111" t="s">
        <v>1008</v>
      </c>
      <c r="W7" s="114">
        <v>1</v>
      </c>
      <c r="X7" s="342">
        <f t="shared" ref="X7:X61" si="3">+$U7*W7</f>
        <v>3</v>
      </c>
      <c r="Y7" s="80" t="s">
        <v>1006</v>
      </c>
      <c r="Z7" s="111"/>
      <c r="AA7" s="111"/>
      <c r="AB7" s="114"/>
      <c r="AC7" s="342">
        <f t="shared" si="0"/>
        <v>0</v>
      </c>
      <c r="AD7" s="111"/>
      <c r="AE7" s="111"/>
      <c r="AF7" s="111"/>
      <c r="AG7" s="114"/>
      <c r="AH7" s="111">
        <f t="shared" si="1"/>
        <v>0</v>
      </c>
      <c r="AI7" s="111"/>
      <c r="AJ7" s="111"/>
      <c r="AK7" s="111"/>
      <c r="AL7" s="114"/>
      <c r="AM7" s="111">
        <f t="shared" si="2"/>
        <v>0</v>
      </c>
    </row>
    <row r="8" spans="1:39" s="115" customFormat="1" ht="52.5" x14ac:dyDescent="0.35">
      <c r="A8" s="111">
        <v>3</v>
      </c>
      <c r="B8" s="80" t="s">
        <v>363</v>
      </c>
      <c r="C8" s="80" t="s">
        <v>288</v>
      </c>
      <c r="D8" s="80" t="s">
        <v>72</v>
      </c>
      <c r="E8" s="80" t="s">
        <v>364</v>
      </c>
      <c r="F8" s="80" t="s">
        <v>383</v>
      </c>
      <c r="G8" s="106" t="s">
        <v>366</v>
      </c>
      <c r="H8" s="93" t="s">
        <v>367</v>
      </c>
      <c r="I8" s="80" t="s">
        <v>368</v>
      </c>
      <c r="J8" s="80" t="s">
        <v>384</v>
      </c>
      <c r="K8" s="80" t="s">
        <v>385</v>
      </c>
      <c r="L8" s="106">
        <v>100</v>
      </c>
      <c r="M8" s="106" t="s">
        <v>268</v>
      </c>
      <c r="N8" s="80" t="s">
        <v>1007</v>
      </c>
      <c r="O8" s="80" t="s">
        <v>1001</v>
      </c>
      <c r="P8" s="112">
        <v>44928</v>
      </c>
      <c r="Q8" s="112">
        <v>44957</v>
      </c>
      <c r="R8" s="80" t="s">
        <v>372</v>
      </c>
      <c r="S8" s="80" t="s">
        <v>373</v>
      </c>
      <c r="T8" s="80" t="s">
        <v>382</v>
      </c>
      <c r="U8" s="80">
        <f>ROUND(100/MAX(A6:A88),0)+1</f>
        <v>3</v>
      </c>
      <c r="V8" s="111" t="s">
        <v>1008</v>
      </c>
      <c r="W8" s="114">
        <v>1</v>
      </c>
      <c r="X8" s="342">
        <f t="shared" si="3"/>
        <v>3</v>
      </c>
      <c r="Y8" s="80" t="s">
        <v>1006</v>
      </c>
      <c r="Z8" s="111"/>
      <c r="AA8" s="111"/>
      <c r="AB8" s="114"/>
      <c r="AC8" s="342">
        <f t="shared" si="0"/>
        <v>0</v>
      </c>
      <c r="AD8" s="111"/>
      <c r="AE8" s="111"/>
      <c r="AF8" s="111"/>
      <c r="AG8" s="114"/>
      <c r="AH8" s="111">
        <f t="shared" si="1"/>
        <v>0</v>
      </c>
      <c r="AI8" s="111"/>
      <c r="AJ8" s="111"/>
      <c r="AK8" s="111"/>
      <c r="AL8" s="114"/>
      <c r="AM8" s="111">
        <f t="shared" si="2"/>
        <v>0</v>
      </c>
    </row>
    <row r="9" spans="1:39" s="115" customFormat="1" ht="52.5" x14ac:dyDescent="0.35">
      <c r="A9" s="111">
        <v>4</v>
      </c>
      <c r="B9" s="80" t="s">
        <v>363</v>
      </c>
      <c r="C9" s="80" t="s">
        <v>288</v>
      </c>
      <c r="D9" s="80" t="s">
        <v>72</v>
      </c>
      <c r="E9" s="80" t="s">
        <v>364</v>
      </c>
      <c r="F9" s="80" t="s">
        <v>383</v>
      </c>
      <c r="G9" s="106" t="s">
        <v>366</v>
      </c>
      <c r="H9" s="93" t="s">
        <v>367</v>
      </c>
      <c r="I9" s="80" t="s">
        <v>368</v>
      </c>
      <c r="J9" s="80" t="s">
        <v>384</v>
      </c>
      <c r="K9" s="80" t="s">
        <v>1009</v>
      </c>
      <c r="L9" s="106">
        <v>80</v>
      </c>
      <c r="M9" s="106" t="s">
        <v>1010</v>
      </c>
      <c r="N9" s="80" t="s">
        <v>1011</v>
      </c>
      <c r="O9" s="80" t="s">
        <v>53</v>
      </c>
      <c r="P9" s="112">
        <v>45026</v>
      </c>
      <c r="Q9" s="112">
        <v>45291</v>
      </c>
      <c r="R9" s="80" t="s">
        <v>372</v>
      </c>
      <c r="S9" s="80" t="s">
        <v>373</v>
      </c>
      <c r="T9" s="80" t="s">
        <v>382</v>
      </c>
      <c r="U9" s="80">
        <f>ROUND(100/MAX(A6:A88),0)</f>
        <v>2</v>
      </c>
      <c r="V9" s="111" t="s">
        <v>1012</v>
      </c>
      <c r="W9" s="114">
        <v>0.2</v>
      </c>
      <c r="X9" s="342">
        <f t="shared" si="3"/>
        <v>0.4</v>
      </c>
      <c r="Y9" s="80" t="s">
        <v>1013</v>
      </c>
      <c r="Z9" s="111"/>
      <c r="AA9" s="111"/>
      <c r="AB9" s="114"/>
      <c r="AC9" s="342">
        <f t="shared" si="0"/>
        <v>0</v>
      </c>
      <c r="AD9" s="111"/>
      <c r="AE9" s="111"/>
      <c r="AF9" s="111"/>
      <c r="AG9" s="114"/>
      <c r="AH9" s="111">
        <f t="shared" si="1"/>
        <v>0</v>
      </c>
      <c r="AI9" s="111"/>
      <c r="AJ9" s="111"/>
      <c r="AK9" s="111"/>
      <c r="AL9" s="114"/>
      <c r="AM9" s="111">
        <f t="shared" si="2"/>
        <v>0</v>
      </c>
    </row>
    <row r="10" spans="1:39" ht="168" x14ac:dyDescent="0.35">
      <c r="A10" s="2">
        <v>5</v>
      </c>
      <c r="B10" s="80" t="s">
        <v>363</v>
      </c>
      <c r="C10" s="80" t="s">
        <v>288</v>
      </c>
      <c r="D10" s="80" t="s">
        <v>72</v>
      </c>
      <c r="E10" s="80" t="s">
        <v>364</v>
      </c>
      <c r="F10" s="80" t="s">
        <v>391</v>
      </c>
      <c r="G10" s="106" t="s">
        <v>366</v>
      </c>
      <c r="H10" s="116" t="s">
        <v>392</v>
      </c>
      <c r="I10" s="80" t="s">
        <v>368</v>
      </c>
      <c r="J10" s="80" t="s">
        <v>1014</v>
      </c>
      <c r="K10" s="80" t="s">
        <v>1015</v>
      </c>
      <c r="L10" s="106">
        <v>100</v>
      </c>
      <c r="M10" s="106" t="s">
        <v>268</v>
      </c>
      <c r="N10" s="80" t="s">
        <v>1016</v>
      </c>
      <c r="O10" s="80" t="s">
        <v>1017</v>
      </c>
      <c r="P10" s="112">
        <v>44928</v>
      </c>
      <c r="Q10" s="112">
        <v>45291</v>
      </c>
      <c r="R10" s="80" t="s">
        <v>372</v>
      </c>
      <c r="S10" s="117" t="s">
        <v>1018</v>
      </c>
      <c r="T10" s="80" t="s">
        <v>382</v>
      </c>
      <c r="U10" s="80">
        <f>ROUND(100/MAX(A6:A88),0)+1</f>
        <v>3</v>
      </c>
      <c r="V10" s="2" t="s">
        <v>1012</v>
      </c>
      <c r="W10" s="118">
        <v>1</v>
      </c>
      <c r="X10" s="342">
        <f t="shared" si="3"/>
        <v>3</v>
      </c>
      <c r="Y10" s="80" t="s">
        <v>1019</v>
      </c>
      <c r="Z10" s="2"/>
      <c r="AA10" s="2"/>
      <c r="AB10" s="119"/>
      <c r="AC10" s="342">
        <f t="shared" si="0"/>
        <v>0</v>
      </c>
      <c r="AD10" s="2"/>
      <c r="AE10" s="2"/>
      <c r="AF10" s="2"/>
      <c r="AG10" s="119"/>
      <c r="AH10" s="111">
        <f t="shared" si="1"/>
        <v>0</v>
      </c>
      <c r="AI10" s="2"/>
      <c r="AJ10" s="2"/>
      <c r="AK10" s="2"/>
      <c r="AL10" s="119"/>
      <c r="AM10" s="111">
        <f t="shared" si="2"/>
        <v>0</v>
      </c>
    </row>
    <row r="11" spans="1:39" ht="84" x14ac:dyDescent="0.35">
      <c r="A11" s="2">
        <v>6</v>
      </c>
      <c r="B11" s="80" t="s">
        <v>363</v>
      </c>
      <c r="C11" s="80" t="s">
        <v>288</v>
      </c>
      <c r="D11" s="80" t="s">
        <v>72</v>
      </c>
      <c r="E11" s="80" t="s">
        <v>364</v>
      </c>
      <c r="F11" s="80" t="s">
        <v>391</v>
      </c>
      <c r="G11" s="106" t="s">
        <v>366</v>
      </c>
      <c r="H11" s="116" t="s">
        <v>392</v>
      </c>
      <c r="I11" s="80" t="s">
        <v>368</v>
      </c>
      <c r="J11" s="80" t="s">
        <v>1020</v>
      </c>
      <c r="K11" s="80" t="s">
        <v>229</v>
      </c>
      <c r="L11" s="106"/>
      <c r="M11" s="106"/>
      <c r="N11" s="120" t="s">
        <v>1021</v>
      </c>
      <c r="O11" s="80" t="s">
        <v>1022</v>
      </c>
      <c r="P11" s="112">
        <v>44958</v>
      </c>
      <c r="Q11" s="112">
        <v>45322</v>
      </c>
      <c r="R11" s="80" t="s">
        <v>372</v>
      </c>
      <c r="S11" s="117" t="s">
        <v>1018</v>
      </c>
      <c r="T11" s="80" t="s">
        <v>382</v>
      </c>
      <c r="U11" s="80">
        <f>ROUND(100/MAX(A6:A88),0)+1</f>
        <v>3</v>
      </c>
      <c r="V11" s="2" t="s">
        <v>1012</v>
      </c>
      <c r="W11" s="118">
        <v>0.7</v>
      </c>
      <c r="X11" s="342">
        <f t="shared" si="3"/>
        <v>2.0999999999999996</v>
      </c>
      <c r="Y11" s="80" t="s">
        <v>1023</v>
      </c>
      <c r="Z11" s="2"/>
      <c r="AA11" s="2"/>
      <c r="AB11" s="119"/>
      <c r="AC11" s="342">
        <f t="shared" si="0"/>
        <v>0</v>
      </c>
      <c r="AD11" s="2"/>
      <c r="AE11" s="2"/>
      <c r="AF11" s="2"/>
      <c r="AG11" s="119"/>
      <c r="AH11" s="111">
        <f t="shared" si="1"/>
        <v>0</v>
      </c>
      <c r="AI11" s="2"/>
      <c r="AJ11" s="2"/>
      <c r="AK11" s="2"/>
      <c r="AL11" s="119"/>
      <c r="AM11" s="111">
        <f t="shared" si="2"/>
        <v>0</v>
      </c>
    </row>
    <row r="12" spans="1:39" ht="84" x14ac:dyDescent="0.35">
      <c r="A12" s="2">
        <v>7</v>
      </c>
      <c r="B12" s="80" t="s">
        <v>363</v>
      </c>
      <c r="C12" s="80" t="s">
        <v>288</v>
      </c>
      <c r="D12" s="80" t="s">
        <v>72</v>
      </c>
      <c r="E12" s="80" t="s">
        <v>364</v>
      </c>
      <c r="F12" s="80" t="s">
        <v>391</v>
      </c>
      <c r="G12" s="106" t="s">
        <v>366</v>
      </c>
      <c r="H12" s="116" t="s">
        <v>392</v>
      </c>
      <c r="I12" s="80" t="s">
        <v>368</v>
      </c>
      <c r="J12" s="80" t="s">
        <v>1024</v>
      </c>
      <c r="K12" s="80" t="s">
        <v>229</v>
      </c>
      <c r="L12" s="106"/>
      <c r="M12" s="106"/>
      <c r="N12" s="120" t="s">
        <v>1025</v>
      </c>
      <c r="O12" s="80" t="s">
        <v>53</v>
      </c>
      <c r="P12" s="112">
        <v>45017</v>
      </c>
      <c r="Q12" s="112">
        <v>45322</v>
      </c>
      <c r="R12" s="80" t="s">
        <v>372</v>
      </c>
      <c r="S12" s="117" t="s">
        <v>1018</v>
      </c>
      <c r="T12" s="80" t="s">
        <v>382</v>
      </c>
      <c r="U12" s="80">
        <f>ROUND(100/MAX(A6:A88),0)+1</f>
        <v>3</v>
      </c>
      <c r="V12" s="2" t="s">
        <v>1012</v>
      </c>
      <c r="W12" s="118">
        <v>1</v>
      </c>
      <c r="X12" s="342">
        <f t="shared" si="3"/>
        <v>3</v>
      </c>
      <c r="Y12" s="80" t="s">
        <v>1026</v>
      </c>
      <c r="Z12" s="2"/>
      <c r="AA12" s="2"/>
      <c r="AB12" s="119"/>
      <c r="AC12" s="342">
        <f t="shared" si="0"/>
        <v>0</v>
      </c>
      <c r="AD12" s="2"/>
      <c r="AE12" s="2"/>
      <c r="AF12" s="2"/>
      <c r="AG12" s="119"/>
      <c r="AH12" s="111">
        <f t="shared" si="1"/>
        <v>0</v>
      </c>
      <c r="AI12" s="2"/>
      <c r="AJ12" s="2"/>
      <c r="AK12" s="2"/>
      <c r="AL12" s="119"/>
      <c r="AM12" s="111">
        <f t="shared" si="2"/>
        <v>0</v>
      </c>
    </row>
    <row r="13" spans="1:39" ht="147" customHeight="1" x14ac:dyDescent="0.35">
      <c r="A13" s="2">
        <v>8</v>
      </c>
      <c r="B13" s="80" t="s">
        <v>363</v>
      </c>
      <c r="C13" s="80" t="s">
        <v>288</v>
      </c>
      <c r="D13" s="80" t="s">
        <v>72</v>
      </c>
      <c r="E13" s="80" t="s">
        <v>364</v>
      </c>
      <c r="F13" s="80" t="s">
        <v>391</v>
      </c>
      <c r="G13" s="106" t="s">
        <v>366</v>
      </c>
      <c r="H13" s="116" t="s">
        <v>392</v>
      </c>
      <c r="I13" s="80" t="s">
        <v>368</v>
      </c>
      <c r="J13" s="80" t="s">
        <v>1027</v>
      </c>
      <c r="K13" s="80" t="s">
        <v>229</v>
      </c>
      <c r="L13" s="106"/>
      <c r="M13" s="106"/>
      <c r="N13" s="120" t="s">
        <v>1028</v>
      </c>
      <c r="O13" s="80" t="s">
        <v>1022</v>
      </c>
      <c r="P13" s="112">
        <v>44958</v>
      </c>
      <c r="Q13" s="112">
        <v>45322</v>
      </c>
      <c r="R13" s="80" t="s">
        <v>372</v>
      </c>
      <c r="S13" s="117" t="s">
        <v>1018</v>
      </c>
      <c r="T13" s="80" t="s">
        <v>382</v>
      </c>
      <c r="U13" s="80">
        <f>ROUND(100/MAX(A6:A88),0)+1</f>
        <v>3</v>
      </c>
      <c r="V13" s="2" t="s">
        <v>1012</v>
      </c>
      <c r="W13" s="118">
        <v>0.9</v>
      </c>
      <c r="X13" s="342">
        <f t="shared" si="3"/>
        <v>2.7</v>
      </c>
      <c r="Y13" s="80" t="s">
        <v>1029</v>
      </c>
      <c r="Z13" s="2"/>
      <c r="AA13" s="2"/>
      <c r="AB13" s="119"/>
      <c r="AC13" s="342">
        <f t="shared" si="0"/>
        <v>0</v>
      </c>
      <c r="AD13" s="2"/>
      <c r="AE13" s="2"/>
      <c r="AF13" s="2"/>
      <c r="AG13" s="119"/>
      <c r="AH13" s="111">
        <f t="shared" si="1"/>
        <v>0</v>
      </c>
      <c r="AI13" s="2"/>
      <c r="AJ13" s="2"/>
      <c r="AK13" s="2"/>
      <c r="AL13" s="119"/>
      <c r="AM13" s="111">
        <f t="shared" si="2"/>
        <v>0</v>
      </c>
    </row>
    <row r="14" spans="1:39" ht="31.5" x14ac:dyDescent="0.35">
      <c r="A14" s="2">
        <v>9</v>
      </c>
      <c r="B14" s="80" t="s">
        <v>363</v>
      </c>
      <c r="C14" s="80" t="s">
        <v>288</v>
      </c>
      <c r="D14" s="80" t="s">
        <v>72</v>
      </c>
      <c r="E14" s="80" t="s">
        <v>364</v>
      </c>
      <c r="F14" s="80" t="s">
        <v>391</v>
      </c>
      <c r="G14" s="106" t="s">
        <v>366</v>
      </c>
      <c r="H14" s="116" t="s">
        <v>392</v>
      </c>
      <c r="I14" s="80" t="s">
        <v>368</v>
      </c>
      <c r="J14" s="80" t="s">
        <v>1030</v>
      </c>
      <c r="K14" s="80" t="s">
        <v>1031</v>
      </c>
      <c r="L14" s="106">
        <v>11</v>
      </c>
      <c r="M14" s="106" t="s">
        <v>951</v>
      </c>
      <c r="N14" s="121" t="s">
        <v>1032</v>
      </c>
      <c r="O14" s="80" t="s">
        <v>1022</v>
      </c>
      <c r="P14" s="112">
        <v>44958</v>
      </c>
      <c r="Q14" s="112">
        <v>45322</v>
      </c>
      <c r="R14" s="80" t="s">
        <v>372</v>
      </c>
      <c r="S14" s="80" t="s">
        <v>1033</v>
      </c>
      <c r="T14" s="80" t="s">
        <v>382</v>
      </c>
      <c r="U14" s="80">
        <f>ROUND(100/MAX(A6:A88),0)+1</f>
        <v>3</v>
      </c>
      <c r="V14" s="2" t="s">
        <v>1012</v>
      </c>
      <c r="W14" s="118">
        <v>0.5</v>
      </c>
      <c r="X14" s="342">
        <f t="shared" si="3"/>
        <v>1.5</v>
      </c>
      <c r="Y14" s="80"/>
      <c r="Z14" s="2"/>
      <c r="AA14" s="2"/>
      <c r="AB14" s="119"/>
      <c r="AC14" s="342">
        <f t="shared" si="0"/>
        <v>0</v>
      </c>
      <c r="AD14" s="2"/>
      <c r="AE14" s="2"/>
      <c r="AF14" s="2"/>
      <c r="AG14" s="119"/>
      <c r="AH14" s="111">
        <f t="shared" si="1"/>
        <v>0</v>
      </c>
      <c r="AI14" s="2"/>
      <c r="AJ14" s="2"/>
      <c r="AK14" s="2"/>
      <c r="AL14" s="119"/>
      <c r="AM14" s="111">
        <f t="shared" si="2"/>
        <v>0</v>
      </c>
    </row>
    <row r="15" spans="1:39" ht="21" x14ac:dyDescent="0.35">
      <c r="A15" s="2">
        <v>10</v>
      </c>
      <c r="B15" s="80" t="s">
        <v>363</v>
      </c>
      <c r="C15" s="80" t="s">
        <v>288</v>
      </c>
      <c r="D15" s="80" t="s">
        <v>72</v>
      </c>
      <c r="E15" s="80" t="s">
        <v>364</v>
      </c>
      <c r="F15" s="80" t="s">
        <v>391</v>
      </c>
      <c r="G15" s="106" t="s">
        <v>366</v>
      </c>
      <c r="H15" s="116" t="s">
        <v>392</v>
      </c>
      <c r="I15" s="80" t="s">
        <v>368</v>
      </c>
      <c r="J15" s="80" t="s">
        <v>1030</v>
      </c>
      <c r="K15" s="80" t="s">
        <v>1034</v>
      </c>
      <c r="L15" s="106">
        <v>1</v>
      </c>
      <c r="M15" s="106" t="s">
        <v>951</v>
      </c>
      <c r="N15" s="120" t="s">
        <v>1035</v>
      </c>
      <c r="O15" s="80" t="s">
        <v>1036</v>
      </c>
      <c r="P15" s="112">
        <v>44928</v>
      </c>
      <c r="Q15" s="112">
        <v>44957</v>
      </c>
      <c r="R15" s="80" t="s">
        <v>372</v>
      </c>
      <c r="S15" s="80" t="s">
        <v>1037</v>
      </c>
      <c r="T15" s="80" t="s">
        <v>382</v>
      </c>
      <c r="U15" s="80">
        <f>ROUND(100/MAX(A6:A88),0)+1</f>
        <v>3</v>
      </c>
      <c r="V15" s="2" t="s">
        <v>1012</v>
      </c>
      <c r="W15" s="118">
        <v>1</v>
      </c>
      <c r="X15" s="342">
        <f t="shared" si="3"/>
        <v>3</v>
      </c>
      <c r="Y15" s="80"/>
      <c r="Z15" s="2"/>
      <c r="AA15" s="2"/>
      <c r="AB15" s="119"/>
      <c r="AC15" s="342">
        <f t="shared" si="0"/>
        <v>0</v>
      </c>
      <c r="AD15" s="2"/>
      <c r="AE15" s="2"/>
      <c r="AF15" s="2"/>
      <c r="AG15" s="119"/>
      <c r="AH15" s="111">
        <f t="shared" si="1"/>
        <v>0</v>
      </c>
      <c r="AI15" s="2"/>
      <c r="AJ15" s="2"/>
      <c r="AK15" s="2"/>
      <c r="AL15" s="119"/>
      <c r="AM15" s="111">
        <f t="shared" si="2"/>
        <v>0</v>
      </c>
    </row>
    <row r="16" spans="1:39" s="115" customFormat="1" ht="31.5" x14ac:dyDescent="0.35">
      <c r="A16" s="111">
        <v>11</v>
      </c>
      <c r="B16" s="80" t="s">
        <v>363</v>
      </c>
      <c r="C16" s="80" t="s">
        <v>288</v>
      </c>
      <c r="D16" s="80" t="s">
        <v>72</v>
      </c>
      <c r="E16" s="80" t="s">
        <v>400</v>
      </c>
      <c r="F16" s="80" t="s">
        <v>401</v>
      </c>
      <c r="G16" s="106" t="s">
        <v>366</v>
      </c>
      <c r="H16" s="93" t="s">
        <v>392</v>
      </c>
      <c r="I16" s="80" t="s">
        <v>368</v>
      </c>
      <c r="J16" s="122" t="s">
        <v>1038</v>
      </c>
      <c r="K16" s="122" t="s">
        <v>1039</v>
      </c>
      <c r="L16" s="74">
        <v>100</v>
      </c>
      <c r="M16" s="74" t="s">
        <v>51</v>
      </c>
      <c r="N16" s="122" t="s">
        <v>1040</v>
      </c>
      <c r="O16" s="80" t="s">
        <v>330</v>
      </c>
      <c r="P16" s="112">
        <v>44928</v>
      </c>
      <c r="Q16" s="112">
        <v>45016</v>
      </c>
      <c r="R16" s="80" t="s">
        <v>372</v>
      </c>
      <c r="S16" s="80" t="s">
        <v>407</v>
      </c>
      <c r="T16" s="80" t="s">
        <v>408</v>
      </c>
      <c r="U16" s="80">
        <f>ROUND(100/MAX(A6:A88),0)+1</f>
        <v>3</v>
      </c>
      <c r="V16" s="111" t="s">
        <v>1012</v>
      </c>
      <c r="W16" s="114">
        <v>0.05</v>
      </c>
      <c r="X16" s="342">
        <f t="shared" si="3"/>
        <v>0.15000000000000002</v>
      </c>
      <c r="Y16" s="80" t="s">
        <v>1041</v>
      </c>
      <c r="Z16" s="111"/>
      <c r="AA16" s="111"/>
      <c r="AB16" s="114"/>
      <c r="AC16" s="342">
        <f t="shared" si="0"/>
        <v>0</v>
      </c>
      <c r="AD16" s="111"/>
      <c r="AE16" s="111"/>
      <c r="AF16" s="111"/>
      <c r="AG16" s="114"/>
      <c r="AH16" s="111">
        <f t="shared" si="1"/>
        <v>0</v>
      </c>
      <c r="AI16" s="111"/>
      <c r="AJ16" s="111"/>
      <c r="AK16" s="111"/>
      <c r="AL16" s="114"/>
      <c r="AM16" s="111">
        <f t="shared" si="2"/>
        <v>0</v>
      </c>
    </row>
    <row r="17" spans="1:39" s="115" customFormat="1" ht="21" x14ac:dyDescent="0.35">
      <c r="A17" s="111">
        <v>12</v>
      </c>
      <c r="B17" s="80" t="s">
        <v>258</v>
      </c>
      <c r="C17" s="80" t="s">
        <v>288</v>
      </c>
      <c r="D17" s="80" t="s">
        <v>72</v>
      </c>
      <c r="E17" s="80" t="s">
        <v>400</v>
      </c>
      <c r="F17" s="80" t="s">
        <v>401</v>
      </c>
      <c r="G17" s="106" t="s">
        <v>1042</v>
      </c>
      <c r="H17" s="93" t="s">
        <v>392</v>
      </c>
      <c r="I17" s="80" t="s">
        <v>411</v>
      </c>
      <c r="J17" s="122" t="s">
        <v>403</v>
      </c>
      <c r="K17" s="122" t="s">
        <v>1043</v>
      </c>
      <c r="L17" s="74">
        <v>1</v>
      </c>
      <c r="M17" s="74" t="s">
        <v>951</v>
      </c>
      <c r="N17" s="122" t="s">
        <v>1044</v>
      </c>
      <c r="O17" s="122" t="s">
        <v>1045</v>
      </c>
      <c r="P17" s="123">
        <v>45046</v>
      </c>
      <c r="Q17" s="123">
        <v>45291</v>
      </c>
      <c r="R17" s="80" t="s">
        <v>372</v>
      </c>
      <c r="S17" s="80" t="s">
        <v>407</v>
      </c>
      <c r="T17" s="124" t="s">
        <v>382</v>
      </c>
      <c r="U17" s="80">
        <f>ROUND(100/MAX(A6:A88),0)-2</f>
        <v>0</v>
      </c>
      <c r="V17" s="111" t="s">
        <v>1012</v>
      </c>
      <c r="W17" s="114">
        <v>0</v>
      </c>
      <c r="X17" s="342">
        <f t="shared" si="3"/>
        <v>0</v>
      </c>
      <c r="Y17" s="80" t="s">
        <v>1041</v>
      </c>
      <c r="Z17" s="111"/>
      <c r="AA17" s="111"/>
      <c r="AB17" s="114"/>
      <c r="AC17" s="342">
        <f t="shared" si="0"/>
        <v>0</v>
      </c>
      <c r="AD17" s="111"/>
      <c r="AE17" s="111"/>
      <c r="AF17" s="111"/>
      <c r="AG17" s="114"/>
      <c r="AH17" s="111">
        <f t="shared" si="1"/>
        <v>0</v>
      </c>
      <c r="AI17" s="111"/>
      <c r="AJ17" s="111"/>
      <c r="AK17" s="111"/>
      <c r="AL17" s="114"/>
      <c r="AM17" s="111">
        <f t="shared" si="2"/>
        <v>0</v>
      </c>
    </row>
    <row r="18" spans="1:39" s="115" customFormat="1" ht="52.5" x14ac:dyDescent="0.35">
      <c r="A18" s="111">
        <v>13</v>
      </c>
      <c r="B18" s="80" t="s">
        <v>258</v>
      </c>
      <c r="C18" s="80" t="s">
        <v>288</v>
      </c>
      <c r="D18" s="80" t="s">
        <v>72</v>
      </c>
      <c r="E18" s="80" t="s">
        <v>400</v>
      </c>
      <c r="F18" s="80" t="s">
        <v>401</v>
      </c>
      <c r="G18" s="106" t="s">
        <v>1042</v>
      </c>
      <c r="H18" s="93" t="s">
        <v>392</v>
      </c>
      <c r="I18" s="80" t="s">
        <v>411</v>
      </c>
      <c r="J18" s="122" t="s">
        <v>404</v>
      </c>
      <c r="K18" s="122" t="s">
        <v>1046</v>
      </c>
      <c r="L18" s="74">
        <v>100</v>
      </c>
      <c r="M18" s="74" t="s">
        <v>51</v>
      </c>
      <c r="N18" s="93" t="s">
        <v>1047</v>
      </c>
      <c r="O18" s="122" t="s">
        <v>1045</v>
      </c>
      <c r="P18" s="123">
        <v>45046</v>
      </c>
      <c r="Q18" s="123">
        <v>45291</v>
      </c>
      <c r="R18" s="80" t="s">
        <v>372</v>
      </c>
      <c r="S18" s="80" t="s">
        <v>407</v>
      </c>
      <c r="T18" s="124" t="s">
        <v>382</v>
      </c>
      <c r="U18" s="80">
        <f>ROUND(100/MAX(A6:A88),0)-2</f>
        <v>0</v>
      </c>
      <c r="V18" s="111" t="s">
        <v>1012</v>
      </c>
      <c r="W18" s="114">
        <v>0</v>
      </c>
      <c r="X18" s="342">
        <f t="shared" si="3"/>
        <v>0</v>
      </c>
      <c r="Y18" s="80" t="s">
        <v>1041</v>
      </c>
      <c r="Z18" s="111"/>
      <c r="AA18" s="111"/>
      <c r="AB18" s="114"/>
      <c r="AC18" s="342">
        <f t="shared" si="0"/>
        <v>0</v>
      </c>
      <c r="AD18" s="111"/>
      <c r="AE18" s="111"/>
      <c r="AF18" s="111"/>
      <c r="AG18" s="114"/>
      <c r="AH18" s="111">
        <f t="shared" si="1"/>
        <v>0</v>
      </c>
      <c r="AI18" s="111"/>
      <c r="AJ18" s="111"/>
      <c r="AK18" s="111"/>
      <c r="AL18" s="114"/>
      <c r="AM18" s="111">
        <f t="shared" si="2"/>
        <v>0</v>
      </c>
    </row>
    <row r="19" spans="1:39" ht="87" customHeight="1" x14ac:dyDescent="0.35">
      <c r="A19" s="2">
        <v>14</v>
      </c>
      <c r="B19" s="80" t="s">
        <v>409</v>
      </c>
      <c r="C19" s="80" t="s">
        <v>410</v>
      </c>
      <c r="D19" s="80" t="s">
        <v>72</v>
      </c>
      <c r="E19" s="80" t="s">
        <v>229</v>
      </c>
      <c r="F19" s="80" t="s">
        <v>229</v>
      </c>
      <c r="G19" s="106" t="s">
        <v>46</v>
      </c>
      <c r="H19" s="116" t="s">
        <v>367</v>
      </c>
      <c r="I19" s="80" t="s">
        <v>411</v>
      </c>
      <c r="J19" s="120" t="s">
        <v>412</v>
      </c>
      <c r="K19" s="120" t="s">
        <v>1048</v>
      </c>
      <c r="L19" s="74">
        <v>17</v>
      </c>
      <c r="M19" s="74" t="s">
        <v>314</v>
      </c>
      <c r="N19" s="116" t="s">
        <v>1049</v>
      </c>
      <c r="O19" s="122" t="s">
        <v>270</v>
      </c>
      <c r="P19" s="123">
        <v>44928</v>
      </c>
      <c r="Q19" s="123">
        <v>45290</v>
      </c>
      <c r="R19" s="80" t="s">
        <v>372</v>
      </c>
      <c r="S19" s="117" t="s">
        <v>1018</v>
      </c>
      <c r="T19" s="124" t="s">
        <v>382</v>
      </c>
      <c r="U19" s="80">
        <f>ROUND(100/MAX(A6:A88),0)</f>
        <v>2</v>
      </c>
      <c r="V19" s="2" t="s">
        <v>1012</v>
      </c>
      <c r="W19" s="118">
        <v>1</v>
      </c>
      <c r="X19" s="342">
        <f t="shared" si="3"/>
        <v>2</v>
      </c>
      <c r="Y19" s="80" t="s">
        <v>1050</v>
      </c>
      <c r="Z19" s="2"/>
      <c r="AA19" s="2"/>
      <c r="AB19" s="119"/>
      <c r="AC19" s="342">
        <f t="shared" si="0"/>
        <v>0</v>
      </c>
      <c r="AD19" s="2"/>
      <c r="AE19" s="2"/>
      <c r="AF19" s="2"/>
      <c r="AG19" s="119"/>
      <c r="AH19" s="111">
        <f t="shared" si="1"/>
        <v>0</v>
      </c>
      <c r="AI19" s="2"/>
      <c r="AJ19" s="2"/>
      <c r="AK19" s="2"/>
      <c r="AL19" s="119"/>
      <c r="AM19" s="111">
        <f t="shared" si="2"/>
        <v>0</v>
      </c>
    </row>
    <row r="20" spans="1:39" ht="78" customHeight="1" x14ac:dyDescent="0.35">
      <c r="A20" s="2">
        <v>15</v>
      </c>
      <c r="B20" s="80" t="s">
        <v>409</v>
      </c>
      <c r="C20" s="80" t="s">
        <v>410</v>
      </c>
      <c r="D20" s="80" t="s">
        <v>72</v>
      </c>
      <c r="E20" s="80" t="s">
        <v>229</v>
      </c>
      <c r="F20" s="80" t="s">
        <v>229</v>
      </c>
      <c r="G20" s="106" t="s">
        <v>46</v>
      </c>
      <c r="H20" s="116" t="s">
        <v>367</v>
      </c>
      <c r="I20" s="80" t="s">
        <v>411</v>
      </c>
      <c r="J20" s="120" t="s">
        <v>1051</v>
      </c>
      <c r="K20" s="120" t="s">
        <v>1052</v>
      </c>
      <c r="L20" s="74">
        <v>17</v>
      </c>
      <c r="M20" s="74" t="s">
        <v>314</v>
      </c>
      <c r="N20" s="116" t="s">
        <v>1053</v>
      </c>
      <c r="O20" s="122" t="s">
        <v>1022</v>
      </c>
      <c r="P20" s="123">
        <v>44928</v>
      </c>
      <c r="Q20" s="123">
        <v>45290</v>
      </c>
      <c r="R20" s="80" t="s">
        <v>372</v>
      </c>
      <c r="S20" s="117" t="s">
        <v>1018</v>
      </c>
      <c r="T20" s="124" t="s">
        <v>382</v>
      </c>
      <c r="U20" s="80">
        <f>ROUND(100/MAX(A6:A88),0)</f>
        <v>2</v>
      </c>
      <c r="V20" s="2" t="s">
        <v>1012</v>
      </c>
      <c r="W20" s="118">
        <v>1</v>
      </c>
      <c r="X20" s="342">
        <f t="shared" si="3"/>
        <v>2</v>
      </c>
      <c r="Y20" s="80" t="s">
        <v>1050</v>
      </c>
      <c r="Z20" s="2"/>
      <c r="AA20" s="2"/>
      <c r="AB20" s="119"/>
      <c r="AC20" s="342">
        <f t="shared" si="0"/>
        <v>0</v>
      </c>
      <c r="AD20" s="2"/>
      <c r="AE20" s="2"/>
      <c r="AF20" s="2"/>
      <c r="AG20" s="119"/>
      <c r="AH20" s="111">
        <f t="shared" si="1"/>
        <v>0</v>
      </c>
      <c r="AI20" s="2"/>
      <c r="AJ20" s="2"/>
      <c r="AK20" s="2"/>
      <c r="AL20" s="119"/>
      <c r="AM20" s="111">
        <f t="shared" si="2"/>
        <v>0</v>
      </c>
    </row>
    <row r="21" spans="1:39" s="115" customFormat="1" ht="52.5" x14ac:dyDescent="0.35">
      <c r="A21" s="111">
        <v>16</v>
      </c>
      <c r="B21" s="80" t="s">
        <v>409</v>
      </c>
      <c r="C21" s="80" t="s">
        <v>410</v>
      </c>
      <c r="D21" s="80" t="s">
        <v>72</v>
      </c>
      <c r="E21" s="80" t="s">
        <v>229</v>
      </c>
      <c r="F21" s="80" t="s">
        <v>229</v>
      </c>
      <c r="G21" s="106" t="s">
        <v>46</v>
      </c>
      <c r="H21" s="93" t="s">
        <v>367</v>
      </c>
      <c r="I21" s="80" t="s">
        <v>411</v>
      </c>
      <c r="J21" s="122" t="s">
        <v>1054</v>
      </c>
      <c r="K21" s="122" t="s">
        <v>1055</v>
      </c>
      <c r="L21" s="74">
        <v>100</v>
      </c>
      <c r="M21" s="74" t="s">
        <v>51</v>
      </c>
      <c r="N21" s="93" t="s">
        <v>1056</v>
      </c>
      <c r="O21" s="122" t="s">
        <v>1022</v>
      </c>
      <c r="P21" s="123">
        <v>44928</v>
      </c>
      <c r="Q21" s="123">
        <v>45290</v>
      </c>
      <c r="R21" s="80" t="s">
        <v>372</v>
      </c>
      <c r="S21" s="80" t="s">
        <v>407</v>
      </c>
      <c r="T21" s="80" t="s">
        <v>408</v>
      </c>
      <c r="U21" s="80">
        <f>ROUND(100/MAX(A6:A88),0)+1</f>
        <v>3</v>
      </c>
      <c r="V21" s="111" t="s">
        <v>1012</v>
      </c>
      <c r="W21" s="114">
        <v>0.8</v>
      </c>
      <c r="X21" s="342">
        <f t="shared" si="3"/>
        <v>2.4000000000000004</v>
      </c>
      <c r="Y21" s="80" t="s">
        <v>1057</v>
      </c>
      <c r="Z21" s="111"/>
      <c r="AA21" s="111"/>
      <c r="AB21" s="114"/>
      <c r="AC21" s="342">
        <f t="shared" si="0"/>
        <v>0</v>
      </c>
      <c r="AD21" s="111"/>
      <c r="AE21" s="111"/>
      <c r="AF21" s="111"/>
      <c r="AG21" s="114"/>
      <c r="AH21" s="111">
        <f t="shared" si="1"/>
        <v>0</v>
      </c>
      <c r="AI21" s="111"/>
      <c r="AJ21" s="111"/>
      <c r="AK21" s="111"/>
      <c r="AL21" s="114"/>
      <c r="AM21" s="111">
        <f t="shared" si="2"/>
        <v>0</v>
      </c>
    </row>
    <row r="22" spans="1:39" s="115" customFormat="1" ht="52.5" x14ac:dyDescent="0.35">
      <c r="A22" s="111">
        <v>17</v>
      </c>
      <c r="B22" s="80" t="s">
        <v>415</v>
      </c>
      <c r="C22" s="80" t="s">
        <v>288</v>
      </c>
      <c r="D22" s="80" t="s">
        <v>260</v>
      </c>
      <c r="E22" s="80" t="s">
        <v>416</v>
      </c>
      <c r="F22" s="80" t="s">
        <v>417</v>
      </c>
      <c r="G22" s="106" t="s">
        <v>46</v>
      </c>
      <c r="H22" s="93" t="s">
        <v>367</v>
      </c>
      <c r="I22" s="80" t="s">
        <v>411</v>
      </c>
      <c r="J22" s="122" t="s">
        <v>1058</v>
      </c>
      <c r="K22" s="122" t="s">
        <v>1059</v>
      </c>
      <c r="L22" s="74">
        <v>100</v>
      </c>
      <c r="M22" s="74" t="s">
        <v>51</v>
      </c>
      <c r="N22" s="93" t="s">
        <v>1060</v>
      </c>
      <c r="O22" s="122" t="s">
        <v>422</v>
      </c>
      <c r="P22" s="123">
        <v>44928</v>
      </c>
      <c r="Q22" s="123">
        <v>45291</v>
      </c>
      <c r="R22" s="80" t="s">
        <v>423</v>
      </c>
      <c r="S22" s="80" t="s">
        <v>407</v>
      </c>
      <c r="T22" s="80" t="s">
        <v>408</v>
      </c>
      <c r="U22" s="80">
        <f>ROUND(100/MAX(A6:A88),0)+1</f>
        <v>3</v>
      </c>
      <c r="V22" s="111" t="s">
        <v>1008</v>
      </c>
      <c r="W22" s="114">
        <v>1</v>
      </c>
      <c r="X22" s="342">
        <f t="shared" si="3"/>
        <v>3</v>
      </c>
      <c r="Y22" s="80" t="s">
        <v>1061</v>
      </c>
      <c r="Z22" s="111"/>
      <c r="AA22" s="111"/>
      <c r="AB22" s="114"/>
      <c r="AC22" s="342">
        <f t="shared" si="0"/>
        <v>0</v>
      </c>
      <c r="AD22" s="111"/>
      <c r="AE22" s="111"/>
      <c r="AF22" s="111"/>
      <c r="AG22" s="114"/>
      <c r="AH22" s="111">
        <f t="shared" si="1"/>
        <v>0</v>
      </c>
      <c r="AI22" s="111"/>
      <c r="AJ22" s="111"/>
      <c r="AK22" s="111"/>
      <c r="AL22" s="114"/>
      <c r="AM22" s="111">
        <f t="shared" si="2"/>
        <v>0</v>
      </c>
    </row>
    <row r="23" spans="1:39" s="115" customFormat="1" ht="31.5" x14ac:dyDescent="0.35">
      <c r="A23" s="111">
        <v>18</v>
      </c>
      <c r="B23" s="80" t="s">
        <v>1062</v>
      </c>
      <c r="C23" s="80" t="s">
        <v>288</v>
      </c>
      <c r="D23" s="80" t="s">
        <v>260</v>
      </c>
      <c r="E23" s="80" t="s">
        <v>416</v>
      </c>
      <c r="F23" s="80" t="s">
        <v>417</v>
      </c>
      <c r="G23" s="106" t="s">
        <v>46</v>
      </c>
      <c r="H23" s="93" t="s">
        <v>392</v>
      </c>
      <c r="I23" s="80" t="s">
        <v>411</v>
      </c>
      <c r="J23" s="122" t="s">
        <v>1063</v>
      </c>
      <c r="K23" s="122" t="s">
        <v>1064</v>
      </c>
      <c r="L23" s="74">
        <v>50</v>
      </c>
      <c r="M23" s="74" t="s">
        <v>51</v>
      </c>
      <c r="N23" s="93" t="s">
        <v>1065</v>
      </c>
      <c r="O23" s="122" t="s">
        <v>109</v>
      </c>
      <c r="P23" s="123">
        <v>45017</v>
      </c>
      <c r="Q23" s="123">
        <v>45291</v>
      </c>
      <c r="R23" s="80" t="s">
        <v>1066</v>
      </c>
      <c r="S23" s="80" t="s">
        <v>373</v>
      </c>
      <c r="T23" s="124" t="s">
        <v>408</v>
      </c>
      <c r="U23" s="80">
        <f>ROUND(100/MAX(A6:A88),0)-2</f>
        <v>0</v>
      </c>
      <c r="V23" s="111" t="s">
        <v>1012</v>
      </c>
      <c r="W23" s="114">
        <v>0</v>
      </c>
      <c r="X23" s="342">
        <f t="shared" si="3"/>
        <v>0</v>
      </c>
      <c r="Y23" s="80" t="s">
        <v>1067</v>
      </c>
      <c r="Z23" s="111"/>
      <c r="AA23" s="111"/>
      <c r="AB23" s="114"/>
      <c r="AC23" s="342">
        <f t="shared" si="0"/>
        <v>0</v>
      </c>
      <c r="AD23" s="111"/>
      <c r="AE23" s="111"/>
      <c r="AF23" s="111"/>
      <c r="AG23" s="114"/>
      <c r="AH23" s="111">
        <f t="shared" si="1"/>
        <v>0</v>
      </c>
      <c r="AI23" s="111"/>
      <c r="AJ23" s="111"/>
      <c r="AK23" s="111"/>
      <c r="AL23" s="114"/>
      <c r="AM23" s="111">
        <f t="shared" si="2"/>
        <v>0</v>
      </c>
    </row>
    <row r="24" spans="1:39" s="115" customFormat="1" ht="52.5" x14ac:dyDescent="0.35">
      <c r="A24" s="111">
        <v>19</v>
      </c>
      <c r="B24" s="80" t="s">
        <v>425</v>
      </c>
      <c r="C24" s="80" t="s">
        <v>288</v>
      </c>
      <c r="D24" s="80" t="s">
        <v>260</v>
      </c>
      <c r="E24" s="80" t="s">
        <v>416</v>
      </c>
      <c r="F24" s="80" t="s">
        <v>417</v>
      </c>
      <c r="G24" s="106" t="s">
        <v>46</v>
      </c>
      <c r="H24" s="93" t="s">
        <v>392</v>
      </c>
      <c r="I24" s="80" t="s">
        <v>411</v>
      </c>
      <c r="J24" s="122" t="s">
        <v>426</v>
      </c>
      <c r="K24" s="122" t="s">
        <v>427</v>
      </c>
      <c r="L24" s="74">
        <v>100</v>
      </c>
      <c r="M24" s="74" t="s">
        <v>51</v>
      </c>
      <c r="N24" s="93" t="s">
        <v>428</v>
      </c>
      <c r="O24" s="122" t="s">
        <v>429</v>
      </c>
      <c r="P24" s="123">
        <v>44986</v>
      </c>
      <c r="Q24" s="123">
        <v>45291</v>
      </c>
      <c r="R24" s="80" t="s">
        <v>372</v>
      </c>
      <c r="S24" s="80" t="s">
        <v>373</v>
      </c>
      <c r="T24" s="124" t="s">
        <v>408</v>
      </c>
      <c r="U24" s="80">
        <f>ROUND(100/MAX(A6:A88),0)+1</f>
        <v>3</v>
      </c>
      <c r="V24" s="111" t="s">
        <v>1008</v>
      </c>
      <c r="W24" s="114">
        <v>1</v>
      </c>
      <c r="X24" s="342">
        <f t="shared" si="3"/>
        <v>3</v>
      </c>
      <c r="Y24" s="80" t="s">
        <v>1068</v>
      </c>
      <c r="Z24" s="111"/>
      <c r="AA24" s="111"/>
      <c r="AB24" s="114"/>
      <c r="AC24" s="342">
        <f t="shared" si="0"/>
        <v>0</v>
      </c>
      <c r="AD24" s="111"/>
      <c r="AE24" s="111"/>
      <c r="AF24" s="111"/>
      <c r="AG24" s="114"/>
      <c r="AH24" s="111">
        <f t="shared" si="1"/>
        <v>0</v>
      </c>
      <c r="AI24" s="111"/>
      <c r="AJ24" s="111"/>
      <c r="AK24" s="111"/>
      <c r="AL24" s="114"/>
      <c r="AM24" s="111">
        <f t="shared" si="2"/>
        <v>0</v>
      </c>
    </row>
    <row r="25" spans="1:39" s="115" customFormat="1" ht="42" x14ac:dyDescent="0.35">
      <c r="A25" s="111">
        <v>20</v>
      </c>
      <c r="B25" s="80" t="s">
        <v>415</v>
      </c>
      <c r="C25" s="80" t="s">
        <v>288</v>
      </c>
      <c r="D25" s="80" t="s">
        <v>72</v>
      </c>
      <c r="E25" s="80" t="s">
        <v>229</v>
      </c>
      <c r="F25" s="80" t="s">
        <v>229</v>
      </c>
      <c r="G25" s="106" t="s">
        <v>46</v>
      </c>
      <c r="H25" s="93" t="s">
        <v>392</v>
      </c>
      <c r="I25" s="80" t="s">
        <v>411</v>
      </c>
      <c r="J25" s="122" t="s">
        <v>1069</v>
      </c>
      <c r="K25" s="122" t="s">
        <v>1070</v>
      </c>
      <c r="L25" s="74">
        <v>90</v>
      </c>
      <c r="M25" s="74" t="s">
        <v>51</v>
      </c>
      <c r="N25" s="93" t="s">
        <v>1071</v>
      </c>
      <c r="O25" s="122" t="s">
        <v>270</v>
      </c>
      <c r="P25" s="123">
        <v>44928</v>
      </c>
      <c r="Q25" s="123">
        <v>45290</v>
      </c>
      <c r="R25" s="80" t="s">
        <v>372</v>
      </c>
      <c r="S25" s="80" t="s">
        <v>407</v>
      </c>
      <c r="T25" s="124" t="s">
        <v>382</v>
      </c>
      <c r="U25" s="80">
        <f>ROUND(100/MAX(A6:A88),0)+1</f>
        <v>3</v>
      </c>
      <c r="V25" s="111" t="s">
        <v>1012</v>
      </c>
      <c r="W25" s="114">
        <v>0.45</v>
      </c>
      <c r="X25" s="342">
        <f t="shared" si="3"/>
        <v>1.35</v>
      </c>
      <c r="Y25" s="80" t="s">
        <v>1072</v>
      </c>
      <c r="Z25" s="111"/>
      <c r="AA25" s="111"/>
      <c r="AB25" s="114"/>
      <c r="AC25" s="342">
        <f t="shared" si="0"/>
        <v>0</v>
      </c>
      <c r="AD25" s="111"/>
      <c r="AE25" s="111"/>
      <c r="AF25" s="111"/>
      <c r="AG25" s="114"/>
      <c r="AH25" s="111">
        <f t="shared" si="1"/>
        <v>0</v>
      </c>
      <c r="AI25" s="111"/>
      <c r="AJ25" s="111"/>
      <c r="AK25" s="111"/>
      <c r="AL25" s="114"/>
      <c r="AM25" s="111">
        <f t="shared" si="2"/>
        <v>0</v>
      </c>
    </row>
    <row r="26" spans="1:39" s="115" customFormat="1" ht="31.5" x14ac:dyDescent="0.35">
      <c r="A26" s="111">
        <v>21</v>
      </c>
      <c r="B26" s="80" t="s">
        <v>415</v>
      </c>
      <c r="C26" s="80" t="s">
        <v>288</v>
      </c>
      <c r="D26" s="80" t="s">
        <v>72</v>
      </c>
      <c r="E26" s="80" t="s">
        <v>229</v>
      </c>
      <c r="F26" s="80" t="s">
        <v>229</v>
      </c>
      <c r="G26" s="106" t="s">
        <v>46</v>
      </c>
      <c r="H26" s="93" t="s">
        <v>392</v>
      </c>
      <c r="I26" s="80" t="s">
        <v>411</v>
      </c>
      <c r="J26" s="122" t="s">
        <v>1073</v>
      </c>
      <c r="K26" s="122" t="s">
        <v>229</v>
      </c>
      <c r="L26" s="74"/>
      <c r="M26" s="74"/>
      <c r="N26" s="93" t="s">
        <v>1074</v>
      </c>
      <c r="O26" s="122" t="s">
        <v>1022</v>
      </c>
      <c r="P26" s="123">
        <v>44928</v>
      </c>
      <c r="Q26" s="123">
        <v>45291</v>
      </c>
      <c r="R26" s="80" t="s">
        <v>372</v>
      </c>
      <c r="S26" s="80" t="s">
        <v>407</v>
      </c>
      <c r="T26" s="124" t="s">
        <v>382</v>
      </c>
      <c r="U26" s="80">
        <f>ROUND(100/MAX(A6:A88),0)+1</f>
        <v>3</v>
      </c>
      <c r="V26" s="111" t="s">
        <v>1008</v>
      </c>
      <c r="W26" s="114">
        <v>1</v>
      </c>
      <c r="X26" s="342">
        <f t="shared" si="3"/>
        <v>3</v>
      </c>
      <c r="Y26" s="80" t="s">
        <v>1075</v>
      </c>
      <c r="Z26" s="111"/>
      <c r="AA26" s="111"/>
      <c r="AB26" s="114"/>
      <c r="AC26" s="342">
        <f t="shared" si="0"/>
        <v>0</v>
      </c>
      <c r="AD26" s="111"/>
      <c r="AE26" s="111"/>
      <c r="AF26" s="111"/>
      <c r="AG26" s="114"/>
      <c r="AH26" s="111">
        <f t="shared" si="1"/>
        <v>0</v>
      </c>
      <c r="AI26" s="111"/>
      <c r="AJ26" s="111"/>
      <c r="AK26" s="111"/>
      <c r="AL26" s="114"/>
      <c r="AM26" s="111">
        <f t="shared" si="2"/>
        <v>0</v>
      </c>
    </row>
    <row r="27" spans="1:39" ht="52.5" x14ac:dyDescent="0.35">
      <c r="A27" s="2">
        <v>22</v>
      </c>
      <c r="B27" s="80" t="s">
        <v>1076</v>
      </c>
      <c r="C27" s="80" t="s">
        <v>288</v>
      </c>
      <c r="D27" s="80" t="s">
        <v>94</v>
      </c>
      <c r="E27" s="80" t="s">
        <v>762</v>
      </c>
      <c r="F27" s="80" t="s">
        <v>1077</v>
      </c>
      <c r="G27" s="106" t="s">
        <v>230</v>
      </c>
      <c r="H27" s="116" t="s">
        <v>367</v>
      </c>
      <c r="I27" s="80" t="s">
        <v>411</v>
      </c>
      <c r="J27" s="120" t="s">
        <v>1078</v>
      </c>
      <c r="K27" s="120" t="s">
        <v>1079</v>
      </c>
      <c r="L27" s="74">
        <v>80</v>
      </c>
      <c r="M27" s="74" t="s">
        <v>51</v>
      </c>
      <c r="N27" s="116" t="s">
        <v>1080</v>
      </c>
      <c r="O27" s="122" t="s">
        <v>270</v>
      </c>
      <c r="P27" s="123">
        <v>44928</v>
      </c>
      <c r="Q27" s="123">
        <v>45291</v>
      </c>
      <c r="R27" s="80" t="s">
        <v>372</v>
      </c>
      <c r="S27" s="80" t="s">
        <v>1081</v>
      </c>
      <c r="T27" s="124" t="s">
        <v>408</v>
      </c>
      <c r="U27" s="80">
        <f>ROUND(100/MAX(A6:A88),0)+1</f>
        <v>3</v>
      </c>
      <c r="V27" s="2" t="s">
        <v>1012</v>
      </c>
      <c r="W27" s="118">
        <v>1</v>
      </c>
      <c r="X27" s="342">
        <f t="shared" si="3"/>
        <v>3</v>
      </c>
      <c r="Y27" s="80" t="s">
        <v>1082</v>
      </c>
      <c r="Z27" s="2"/>
      <c r="AA27" s="2"/>
      <c r="AB27" s="119"/>
      <c r="AC27" s="342">
        <f t="shared" si="0"/>
        <v>0</v>
      </c>
      <c r="AD27" s="2"/>
      <c r="AE27" s="2"/>
      <c r="AF27" s="2"/>
      <c r="AG27" s="119"/>
      <c r="AH27" s="111">
        <f t="shared" si="1"/>
        <v>0</v>
      </c>
      <c r="AI27" s="2"/>
      <c r="AJ27" s="2"/>
      <c r="AK27" s="2"/>
      <c r="AL27" s="119"/>
      <c r="AM27" s="111">
        <f t="shared" si="2"/>
        <v>0</v>
      </c>
    </row>
    <row r="28" spans="1:39" s="115" customFormat="1" ht="52.5" x14ac:dyDescent="0.35">
      <c r="A28" s="111">
        <v>23</v>
      </c>
      <c r="B28" s="80" t="s">
        <v>1076</v>
      </c>
      <c r="C28" s="80" t="s">
        <v>288</v>
      </c>
      <c r="D28" s="80" t="s">
        <v>94</v>
      </c>
      <c r="E28" s="80" t="s">
        <v>762</v>
      </c>
      <c r="F28" s="80" t="s">
        <v>1077</v>
      </c>
      <c r="G28" s="106" t="s">
        <v>230</v>
      </c>
      <c r="H28" s="93" t="s">
        <v>367</v>
      </c>
      <c r="I28" s="80" t="s">
        <v>411</v>
      </c>
      <c r="J28" s="122" t="s">
        <v>1083</v>
      </c>
      <c r="K28" s="122" t="s">
        <v>1084</v>
      </c>
      <c r="L28" s="74">
        <v>50</v>
      </c>
      <c r="M28" s="74" t="s">
        <v>51</v>
      </c>
      <c r="N28" s="93" t="s">
        <v>1085</v>
      </c>
      <c r="O28" s="122" t="s">
        <v>270</v>
      </c>
      <c r="P28" s="123" t="s">
        <v>1086</v>
      </c>
      <c r="Q28" s="123">
        <v>45290</v>
      </c>
      <c r="R28" s="80" t="s">
        <v>372</v>
      </c>
      <c r="S28" s="80" t="s">
        <v>1087</v>
      </c>
      <c r="T28" s="124" t="s">
        <v>382</v>
      </c>
      <c r="U28" s="80">
        <f>ROUND(100/MAX(A6:A88),0)</f>
        <v>2</v>
      </c>
      <c r="V28" s="111" t="s">
        <v>1012</v>
      </c>
      <c r="W28" s="114">
        <v>0</v>
      </c>
      <c r="X28" s="342">
        <f t="shared" si="3"/>
        <v>0</v>
      </c>
      <c r="Y28" s="80" t="s">
        <v>1088</v>
      </c>
      <c r="Z28" s="111"/>
      <c r="AA28" s="111"/>
      <c r="AB28" s="114"/>
      <c r="AC28" s="342">
        <f t="shared" si="0"/>
        <v>0</v>
      </c>
      <c r="AD28" s="111"/>
      <c r="AE28" s="111"/>
      <c r="AF28" s="111"/>
      <c r="AG28" s="114"/>
      <c r="AH28" s="111">
        <f t="shared" si="1"/>
        <v>0</v>
      </c>
      <c r="AI28" s="111"/>
      <c r="AJ28" s="111"/>
      <c r="AK28" s="111"/>
      <c r="AL28" s="114"/>
      <c r="AM28" s="111">
        <f t="shared" si="2"/>
        <v>0</v>
      </c>
    </row>
    <row r="29" spans="1:39" ht="76.5" customHeight="1" x14ac:dyDescent="0.35">
      <c r="A29" s="2">
        <v>24</v>
      </c>
      <c r="B29" s="80" t="s">
        <v>409</v>
      </c>
      <c r="C29" s="80" t="s">
        <v>388</v>
      </c>
      <c r="D29" s="106" t="s">
        <v>46</v>
      </c>
      <c r="E29" s="106" t="s">
        <v>46</v>
      </c>
      <c r="F29" s="106" t="s">
        <v>46</v>
      </c>
      <c r="G29" s="106" t="s">
        <v>46</v>
      </c>
      <c r="H29" s="116" t="s">
        <v>392</v>
      </c>
      <c r="I29" s="80" t="s">
        <v>411</v>
      </c>
      <c r="J29" s="120" t="s">
        <v>1089</v>
      </c>
      <c r="K29" s="120"/>
      <c r="L29" s="74">
        <v>1</v>
      </c>
      <c r="M29" s="74" t="s">
        <v>101</v>
      </c>
      <c r="N29" s="116" t="s">
        <v>1090</v>
      </c>
      <c r="O29" s="122"/>
      <c r="P29" s="123">
        <v>44958</v>
      </c>
      <c r="Q29" s="123">
        <v>44972</v>
      </c>
      <c r="R29" s="80" t="s">
        <v>1066</v>
      </c>
      <c r="S29" s="117" t="s">
        <v>1018</v>
      </c>
      <c r="T29" s="124" t="s">
        <v>408</v>
      </c>
      <c r="U29" s="80">
        <f>ROUND(100/MAX(A6:A88),0)</f>
        <v>2</v>
      </c>
      <c r="V29" s="2" t="s">
        <v>1012</v>
      </c>
      <c r="W29" s="118">
        <v>1</v>
      </c>
      <c r="X29" s="342">
        <f t="shared" si="3"/>
        <v>2</v>
      </c>
      <c r="Y29" s="80" t="s">
        <v>1091</v>
      </c>
      <c r="Z29" s="2"/>
      <c r="AA29" s="2"/>
      <c r="AB29" s="119"/>
      <c r="AC29" s="342">
        <f t="shared" si="0"/>
        <v>0</v>
      </c>
      <c r="AD29" s="2"/>
      <c r="AE29" s="2"/>
      <c r="AF29" s="2"/>
      <c r="AG29" s="119"/>
      <c r="AH29" s="111">
        <f t="shared" si="1"/>
        <v>0</v>
      </c>
      <c r="AI29" s="2"/>
      <c r="AJ29" s="2"/>
      <c r="AK29" s="2"/>
      <c r="AL29" s="119"/>
      <c r="AM29" s="111">
        <f t="shared" si="2"/>
        <v>0</v>
      </c>
    </row>
    <row r="30" spans="1:39" ht="105.75" customHeight="1" x14ac:dyDescent="0.35">
      <c r="A30" s="2">
        <v>25</v>
      </c>
      <c r="B30" s="80" t="s">
        <v>409</v>
      </c>
      <c r="C30" s="80" t="s">
        <v>388</v>
      </c>
      <c r="D30" s="106" t="s">
        <v>46</v>
      </c>
      <c r="E30" s="106" t="s">
        <v>46</v>
      </c>
      <c r="F30" s="106" t="s">
        <v>46</v>
      </c>
      <c r="G30" s="106" t="s">
        <v>46</v>
      </c>
      <c r="H30" s="116" t="s">
        <v>392</v>
      </c>
      <c r="I30" s="80" t="s">
        <v>411</v>
      </c>
      <c r="J30" s="120" t="s">
        <v>1092</v>
      </c>
      <c r="K30" s="120"/>
      <c r="L30" s="74">
        <v>1</v>
      </c>
      <c r="M30" s="74" t="s">
        <v>101</v>
      </c>
      <c r="N30" s="116" t="s">
        <v>1093</v>
      </c>
      <c r="O30" s="122"/>
      <c r="P30" s="123">
        <v>44973</v>
      </c>
      <c r="Q30" s="123">
        <v>45290</v>
      </c>
      <c r="R30" s="80" t="s">
        <v>372</v>
      </c>
      <c r="S30" s="117" t="s">
        <v>1018</v>
      </c>
      <c r="T30" s="124" t="s">
        <v>408</v>
      </c>
      <c r="U30" s="80">
        <f>ROUND(100/MAX(A6:A88),0)</f>
        <v>2</v>
      </c>
      <c r="V30" s="2" t="s">
        <v>1012</v>
      </c>
      <c r="W30" s="118">
        <v>0.83</v>
      </c>
      <c r="X30" s="342">
        <f t="shared" si="3"/>
        <v>1.66</v>
      </c>
      <c r="Y30" s="80" t="s">
        <v>1094</v>
      </c>
      <c r="Z30" s="2"/>
      <c r="AA30" s="2"/>
      <c r="AB30" s="119"/>
      <c r="AC30" s="342">
        <f t="shared" si="0"/>
        <v>0</v>
      </c>
      <c r="AD30" s="2"/>
      <c r="AE30" s="2"/>
      <c r="AF30" s="2"/>
      <c r="AG30" s="119"/>
      <c r="AH30" s="111">
        <f t="shared" si="1"/>
        <v>0</v>
      </c>
      <c r="AI30" s="2"/>
      <c r="AJ30" s="2"/>
      <c r="AK30" s="2"/>
      <c r="AL30" s="119"/>
      <c r="AM30" s="111">
        <f t="shared" si="2"/>
        <v>0</v>
      </c>
    </row>
    <row r="31" spans="1:39" s="115" customFormat="1" ht="52.5" x14ac:dyDescent="0.35">
      <c r="A31" s="111">
        <v>26</v>
      </c>
      <c r="B31" s="80" t="s">
        <v>435</v>
      </c>
      <c r="C31" s="80" t="s">
        <v>288</v>
      </c>
      <c r="D31" s="80" t="s">
        <v>436</v>
      </c>
      <c r="E31" s="80" t="s">
        <v>437</v>
      </c>
      <c r="F31" s="80" t="s">
        <v>46</v>
      </c>
      <c r="G31" s="106" t="s">
        <v>46</v>
      </c>
      <c r="H31" s="93" t="s">
        <v>367</v>
      </c>
      <c r="I31" s="80" t="s">
        <v>411</v>
      </c>
      <c r="J31" s="122" t="s">
        <v>1095</v>
      </c>
      <c r="K31" s="122" t="s">
        <v>1096</v>
      </c>
      <c r="L31" s="74">
        <v>100</v>
      </c>
      <c r="M31" s="74" t="s">
        <v>51</v>
      </c>
      <c r="N31" s="93" t="s">
        <v>1097</v>
      </c>
      <c r="O31" s="122" t="s">
        <v>330</v>
      </c>
      <c r="P31" s="123">
        <v>45079</v>
      </c>
      <c r="Q31" s="123">
        <v>45107</v>
      </c>
      <c r="R31" s="80" t="s">
        <v>372</v>
      </c>
      <c r="S31" s="80" t="s">
        <v>441</v>
      </c>
      <c r="T31" s="124" t="s">
        <v>382</v>
      </c>
      <c r="U31" s="80">
        <f>ROUND(100/MAX(A6:A88),0)-2</f>
        <v>0</v>
      </c>
      <c r="V31" s="111" t="s">
        <v>1012</v>
      </c>
      <c r="W31" s="114">
        <v>0</v>
      </c>
      <c r="X31" s="342">
        <f t="shared" si="3"/>
        <v>0</v>
      </c>
      <c r="Y31" s="80" t="s">
        <v>1098</v>
      </c>
      <c r="Z31" s="111"/>
      <c r="AA31" s="111"/>
      <c r="AB31" s="114"/>
      <c r="AC31" s="342">
        <f t="shared" si="0"/>
        <v>0</v>
      </c>
      <c r="AD31" s="111"/>
      <c r="AE31" s="111"/>
      <c r="AF31" s="111"/>
      <c r="AG31" s="114"/>
      <c r="AH31" s="111">
        <f t="shared" si="1"/>
        <v>0</v>
      </c>
      <c r="AI31" s="111"/>
      <c r="AJ31" s="111"/>
      <c r="AK31" s="111"/>
      <c r="AL31" s="114"/>
      <c r="AM31" s="111">
        <f t="shared" si="2"/>
        <v>0</v>
      </c>
    </row>
    <row r="32" spans="1:39" s="115" customFormat="1" ht="52.5" x14ac:dyDescent="0.35">
      <c r="A32" s="111">
        <v>27</v>
      </c>
      <c r="B32" s="80" t="s">
        <v>435</v>
      </c>
      <c r="C32" s="80" t="s">
        <v>288</v>
      </c>
      <c r="D32" s="80" t="s">
        <v>436</v>
      </c>
      <c r="E32" s="80" t="s">
        <v>457</v>
      </c>
      <c r="F32" s="80" t="s">
        <v>46</v>
      </c>
      <c r="G32" s="106" t="s">
        <v>46</v>
      </c>
      <c r="H32" s="93" t="s">
        <v>367</v>
      </c>
      <c r="I32" s="80" t="s">
        <v>411</v>
      </c>
      <c r="J32" s="122" t="s">
        <v>1099</v>
      </c>
      <c r="K32" s="122"/>
      <c r="L32" s="74">
        <v>100</v>
      </c>
      <c r="M32" s="74" t="s">
        <v>51</v>
      </c>
      <c r="N32" s="93" t="s">
        <v>1100</v>
      </c>
      <c r="O32" s="122" t="s">
        <v>89</v>
      </c>
      <c r="P32" s="123">
        <v>44713</v>
      </c>
      <c r="Q32" s="123">
        <v>44926</v>
      </c>
      <c r="R32" s="80" t="s">
        <v>372</v>
      </c>
      <c r="S32" s="80" t="s">
        <v>1101</v>
      </c>
      <c r="T32" s="124" t="s">
        <v>408</v>
      </c>
      <c r="U32" s="80">
        <f>ROUND(100/MAX(A6:A88),0)-2</f>
        <v>0</v>
      </c>
      <c r="V32" s="111" t="s">
        <v>1012</v>
      </c>
      <c r="W32" s="114">
        <v>0</v>
      </c>
      <c r="X32" s="342">
        <f t="shared" si="3"/>
        <v>0</v>
      </c>
      <c r="Y32" s="80" t="s">
        <v>1102</v>
      </c>
      <c r="Z32" s="111"/>
      <c r="AA32" s="111"/>
      <c r="AB32" s="114"/>
      <c r="AC32" s="342">
        <f t="shared" si="0"/>
        <v>0</v>
      </c>
      <c r="AD32" s="111"/>
      <c r="AE32" s="111"/>
      <c r="AF32" s="111"/>
      <c r="AG32" s="114"/>
      <c r="AH32" s="111">
        <f t="shared" si="1"/>
        <v>0</v>
      </c>
      <c r="AI32" s="111"/>
      <c r="AJ32" s="111"/>
      <c r="AK32" s="111"/>
      <c r="AL32" s="114"/>
      <c r="AM32" s="111">
        <f t="shared" si="2"/>
        <v>0</v>
      </c>
    </row>
    <row r="33" spans="1:39" s="115" customFormat="1" ht="52.5" x14ac:dyDescent="0.35">
      <c r="A33" s="111">
        <v>28</v>
      </c>
      <c r="B33" s="80" t="s">
        <v>435</v>
      </c>
      <c r="C33" s="80" t="s">
        <v>288</v>
      </c>
      <c r="D33" s="80" t="s">
        <v>436</v>
      </c>
      <c r="E33" s="80" t="s">
        <v>457</v>
      </c>
      <c r="F33" s="80" t="s">
        <v>46</v>
      </c>
      <c r="G33" s="106" t="s">
        <v>46</v>
      </c>
      <c r="H33" s="93" t="s">
        <v>367</v>
      </c>
      <c r="I33" s="80" t="s">
        <v>411</v>
      </c>
      <c r="J33" s="122" t="s">
        <v>1103</v>
      </c>
      <c r="K33" s="122" t="s">
        <v>1104</v>
      </c>
      <c r="L33" s="74">
        <v>100</v>
      </c>
      <c r="M33" s="74" t="s">
        <v>51</v>
      </c>
      <c r="N33" s="93" t="s">
        <v>1105</v>
      </c>
      <c r="O33" s="122" t="s">
        <v>330</v>
      </c>
      <c r="P33" s="123">
        <v>45231</v>
      </c>
      <c r="Q33" s="123">
        <v>45290</v>
      </c>
      <c r="R33" s="80" t="s">
        <v>372</v>
      </c>
      <c r="S33" s="80" t="s">
        <v>1101</v>
      </c>
      <c r="T33" s="124" t="s">
        <v>408</v>
      </c>
      <c r="U33" s="80">
        <f>ROUND(100/MAX(A6:A88),0)-2</f>
        <v>0</v>
      </c>
      <c r="V33" s="111" t="s">
        <v>1012</v>
      </c>
      <c r="W33" s="114">
        <v>0</v>
      </c>
      <c r="X33" s="342">
        <f t="shared" si="3"/>
        <v>0</v>
      </c>
      <c r="Y33" s="80" t="s">
        <v>1106</v>
      </c>
      <c r="Z33" s="111"/>
      <c r="AA33" s="111"/>
      <c r="AB33" s="114"/>
      <c r="AC33" s="342">
        <f t="shared" si="0"/>
        <v>0</v>
      </c>
      <c r="AD33" s="111"/>
      <c r="AE33" s="111"/>
      <c r="AF33" s="111"/>
      <c r="AG33" s="114"/>
      <c r="AH33" s="111">
        <f t="shared" si="1"/>
        <v>0</v>
      </c>
      <c r="AI33" s="111"/>
      <c r="AJ33" s="111"/>
      <c r="AK33" s="111"/>
      <c r="AL33" s="114"/>
      <c r="AM33" s="111">
        <f t="shared" si="2"/>
        <v>0</v>
      </c>
    </row>
    <row r="34" spans="1:39" s="115" customFormat="1" ht="21" x14ac:dyDescent="0.35">
      <c r="A34" s="111">
        <v>29</v>
      </c>
      <c r="B34" s="80" t="s">
        <v>442</v>
      </c>
      <c r="C34" s="80" t="s">
        <v>288</v>
      </c>
      <c r="D34" s="80" t="s">
        <v>72</v>
      </c>
      <c r="E34" s="80" t="s">
        <v>364</v>
      </c>
      <c r="F34" s="80" t="s">
        <v>46</v>
      </c>
      <c r="G34" s="106" t="s">
        <v>46</v>
      </c>
      <c r="H34" s="93" t="s">
        <v>443</v>
      </c>
      <c r="I34" s="80" t="s">
        <v>411</v>
      </c>
      <c r="J34" s="122" t="s">
        <v>1107</v>
      </c>
      <c r="K34" s="122" t="s">
        <v>1108</v>
      </c>
      <c r="L34" s="74">
        <v>2</v>
      </c>
      <c r="M34" s="74" t="s">
        <v>314</v>
      </c>
      <c r="N34" s="93" t="s">
        <v>1109</v>
      </c>
      <c r="O34" s="122" t="s">
        <v>330</v>
      </c>
      <c r="P34" s="123">
        <v>45000</v>
      </c>
      <c r="Q34" s="123">
        <v>45000</v>
      </c>
      <c r="R34" s="80" t="s">
        <v>372</v>
      </c>
      <c r="S34" s="80" t="s">
        <v>373</v>
      </c>
      <c r="T34" s="124" t="s">
        <v>408</v>
      </c>
      <c r="U34" s="80">
        <f>ROUND(100/MAX(A6:A88),0)+1</f>
        <v>3</v>
      </c>
      <c r="V34" s="111" t="s">
        <v>1008</v>
      </c>
      <c r="W34" s="114">
        <v>1</v>
      </c>
      <c r="X34" s="342">
        <f t="shared" si="3"/>
        <v>3</v>
      </c>
      <c r="Y34" s="80" t="s">
        <v>1110</v>
      </c>
      <c r="Z34" s="111"/>
      <c r="AA34" s="111"/>
      <c r="AB34" s="114"/>
      <c r="AC34" s="342">
        <f t="shared" si="0"/>
        <v>0</v>
      </c>
      <c r="AD34" s="111"/>
      <c r="AE34" s="111"/>
      <c r="AF34" s="111"/>
      <c r="AG34" s="114"/>
      <c r="AH34" s="111">
        <f t="shared" si="1"/>
        <v>0</v>
      </c>
      <c r="AI34" s="111"/>
      <c r="AJ34" s="111"/>
      <c r="AK34" s="111"/>
      <c r="AL34" s="114"/>
      <c r="AM34" s="111">
        <f t="shared" si="2"/>
        <v>0</v>
      </c>
    </row>
    <row r="35" spans="1:39" ht="21" x14ac:dyDescent="0.35">
      <c r="A35" s="2">
        <v>30</v>
      </c>
      <c r="B35" s="80" t="s">
        <v>442</v>
      </c>
      <c r="C35" s="80" t="s">
        <v>288</v>
      </c>
      <c r="D35" s="80" t="s">
        <v>260</v>
      </c>
      <c r="E35" s="80" t="s">
        <v>416</v>
      </c>
      <c r="F35" s="80" t="s">
        <v>417</v>
      </c>
      <c r="G35" s="106" t="s">
        <v>46</v>
      </c>
      <c r="H35" s="116" t="s">
        <v>443</v>
      </c>
      <c r="I35" s="80" t="s">
        <v>411</v>
      </c>
      <c r="J35" s="120" t="s">
        <v>1111</v>
      </c>
      <c r="K35" s="120" t="s">
        <v>1112</v>
      </c>
      <c r="L35" s="74">
        <v>1</v>
      </c>
      <c r="M35" s="74" t="s">
        <v>314</v>
      </c>
      <c r="N35" s="116" t="s">
        <v>1113</v>
      </c>
      <c r="O35" s="122" t="s">
        <v>330</v>
      </c>
      <c r="P35" s="123">
        <v>45006</v>
      </c>
      <c r="Q35" s="123">
        <v>45006</v>
      </c>
      <c r="R35" s="80" t="s">
        <v>372</v>
      </c>
      <c r="S35" s="80" t="s">
        <v>1037</v>
      </c>
      <c r="T35" s="124" t="s">
        <v>382</v>
      </c>
      <c r="U35" s="80">
        <f>ROUND(100/MAX(A6:A88),0)+1</f>
        <v>3</v>
      </c>
      <c r="V35" s="2" t="s">
        <v>1012</v>
      </c>
      <c r="W35" s="118">
        <v>1</v>
      </c>
      <c r="X35" s="342">
        <f t="shared" si="3"/>
        <v>3</v>
      </c>
      <c r="Y35" s="80" t="s">
        <v>1114</v>
      </c>
      <c r="Z35" s="2"/>
      <c r="AA35" s="2"/>
      <c r="AB35" s="119"/>
      <c r="AC35" s="342">
        <f t="shared" si="0"/>
        <v>0</v>
      </c>
      <c r="AD35" s="2"/>
      <c r="AE35" s="2"/>
      <c r="AF35" s="2"/>
      <c r="AG35" s="119"/>
      <c r="AH35" s="111">
        <f t="shared" si="1"/>
        <v>0</v>
      </c>
      <c r="AI35" s="2"/>
      <c r="AJ35" s="2"/>
      <c r="AK35" s="2"/>
      <c r="AL35" s="119"/>
      <c r="AM35" s="111">
        <f t="shared" si="2"/>
        <v>0</v>
      </c>
    </row>
    <row r="36" spans="1:39" ht="21" x14ac:dyDescent="0.35">
      <c r="A36" s="2">
        <v>31</v>
      </c>
      <c r="B36" s="80" t="s">
        <v>442</v>
      </c>
      <c r="C36" s="80" t="s">
        <v>288</v>
      </c>
      <c r="D36" s="80" t="s">
        <v>260</v>
      </c>
      <c r="E36" s="80" t="s">
        <v>416</v>
      </c>
      <c r="F36" s="80" t="s">
        <v>417</v>
      </c>
      <c r="G36" s="106" t="s">
        <v>46</v>
      </c>
      <c r="H36" s="116" t="s">
        <v>443</v>
      </c>
      <c r="I36" s="80" t="s">
        <v>411</v>
      </c>
      <c r="J36" s="120" t="s">
        <v>1115</v>
      </c>
      <c r="K36" s="120" t="s">
        <v>229</v>
      </c>
      <c r="L36" s="74">
        <v>1</v>
      </c>
      <c r="M36" s="74" t="s">
        <v>314</v>
      </c>
      <c r="N36" s="116" t="s">
        <v>1116</v>
      </c>
      <c r="O36" s="122" t="s">
        <v>330</v>
      </c>
      <c r="P36" s="123">
        <v>45007</v>
      </c>
      <c r="Q36" s="123">
        <v>45007</v>
      </c>
      <c r="R36" s="80" t="s">
        <v>372</v>
      </c>
      <c r="S36" s="80" t="s">
        <v>1117</v>
      </c>
      <c r="T36" s="124" t="s">
        <v>408</v>
      </c>
      <c r="U36" s="80">
        <f>ROUND(100/MAX(A6:A88),0)+1</f>
        <v>3</v>
      </c>
      <c r="V36" s="2" t="s">
        <v>1012</v>
      </c>
      <c r="W36" s="118">
        <v>1</v>
      </c>
      <c r="X36" s="342">
        <f t="shared" si="3"/>
        <v>3</v>
      </c>
      <c r="Y36" s="80" t="s">
        <v>1118</v>
      </c>
      <c r="Z36" s="2"/>
      <c r="AA36" s="2"/>
      <c r="AB36" s="119"/>
      <c r="AC36" s="342">
        <f t="shared" si="0"/>
        <v>0</v>
      </c>
      <c r="AD36" s="2"/>
      <c r="AE36" s="2"/>
      <c r="AF36" s="2"/>
      <c r="AG36" s="119"/>
      <c r="AH36" s="111">
        <f t="shared" si="1"/>
        <v>0</v>
      </c>
      <c r="AI36" s="2"/>
      <c r="AJ36" s="2"/>
      <c r="AK36" s="2"/>
      <c r="AL36" s="119"/>
      <c r="AM36" s="111">
        <f t="shared" si="2"/>
        <v>0</v>
      </c>
    </row>
    <row r="37" spans="1:39" ht="21" x14ac:dyDescent="0.35">
      <c r="A37" s="2">
        <v>32</v>
      </c>
      <c r="B37" s="80" t="s">
        <v>442</v>
      </c>
      <c r="C37" s="80" t="s">
        <v>288</v>
      </c>
      <c r="D37" s="80" t="s">
        <v>260</v>
      </c>
      <c r="E37" s="80" t="s">
        <v>416</v>
      </c>
      <c r="F37" s="80" t="s">
        <v>417</v>
      </c>
      <c r="G37" s="106" t="s">
        <v>46</v>
      </c>
      <c r="H37" s="116" t="s">
        <v>443</v>
      </c>
      <c r="I37" s="80" t="s">
        <v>411</v>
      </c>
      <c r="J37" s="120" t="s">
        <v>1119</v>
      </c>
      <c r="K37" s="120" t="s">
        <v>1120</v>
      </c>
      <c r="L37" s="74">
        <v>100</v>
      </c>
      <c r="M37" s="74" t="s">
        <v>51</v>
      </c>
      <c r="N37" s="116" t="s">
        <v>1121</v>
      </c>
      <c r="O37" s="122" t="s">
        <v>330</v>
      </c>
      <c r="P37" s="123">
        <v>45007</v>
      </c>
      <c r="Q37" s="123">
        <v>45016</v>
      </c>
      <c r="R37" s="80" t="s">
        <v>372</v>
      </c>
      <c r="S37" s="80" t="s">
        <v>447</v>
      </c>
      <c r="T37" s="124" t="s">
        <v>408</v>
      </c>
      <c r="U37" s="80">
        <f>ROUND(100/MAX(A6:A88),0)-2</f>
        <v>0</v>
      </c>
      <c r="V37" s="2" t="s">
        <v>1012</v>
      </c>
      <c r="W37" s="118"/>
      <c r="X37" s="342">
        <f t="shared" si="3"/>
        <v>0</v>
      </c>
      <c r="Y37" s="80" t="s">
        <v>1122</v>
      </c>
      <c r="Z37" s="2"/>
      <c r="AA37" s="2"/>
      <c r="AB37" s="119"/>
      <c r="AC37" s="342">
        <f t="shared" si="0"/>
        <v>0</v>
      </c>
      <c r="AD37" s="2"/>
      <c r="AE37" s="2"/>
      <c r="AF37" s="2"/>
      <c r="AG37" s="119"/>
      <c r="AH37" s="111">
        <f t="shared" si="1"/>
        <v>0</v>
      </c>
      <c r="AI37" s="2"/>
      <c r="AJ37" s="2"/>
      <c r="AK37" s="2"/>
      <c r="AL37" s="119"/>
      <c r="AM37" s="111">
        <f t="shared" si="2"/>
        <v>0</v>
      </c>
    </row>
    <row r="38" spans="1:39" ht="21" x14ac:dyDescent="0.35">
      <c r="A38" s="2">
        <v>33</v>
      </c>
      <c r="B38" s="80" t="s">
        <v>442</v>
      </c>
      <c r="C38" s="80" t="s">
        <v>288</v>
      </c>
      <c r="D38" s="80" t="s">
        <v>260</v>
      </c>
      <c r="E38" s="80" t="s">
        <v>416</v>
      </c>
      <c r="F38" s="80" t="s">
        <v>417</v>
      </c>
      <c r="G38" s="106" t="s">
        <v>46</v>
      </c>
      <c r="H38" s="116" t="s">
        <v>443</v>
      </c>
      <c r="I38" s="80" t="s">
        <v>411</v>
      </c>
      <c r="J38" s="120" t="s">
        <v>1119</v>
      </c>
      <c r="K38" s="120" t="s">
        <v>1123</v>
      </c>
      <c r="L38" s="74">
        <v>20</v>
      </c>
      <c r="M38" s="74" t="s">
        <v>314</v>
      </c>
      <c r="N38" s="116" t="s">
        <v>1124</v>
      </c>
      <c r="O38" s="122" t="s">
        <v>330</v>
      </c>
      <c r="P38" s="123">
        <v>45020</v>
      </c>
      <c r="Q38" s="123">
        <v>45107</v>
      </c>
      <c r="R38" s="80" t="s">
        <v>372</v>
      </c>
      <c r="S38" s="80" t="s">
        <v>447</v>
      </c>
      <c r="T38" s="124" t="s">
        <v>408</v>
      </c>
      <c r="U38" s="80">
        <f>ROUND(100/MAX(A6:A88),0)-2</f>
        <v>0</v>
      </c>
      <c r="V38" s="2" t="s">
        <v>1012</v>
      </c>
      <c r="W38" s="118"/>
      <c r="X38" s="342">
        <f t="shared" si="3"/>
        <v>0</v>
      </c>
      <c r="Y38" s="80" t="s">
        <v>1122</v>
      </c>
      <c r="Z38" s="2"/>
      <c r="AA38" s="2"/>
      <c r="AB38" s="119"/>
      <c r="AC38" s="342">
        <f t="shared" si="0"/>
        <v>0</v>
      </c>
      <c r="AD38" s="2"/>
      <c r="AE38" s="2"/>
      <c r="AF38" s="2"/>
      <c r="AG38" s="119"/>
      <c r="AH38" s="111">
        <f t="shared" si="1"/>
        <v>0</v>
      </c>
      <c r="AI38" s="2"/>
      <c r="AJ38" s="2"/>
      <c r="AK38" s="2"/>
      <c r="AL38" s="119"/>
      <c r="AM38" s="111">
        <f t="shared" si="2"/>
        <v>0</v>
      </c>
    </row>
    <row r="39" spans="1:39" ht="21" x14ac:dyDescent="0.35">
      <c r="A39" s="2">
        <v>34</v>
      </c>
      <c r="B39" s="80" t="s">
        <v>442</v>
      </c>
      <c r="C39" s="80" t="s">
        <v>288</v>
      </c>
      <c r="D39" s="80" t="s">
        <v>260</v>
      </c>
      <c r="E39" s="80" t="s">
        <v>416</v>
      </c>
      <c r="F39" s="80" t="s">
        <v>417</v>
      </c>
      <c r="G39" s="106" t="s">
        <v>46</v>
      </c>
      <c r="H39" s="116" t="s">
        <v>443</v>
      </c>
      <c r="I39" s="80" t="s">
        <v>411</v>
      </c>
      <c r="J39" s="120" t="s">
        <v>1125</v>
      </c>
      <c r="K39" s="120" t="s">
        <v>1126</v>
      </c>
      <c r="L39" s="74">
        <v>20</v>
      </c>
      <c r="M39" s="74" t="s">
        <v>314</v>
      </c>
      <c r="N39" s="116" t="s">
        <v>1127</v>
      </c>
      <c r="O39" s="122" t="s">
        <v>330</v>
      </c>
      <c r="P39" s="123">
        <v>45078</v>
      </c>
      <c r="Q39" s="123">
        <v>45107</v>
      </c>
      <c r="R39" s="80" t="s">
        <v>372</v>
      </c>
      <c r="S39" s="80" t="s">
        <v>447</v>
      </c>
      <c r="T39" s="124" t="s">
        <v>408</v>
      </c>
      <c r="U39" s="80">
        <f>ROUND(100/MAX(A6:A88),0)-2</f>
        <v>0</v>
      </c>
      <c r="V39" s="2" t="s">
        <v>1012</v>
      </c>
      <c r="W39" s="118"/>
      <c r="X39" s="342">
        <f t="shared" si="3"/>
        <v>0</v>
      </c>
      <c r="Y39" s="80" t="s">
        <v>1122</v>
      </c>
      <c r="Z39" s="2"/>
      <c r="AA39" s="2"/>
      <c r="AB39" s="119"/>
      <c r="AC39" s="342">
        <f t="shared" si="0"/>
        <v>0</v>
      </c>
      <c r="AD39" s="2"/>
      <c r="AE39" s="2"/>
      <c r="AF39" s="2"/>
      <c r="AG39" s="119"/>
      <c r="AH39" s="111">
        <f t="shared" si="1"/>
        <v>0</v>
      </c>
      <c r="AI39" s="2"/>
      <c r="AJ39" s="2"/>
      <c r="AK39" s="2"/>
      <c r="AL39" s="119"/>
      <c r="AM39" s="111">
        <f t="shared" si="2"/>
        <v>0</v>
      </c>
    </row>
    <row r="40" spans="1:39" s="115" customFormat="1" ht="21" x14ac:dyDescent="0.35">
      <c r="A40" s="111">
        <v>35</v>
      </c>
      <c r="B40" s="80" t="s">
        <v>442</v>
      </c>
      <c r="C40" s="80" t="s">
        <v>288</v>
      </c>
      <c r="D40" s="80" t="s">
        <v>260</v>
      </c>
      <c r="E40" s="80" t="s">
        <v>416</v>
      </c>
      <c r="F40" s="80" t="s">
        <v>417</v>
      </c>
      <c r="G40" s="106" t="s">
        <v>46</v>
      </c>
      <c r="H40" s="93" t="s">
        <v>443</v>
      </c>
      <c r="I40" s="80" t="s">
        <v>411</v>
      </c>
      <c r="J40" s="122" t="s">
        <v>1128</v>
      </c>
      <c r="K40" s="122" t="s">
        <v>1126</v>
      </c>
      <c r="L40" s="74">
        <v>1</v>
      </c>
      <c r="M40" s="74" t="s">
        <v>314</v>
      </c>
      <c r="N40" s="93" t="s">
        <v>1129</v>
      </c>
      <c r="O40" s="122" t="s">
        <v>330</v>
      </c>
      <c r="P40" s="123">
        <v>45122</v>
      </c>
      <c r="Q40" s="123">
        <v>45122</v>
      </c>
      <c r="R40" s="80" t="s">
        <v>372</v>
      </c>
      <c r="S40" s="80" t="s">
        <v>1101</v>
      </c>
      <c r="T40" s="124" t="s">
        <v>408</v>
      </c>
      <c r="U40" s="80">
        <f>ROUND(100/MAX(A6:A88),0)-2</f>
        <v>0</v>
      </c>
      <c r="V40" s="111" t="s">
        <v>1012</v>
      </c>
      <c r="W40" s="114">
        <v>0</v>
      </c>
      <c r="X40" s="342">
        <f t="shared" si="3"/>
        <v>0</v>
      </c>
      <c r="Y40" s="80" t="s">
        <v>1130</v>
      </c>
      <c r="Z40" s="111"/>
      <c r="AA40" s="111"/>
      <c r="AB40" s="114"/>
      <c r="AC40" s="342">
        <f t="shared" si="0"/>
        <v>0</v>
      </c>
      <c r="AD40" s="111"/>
      <c r="AE40" s="111"/>
      <c r="AF40" s="111"/>
      <c r="AG40" s="114"/>
      <c r="AH40" s="111">
        <f t="shared" si="1"/>
        <v>0</v>
      </c>
      <c r="AI40" s="111"/>
      <c r="AJ40" s="111"/>
      <c r="AK40" s="111"/>
      <c r="AL40" s="114"/>
      <c r="AM40" s="111">
        <f t="shared" si="2"/>
        <v>0</v>
      </c>
    </row>
    <row r="41" spans="1:39" ht="21" x14ac:dyDescent="0.35">
      <c r="A41" s="2">
        <v>36</v>
      </c>
      <c r="B41" s="80" t="s">
        <v>442</v>
      </c>
      <c r="C41" s="80" t="s">
        <v>288</v>
      </c>
      <c r="D41" s="80" t="s">
        <v>260</v>
      </c>
      <c r="E41" s="80" t="s">
        <v>416</v>
      </c>
      <c r="F41" s="80" t="s">
        <v>417</v>
      </c>
      <c r="G41" s="106" t="s">
        <v>46</v>
      </c>
      <c r="H41" s="116" t="s">
        <v>443</v>
      </c>
      <c r="I41" s="80" t="s">
        <v>411</v>
      </c>
      <c r="J41" s="120" t="s">
        <v>1131</v>
      </c>
      <c r="K41" s="120" t="s">
        <v>1132</v>
      </c>
      <c r="L41" s="74">
        <v>1</v>
      </c>
      <c r="M41" s="74" t="s">
        <v>314</v>
      </c>
      <c r="N41" s="116" t="s">
        <v>1133</v>
      </c>
      <c r="O41" s="122" t="s">
        <v>330</v>
      </c>
      <c r="P41" s="123">
        <v>45122</v>
      </c>
      <c r="Q41" s="123">
        <v>45122</v>
      </c>
      <c r="R41" s="80" t="s">
        <v>372</v>
      </c>
      <c r="S41" s="80" t="s">
        <v>1037</v>
      </c>
      <c r="T41" s="124" t="s">
        <v>408</v>
      </c>
      <c r="U41" s="80">
        <f>ROUND(100/MAX(A6:A88),0)-2</f>
        <v>0</v>
      </c>
      <c r="V41" s="2" t="s">
        <v>1012</v>
      </c>
      <c r="W41" s="118"/>
      <c r="X41" s="342">
        <f t="shared" si="3"/>
        <v>0</v>
      </c>
      <c r="Y41" s="80" t="s">
        <v>1130</v>
      </c>
      <c r="Z41" s="2"/>
      <c r="AA41" s="2"/>
      <c r="AB41" s="119"/>
      <c r="AC41" s="342">
        <f t="shared" si="0"/>
        <v>0</v>
      </c>
      <c r="AD41" s="2"/>
      <c r="AE41" s="2"/>
      <c r="AF41" s="2"/>
      <c r="AG41" s="119"/>
      <c r="AH41" s="111">
        <f t="shared" si="1"/>
        <v>0</v>
      </c>
      <c r="AI41" s="2"/>
      <c r="AJ41" s="2"/>
      <c r="AK41" s="2"/>
      <c r="AL41" s="119"/>
      <c r="AM41" s="111">
        <f t="shared" si="2"/>
        <v>0</v>
      </c>
    </row>
    <row r="42" spans="1:39" s="115" customFormat="1" ht="31.5" x14ac:dyDescent="0.35">
      <c r="A42" s="111">
        <v>37</v>
      </c>
      <c r="B42" s="80" t="s">
        <v>442</v>
      </c>
      <c r="C42" s="80" t="s">
        <v>288</v>
      </c>
      <c r="D42" s="80" t="s">
        <v>260</v>
      </c>
      <c r="E42" s="80" t="s">
        <v>416</v>
      </c>
      <c r="F42" s="80" t="s">
        <v>417</v>
      </c>
      <c r="G42" s="106" t="s">
        <v>46</v>
      </c>
      <c r="H42" s="93" t="s">
        <v>443</v>
      </c>
      <c r="I42" s="80" t="s">
        <v>411</v>
      </c>
      <c r="J42" s="122" t="s">
        <v>1134</v>
      </c>
      <c r="K42" s="122" t="s">
        <v>229</v>
      </c>
      <c r="L42" s="74">
        <v>1</v>
      </c>
      <c r="M42" s="74" t="s">
        <v>101</v>
      </c>
      <c r="N42" s="93" t="s">
        <v>1135</v>
      </c>
      <c r="O42" s="122" t="s">
        <v>330</v>
      </c>
      <c r="P42" s="123">
        <v>45170</v>
      </c>
      <c r="Q42" s="123">
        <v>45199</v>
      </c>
      <c r="R42" s="80" t="s">
        <v>1066</v>
      </c>
      <c r="S42" s="117" t="s">
        <v>407</v>
      </c>
      <c r="T42" s="124" t="s">
        <v>408</v>
      </c>
      <c r="U42" s="80">
        <f>ROUND(100/MAX(A6:A88),0)-2</f>
        <v>0</v>
      </c>
      <c r="V42" s="111" t="s">
        <v>1012</v>
      </c>
      <c r="W42" s="114">
        <v>0</v>
      </c>
      <c r="X42" s="342">
        <f t="shared" si="3"/>
        <v>0</v>
      </c>
      <c r="Y42" s="80" t="s">
        <v>1136</v>
      </c>
      <c r="Z42" s="111"/>
      <c r="AA42" s="111"/>
      <c r="AB42" s="114"/>
      <c r="AC42" s="342">
        <f t="shared" si="0"/>
        <v>0</v>
      </c>
      <c r="AD42" s="111"/>
      <c r="AE42" s="111"/>
      <c r="AF42" s="111"/>
      <c r="AG42" s="114"/>
      <c r="AH42" s="111">
        <f t="shared" si="1"/>
        <v>0</v>
      </c>
      <c r="AI42" s="111"/>
      <c r="AJ42" s="111"/>
      <c r="AK42" s="111"/>
      <c r="AL42" s="114"/>
      <c r="AM42" s="111">
        <f t="shared" si="2"/>
        <v>0</v>
      </c>
    </row>
    <row r="43" spans="1:39" s="115" customFormat="1" ht="52.5" x14ac:dyDescent="0.35">
      <c r="A43" s="111">
        <v>39</v>
      </c>
      <c r="B43" s="80" t="s">
        <v>435</v>
      </c>
      <c r="C43" s="80" t="s">
        <v>288</v>
      </c>
      <c r="D43" s="80" t="s">
        <v>436</v>
      </c>
      <c r="E43" s="80" t="s">
        <v>457</v>
      </c>
      <c r="F43" s="80" t="s">
        <v>46</v>
      </c>
      <c r="G43" s="106" t="s">
        <v>46</v>
      </c>
      <c r="H43" s="93" t="s">
        <v>367</v>
      </c>
      <c r="I43" s="80" t="s">
        <v>411</v>
      </c>
      <c r="J43" s="122" t="s">
        <v>1137</v>
      </c>
      <c r="K43" s="122" t="s">
        <v>229</v>
      </c>
      <c r="L43" s="74">
        <v>100</v>
      </c>
      <c r="M43" s="74" t="s">
        <v>51</v>
      </c>
      <c r="N43" s="93" t="s">
        <v>1138</v>
      </c>
      <c r="O43" s="122" t="s">
        <v>330</v>
      </c>
      <c r="P43" s="123">
        <v>45078</v>
      </c>
      <c r="Q43" s="123">
        <v>45290</v>
      </c>
      <c r="R43" s="80" t="s">
        <v>372</v>
      </c>
      <c r="S43" s="80" t="s">
        <v>453</v>
      </c>
      <c r="T43" s="124" t="s">
        <v>382</v>
      </c>
      <c r="U43" s="80">
        <f>ROUND(100/MAX(A6:A88),0)-2</f>
        <v>0</v>
      </c>
      <c r="V43" s="111" t="s">
        <v>1012</v>
      </c>
      <c r="W43" s="114">
        <v>0</v>
      </c>
      <c r="X43" s="342">
        <f t="shared" si="3"/>
        <v>0</v>
      </c>
      <c r="Y43" s="80" t="s">
        <v>1139</v>
      </c>
      <c r="Z43" s="111"/>
      <c r="AA43" s="111"/>
      <c r="AB43" s="114"/>
      <c r="AC43" s="342">
        <f t="shared" si="0"/>
        <v>0</v>
      </c>
      <c r="AD43" s="111"/>
      <c r="AE43" s="111"/>
      <c r="AF43" s="111"/>
      <c r="AG43" s="114"/>
      <c r="AH43" s="111">
        <f t="shared" si="1"/>
        <v>0</v>
      </c>
      <c r="AI43" s="111"/>
      <c r="AJ43" s="111"/>
      <c r="AK43" s="111"/>
      <c r="AL43" s="114"/>
      <c r="AM43" s="111">
        <f t="shared" si="2"/>
        <v>0</v>
      </c>
    </row>
    <row r="44" spans="1:39" s="115" customFormat="1" ht="52.5" x14ac:dyDescent="0.35">
      <c r="A44" s="111">
        <v>40</v>
      </c>
      <c r="B44" s="80" t="s">
        <v>442</v>
      </c>
      <c r="C44" s="80" t="s">
        <v>288</v>
      </c>
      <c r="D44" s="80" t="s">
        <v>72</v>
      </c>
      <c r="E44" s="80" t="s">
        <v>364</v>
      </c>
      <c r="F44" s="80" t="s">
        <v>417</v>
      </c>
      <c r="G44" s="106" t="s">
        <v>46</v>
      </c>
      <c r="H44" s="93" t="s">
        <v>367</v>
      </c>
      <c r="I44" s="80" t="s">
        <v>411</v>
      </c>
      <c r="J44" s="122" t="s">
        <v>229</v>
      </c>
      <c r="K44" s="122" t="s">
        <v>229</v>
      </c>
      <c r="L44" s="74">
        <v>100</v>
      </c>
      <c r="M44" s="74" t="s">
        <v>51</v>
      </c>
      <c r="N44" s="93" t="s">
        <v>452</v>
      </c>
      <c r="O44" s="122" t="s">
        <v>422</v>
      </c>
      <c r="P44" s="123">
        <v>44927</v>
      </c>
      <c r="Q44" s="123">
        <v>45290</v>
      </c>
      <c r="R44" s="80" t="s">
        <v>372</v>
      </c>
      <c r="S44" s="80" t="s">
        <v>453</v>
      </c>
      <c r="T44" s="124" t="s">
        <v>382</v>
      </c>
      <c r="U44" s="80">
        <f>ROUND(100/MAX(A6:A88),0)+1</f>
        <v>3</v>
      </c>
      <c r="V44" s="111" t="s">
        <v>1012</v>
      </c>
      <c r="W44" s="114">
        <v>1</v>
      </c>
      <c r="X44" s="342">
        <f t="shared" si="3"/>
        <v>3</v>
      </c>
      <c r="Y44" s="80" t="s">
        <v>1140</v>
      </c>
      <c r="Z44" s="111"/>
      <c r="AA44" s="111"/>
      <c r="AB44" s="114"/>
      <c r="AC44" s="342">
        <f t="shared" si="0"/>
        <v>0</v>
      </c>
      <c r="AD44" s="111"/>
      <c r="AE44" s="111"/>
      <c r="AF44" s="111"/>
      <c r="AG44" s="114"/>
      <c r="AH44" s="111">
        <f t="shared" si="1"/>
        <v>0</v>
      </c>
      <c r="AI44" s="111"/>
      <c r="AJ44" s="111"/>
      <c r="AK44" s="111"/>
      <c r="AL44" s="114"/>
      <c r="AM44" s="111">
        <f t="shared" si="2"/>
        <v>0</v>
      </c>
    </row>
    <row r="45" spans="1:39" s="115" customFormat="1" ht="52.5" x14ac:dyDescent="0.35">
      <c r="A45" s="111">
        <v>41</v>
      </c>
      <c r="B45" s="80" t="s">
        <v>442</v>
      </c>
      <c r="C45" s="80" t="s">
        <v>288</v>
      </c>
      <c r="D45" s="80" t="s">
        <v>72</v>
      </c>
      <c r="E45" s="80" t="s">
        <v>45</v>
      </c>
      <c r="F45" s="80" t="s">
        <v>417</v>
      </c>
      <c r="G45" s="106" t="s">
        <v>46</v>
      </c>
      <c r="H45" s="93" t="s">
        <v>367</v>
      </c>
      <c r="I45" s="80" t="s">
        <v>411</v>
      </c>
      <c r="J45" s="122" t="s">
        <v>448</v>
      </c>
      <c r="K45" s="122" t="s">
        <v>229</v>
      </c>
      <c r="L45" s="74">
        <v>1</v>
      </c>
      <c r="M45" s="74" t="s">
        <v>101</v>
      </c>
      <c r="N45" s="93" t="s">
        <v>449</v>
      </c>
      <c r="O45" s="122" t="s">
        <v>330</v>
      </c>
      <c r="P45" s="123">
        <v>45017</v>
      </c>
      <c r="Q45" s="123">
        <v>45137</v>
      </c>
      <c r="R45" s="80" t="s">
        <v>372</v>
      </c>
      <c r="S45" s="80" t="s">
        <v>450</v>
      </c>
      <c r="T45" s="124" t="s">
        <v>408</v>
      </c>
      <c r="U45" s="80">
        <f>ROUND(100/MAX(A6:A88),0)+1</f>
        <v>3</v>
      </c>
      <c r="V45" s="111" t="s">
        <v>1012</v>
      </c>
      <c r="W45" s="114">
        <v>0.9</v>
      </c>
      <c r="X45" s="342">
        <f t="shared" si="3"/>
        <v>2.7</v>
      </c>
      <c r="Y45" s="80" t="s">
        <v>1141</v>
      </c>
      <c r="Z45" s="111"/>
      <c r="AA45" s="111"/>
      <c r="AB45" s="114"/>
      <c r="AC45" s="342">
        <f t="shared" si="0"/>
        <v>0</v>
      </c>
      <c r="AD45" s="111"/>
      <c r="AE45" s="111"/>
      <c r="AF45" s="111"/>
      <c r="AG45" s="114"/>
      <c r="AH45" s="111">
        <f t="shared" si="1"/>
        <v>0</v>
      </c>
      <c r="AI45" s="111"/>
      <c r="AJ45" s="111"/>
      <c r="AK45" s="111"/>
      <c r="AL45" s="114"/>
      <c r="AM45" s="111">
        <f t="shared" si="2"/>
        <v>0</v>
      </c>
    </row>
    <row r="46" spans="1:39" s="115" customFormat="1" ht="52.5" x14ac:dyDescent="0.35">
      <c r="A46" s="111">
        <v>42</v>
      </c>
      <c r="B46" s="80" t="s">
        <v>435</v>
      </c>
      <c r="C46" s="80" t="s">
        <v>288</v>
      </c>
      <c r="D46" s="80" t="s">
        <v>436</v>
      </c>
      <c r="E46" s="80" t="s">
        <v>457</v>
      </c>
      <c r="F46" s="80" t="s">
        <v>46</v>
      </c>
      <c r="G46" s="106" t="s">
        <v>46</v>
      </c>
      <c r="H46" s="93" t="s">
        <v>367</v>
      </c>
      <c r="I46" s="80" t="s">
        <v>411</v>
      </c>
      <c r="J46" s="122" t="s">
        <v>1137</v>
      </c>
      <c r="K46" s="122" t="s">
        <v>229</v>
      </c>
      <c r="L46" s="74">
        <v>1</v>
      </c>
      <c r="M46" s="74" t="s">
        <v>101</v>
      </c>
      <c r="N46" s="93" t="s">
        <v>1142</v>
      </c>
      <c r="O46" s="122" t="s">
        <v>330</v>
      </c>
      <c r="P46" s="123">
        <v>45078</v>
      </c>
      <c r="Q46" s="123">
        <v>45290</v>
      </c>
      <c r="R46" s="80" t="s">
        <v>372</v>
      </c>
      <c r="S46" s="80" t="s">
        <v>453</v>
      </c>
      <c r="T46" s="124" t="s">
        <v>382</v>
      </c>
      <c r="U46" s="80">
        <f>ROUND(100/MAX(A6:A88),0)</f>
        <v>2</v>
      </c>
      <c r="V46" s="111" t="s">
        <v>1012</v>
      </c>
      <c r="W46" s="114">
        <v>0.3</v>
      </c>
      <c r="X46" s="342">
        <f t="shared" si="3"/>
        <v>0.6</v>
      </c>
      <c r="Y46" s="80" t="s">
        <v>1143</v>
      </c>
      <c r="Z46" s="111"/>
      <c r="AA46" s="111"/>
      <c r="AB46" s="114"/>
      <c r="AC46" s="342">
        <f t="shared" si="0"/>
        <v>0</v>
      </c>
      <c r="AD46" s="111"/>
      <c r="AE46" s="111"/>
      <c r="AF46" s="111"/>
      <c r="AG46" s="114"/>
      <c r="AH46" s="111">
        <f t="shared" si="1"/>
        <v>0</v>
      </c>
      <c r="AI46" s="111"/>
      <c r="AJ46" s="111"/>
      <c r="AK46" s="111"/>
      <c r="AL46" s="114"/>
      <c r="AM46" s="111">
        <f t="shared" si="2"/>
        <v>0</v>
      </c>
    </row>
    <row r="47" spans="1:39" ht="117" customHeight="1" x14ac:dyDescent="0.35">
      <c r="A47" s="2">
        <v>43</v>
      </c>
      <c r="B47" s="80" t="s">
        <v>409</v>
      </c>
      <c r="C47" s="80" t="s">
        <v>388</v>
      </c>
      <c r="D47" s="106" t="s">
        <v>46</v>
      </c>
      <c r="E47" s="106" t="s">
        <v>46</v>
      </c>
      <c r="F47" s="106" t="s">
        <v>46</v>
      </c>
      <c r="G47" s="106" t="s">
        <v>46</v>
      </c>
      <c r="H47" s="116" t="s">
        <v>392</v>
      </c>
      <c r="I47" s="80" t="s">
        <v>411</v>
      </c>
      <c r="J47" s="120" t="s">
        <v>1144</v>
      </c>
      <c r="K47" s="120" t="s">
        <v>229</v>
      </c>
      <c r="L47" s="74">
        <v>100</v>
      </c>
      <c r="M47" s="74" t="s">
        <v>51</v>
      </c>
      <c r="N47" s="116" t="s">
        <v>1145</v>
      </c>
      <c r="O47" s="122" t="s">
        <v>109</v>
      </c>
      <c r="P47" s="123">
        <v>44973</v>
      </c>
      <c r="Q47" s="123">
        <v>45290</v>
      </c>
      <c r="R47" s="80" t="s">
        <v>372</v>
      </c>
      <c r="S47" s="117" t="s">
        <v>1018</v>
      </c>
      <c r="T47" s="124" t="s">
        <v>382</v>
      </c>
      <c r="U47" s="80">
        <f>ROUND(100/MAX(A6:A88),0)</f>
        <v>2</v>
      </c>
      <c r="V47" s="2" t="s">
        <v>1012</v>
      </c>
      <c r="W47" s="118">
        <v>0.2</v>
      </c>
      <c r="X47" s="342">
        <f t="shared" si="3"/>
        <v>0.4</v>
      </c>
      <c r="Y47" s="80" t="s">
        <v>1146</v>
      </c>
      <c r="Z47" s="2"/>
      <c r="AA47" s="2"/>
      <c r="AB47" s="119"/>
      <c r="AC47" s="342">
        <f t="shared" si="0"/>
        <v>0</v>
      </c>
      <c r="AD47" s="2"/>
      <c r="AE47" s="2"/>
      <c r="AF47" s="2"/>
      <c r="AG47" s="119"/>
      <c r="AH47" s="111">
        <f t="shared" si="1"/>
        <v>0</v>
      </c>
      <c r="AI47" s="2"/>
      <c r="AJ47" s="2"/>
      <c r="AK47" s="2"/>
      <c r="AL47" s="119"/>
      <c r="AM47" s="111">
        <f t="shared" si="2"/>
        <v>0</v>
      </c>
    </row>
    <row r="48" spans="1:39" s="115" customFormat="1" ht="52.5" x14ac:dyDescent="0.35">
      <c r="A48" s="111">
        <v>44</v>
      </c>
      <c r="B48" s="80" t="s">
        <v>435</v>
      </c>
      <c r="C48" s="80" t="s">
        <v>288</v>
      </c>
      <c r="D48" s="80" t="s">
        <v>436</v>
      </c>
      <c r="E48" s="80" t="s">
        <v>457</v>
      </c>
      <c r="F48" s="80" t="s">
        <v>46</v>
      </c>
      <c r="G48" s="106" t="s">
        <v>46</v>
      </c>
      <c r="H48" s="93" t="s">
        <v>367</v>
      </c>
      <c r="I48" s="80" t="s">
        <v>411</v>
      </c>
      <c r="J48" s="122" t="s">
        <v>1147</v>
      </c>
      <c r="K48" s="122" t="s">
        <v>229</v>
      </c>
      <c r="L48" s="74">
        <v>1</v>
      </c>
      <c r="M48" s="74" t="s">
        <v>101</v>
      </c>
      <c r="N48" s="93" t="s">
        <v>1148</v>
      </c>
      <c r="O48" s="122" t="s">
        <v>109</v>
      </c>
      <c r="P48" s="123">
        <v>44986</v>
      </c>
      <c r="Q48" s="123">
        <v>45137</v>
      </c>
      <c r="R48" s="80" t="s">
        <v>372</v>
      </c>
      <c r="S48" s="80" t="s">
        <v>453</v>
      </c>
      <c r="T48" s="124" t="s">
        <v>382</v>
      </c>
      <c r="U48" s="80">
        <f>ROUND(100/MAX(A6:A88),0)-2</f>
        <v>0</v>
      </c>
      <c r="V48" s="111" t="s">
        <v>1012</v>
      </c>
      <c r="W48" s="114">
        <v>0</v>
      </c>
      <c r="X48" s="342">
        <f t="shared" si="3"/>
        <v>0</v>
      </c>
      <c r="Y48" s="80" t="s">
        <v>1149</v>
      </c>
      <c r="Z48" s="111"/>
      <c r="AA48" s="111"/>
      <c r="AB48" s="114"/>
      <c r="AC48" s="342">
        <f t="shared" si="0"/>
        <v>0</v>
      </c>
      <c r="AD48" s="111"/>
      <c r="AE48" s="111"/>
      <c r="AF48" s="111"/>
      <c r="AG48" s="114"/>
      <c r="AH48" s="111">
        <f t="shared" si="1"/>
        <v>0</v>
      </c>
      <c r="AI48" s="111"/>
      <c r="AJ48" s="111"/>
      <c r="AK48" s="111"/>
      <c r="AL48" s="114"/>
      <c r="AM48" s="111">
        <f t="shared" si="2"/>
        <v>0</v>
      </c>
    </row>
    <row r="49" spans="1:39" s="115" customFormat="1" ht="52.5" x14ac:dyDescent="0.35">
      <c r="A49" s="111">
        <v>45</v>
      </c>
      <c r="B49" s="80" t="s">
        <v>454</v>
      </c>
      <c r="C49" s="80" t="s">
        <v>288</v>
      </c>
      <c r="D49" s="80" t="s">
        <v>72</v>
      </c>
      <c r="E49" s="80" t="s">
        <v>364</v>
      </c>
      <c r="F49" s="80" t="s">
        <v>46</v>
      </c>
      <c r="G49" s="106" t="s">
        <v>46</v>
      </c>
      <c r="H49" s="93" t="s">
        <v>367</v>
      </c>
      <c r="I49" s="80" t="s">
        <v>411</v>
      </c>
      <c r="J49" s="122" t="s">
        <v>455</v>
      </c>
      <c r="K49" s="122" t="s">
        <v>229</v>
      </c>
      <c r="L49" s="74">
        <v>1</v>
      </c>
      <c r="M49" s="74" t="s">
        <v>101</v>
      </c>
      <c r="N49" s="93" t="s">
        <v>456</v>
      </c>
      <c r="O49" s="122" t="s">
        <v>109</v>
      </c>
      <c r="P49" s="123">
        <v>45139</v>
      </c>
      <c r="Q49" s="123">
        <v>45231</v>
      </c>
      <c r="R49" s="80" t="s">
        <v>372</v>
      </c>
      <c r="S49" s="80" t="s">
        <v>453</v>
      </c>
      <c r="T49" s="124" t="s">
        <v>382</v>
      </c>
      <c r="U49" s="80">
        <f>ROUND(100/MAX(A6:A88),0)-2</f>
        <v>0</v>
      </c>
      <c r="V49" s="111" t="s">
        <v>1012</v>
      </c>
      <c r="W49" s="114">
        <v>0</v>
      </c>
      <c r="X49" s="342">
        <f t="shared" si="3"/>
        <v>0</v>
      </c>
      <c r="Y49" s="80" t="s">
        <v>1150</v>
      </c>
      <c r="Z49" s="111"/>
      <c r="AA49" s="111"/>
      <c r="AB49" s="114"/>
      <c r="AC49" s="342">
        <f t="shared" si="0"/>
        <v>0</v>
      </c>
      <c r="AD49" s="111"/>
      <c r="AE49" s="111"/>
      <c r="AF49" s="111"/>
      <c r="AG49" s="114"/>
      <c r="AH49" s="111">
        <f t="shared" si="1"/>
        <v>0</v>
      </c>
      <c r="AI49" s="111"/>
      <c r="AJ49" s="111"/>
      <c r="AK49" s="111"/>
      <c r="AL49" s="114"/>
      <c r="AM49" s="111">
        <f t="shared" si="2"/>
        <v>0</v>
      </c>
    </row>
    <row r="50" spans="1:39" ht="156.75" customHeight="1" x14ac:dyDescent="0.35">
      <c r="A50" s="2">
        <v>46</v>
      </c>
      <c r="B50" s="80" t="s">
        <v>409</v>
      </c>
      <c r="C50" s="80" t="s">
        <v>388</v>
      </c>
      <c r="D50" s="106" t="s">
        <v>72</v>
      </c>
      <c r="E50" s="106" t="s">
        <v>364</v>
      </c>
      <c r="F50" s="106" t="s">
        <v>46</v>
      </c>
      <c r="G50" s="106" t="s">
        <v>46</v>
      </c>
      <c r="H50" s="116" t="s">
        <v>392</v>
      </c>
      <c r="I50" s="80" t="s">
        <v>411</v>
      </c>
      <c r="J50" s="120" t="s">
        <v>460</v>
      </c>
      <c r="K50" s="120" t="s">
        <v>229</v>
      </c>
      <c r="L50" s="74">
        <v>100</v>
      </c>
      <c r="M50" s="74" t="s">
        <v>51</v>
      </c>
      <c r="N50" s="116" t="s">
        <v>461</v>
      </c>
      <c r="O50" s="122" t="s">
        <v>422</v>
      </c>
      <c r="P50" s="123">
        <v>44927</v>
      </c>
      <c r="Q50" s="123">
        <v>45290</v>
      </c>
      <c r="R50" s="80" t="s">
        <v>372</v>
      </c>
      <c r="S50" s="117" t="s">
        <v>1018</v>
      </c>
      <c r="T50" s="124" t="s">
        <v>382</v>
      </c>
      <c r="U50" s="80">
        <f>ROUND(100/MAX(A6:A88),0)</f>
        <v>2</v>
      </c>
      <c r="V50" s="2" t="s">
        <v>1012</v>
      </c>
      <c r="W50" s="118">
        <v>1</v>
      </c>
      <c r="X50" s="342">
        <f t="shared" si="3"/>
        <v>2</v>
      </c>
      <c r="Y50" s="80" t="s">
        <v>1151</v>
      </c>
      <c r="Z50" s="2"/>
      <c r="AA50" s="2"/>
      <c r="AB50" s="119"/>
      <c r="AC50" s="342">
        <f t="shared" si="0"/>
        <v>0</v>
      </c>
      <c r="AD50" s="2"/>
      <c r="AE50" s="2"/>
      <c r="AF50" s="2"/>
      <c r="AG50" s="119"/>
      <c r="AH50" s="111">
        <f t="shared" si="1"/>
        <v>0</v>
      </c>
      <c r="AI50" s="2"/>
      <c r="AJ50" s="2"/>
      <c r="AK50" s="2"/>
      <c r="AL50" s="119"/>
      <c r="AM50" s="111">
        <f t="shared" si="2"/>
        <v>0</v>
      </c>
    </row>
    <row r="51" spans="1:39" ht="53.25" customHeight="1" x14ac:dyDescent="0.35">
      <c r="A51" s="2">
        <v>47</v>
      </c>
      <c r="B51" s="80" t="s">
        <v>409</v>
      </c>
      <c r="C51" s="80" t="s">
        <v>388</v>
      </c>
      <c r="D51" s="106" t="s">
        <v>72</v>
      </c>
      <c r="E51" s="106" t="s">
        <v>364</v>
      </c>
      <c r="F51" s="106" t="s">
        <v>46</v>
      </c>
      <c r="G51" s="106" t="s">
        <v>46</v>
      </c>
      <c r="H51" s="116" t="s">
        <v>392</v>
      </c>
      <c r="I51" s="80" t="s">
        <v>411</v>
      </c>
      <c r="J51" s="120" t="s">
        <v>1092</v>
      </c>
      <c r="K51" s="120" t="s">
        <v>229</v>
      </c>
      <c r="L51" s="74">
        <v>1</v>
      </c>
      <c r="M51" s="74" t="s">
        <v>101</v>
      </c>
      <c r="N51" s="116" t="s">
        <v>1152</v>
      </c>
      <c r="O51" s="122" t="s">
        <v>109</v>
      </c>
      <c r="P51" s="123">
        <v>44958</v>
      </c>
      <c r="Q51" s="123">
        <v>45290</v>
      </c>
      <c r="R51" s="80" t="s">
        <v>372</v>
      </c>
      <c r="S51" s="117" t="s">
        <v>1018</v>
      </c>
      <c r="T51" s="124" t="s">
        <v>408</v>
      </c>
      <c r="U51" s="80">
        <f>ROUND(100/MAX(A6:A88),0)</f>
        <v>2</v>
      </c>
      <c r="V51" s="2" t="s">
        <v>1012</v>
      </c>
      <c r="W51" s="118">
        <v>0.69979999999999998</v>
      </c>
      <c r="X51" s="342">
        <f t="shared" si="3"/>
        <v>1.3996</v>
      </c>
      <c r="Y51" s="80" t="s">
        <v>1153</v>
      </c>
      <c r="Z51" s="2"/>
      <c r="AA51" s="2"/>
      <c r="AB51" s="119"/>
      <c r="AC51" s="342">
        <f t="shared" si="0"/>
        <v>0</v>
      </c>
      <c r="AD51" s="2"/>
      <c r="AE51" s="2"/>
      <c r="AF51" s="2"/>
      <c r="AG51" s="119"/>
      <c r="AH51" s="111">
        <f t="shared" si="1"/>
        <v>0</v>
      </c>
      <c r="AI51" s="2"/>
      <c r="AJ51" s="2"/>
      <c r="AK51" s="2"/>
      <c r="AL51" s="119"/>
      <c r="AM51" s="111">
        <f t="shared" si="2"/>
        <v>0</v>
      </c>
    </row>
    <row r="52" spans="1:39" s="115" customFormat="1" ht="52.5" x14ac:dyDescent="0.35">
      <c r="A52" s="111">
        <v>48</v>
      </c>
      <c r="B52" s="80" t="s">
        <v>1076</v>
      </c>
      <c r="C52" s="80" t="s">
        <v>288</v>
      </c>
      <c r="D52" s="80" t="s">
        <v>94</v>
      </c>
      <c r="E52" s="80" t="s">
        <v>762</v>
      </c>
      <c r="F52" s="80" t="s">
        <v>1077</v>
      </c>
      <c r="G52" s="106" t="s">
        <v>230</v>
      </c>
      <c r="H52" s="93" t="s">
        <v>367</v>
      </c>
      <c r="I52" s="80" t="s">
        <v>411</v>
      </c>
      <c r="J52" s="122" t="s">
        <v>1154</v>
      </c>
      <c r="K52" s="122" t="s">
        <v>229</v>
      </c>
      <c r="L52" s="74">
        <v>100</v>
      </c>
      <c r="M52" s="74" t="s">
        <v>51</v>
      </c>
      <c r="N52" s="93" t="s">
        <v>1155</v>
      </c>
      <c r="O52" s="122" t="s">
        <v>1045</v>
      </c>
      <c r="P52" s="123">
        <v>45051</v>
      </c>
      <c r="Q52" s="123">
        <v>45290</v>
      </c>
      <c r="R52" s="80" t="s">
        <v>372</v>
      </c>
      <c r="S52" s="80" t="s">
        <v>453</v>
      </c>
      <c r="T52" s="124" t="s">
        <v>382</v>
      </c>
      <c r="U52" s="80">
        <f>ROUND(100/MAX(A6:A88),0)-2</f>
        <v>0</v>
      </c>
      <c r="V52" s="111" t="s">
        <v>1012</v>
      </c>
      <c r="W52" s="114">
        <v>0</v>
      </c>
      <c r="X52" s="342">
        <f t="shared" si="3"/>
        <v>0</v>
      </c>
      <c r="Y52" s="80" t="s">
        <v>1156</v>
      </c>
      <c r="Z52" s="111"/>
      <c r="AA52" s="111"/>
      <c r="AB52" s="114"/>
      <c r="AC52" s="342">
        <f t="shared" si="0"/>
        <v>0</v>
      </c>
      <c r="AD52" s="111"/>
      <c r="AE52" s="111"/>
      <c r="AF52" s="111"/>
      <c r="AG52" s="114"/>
      <c r="AH52" s="111">
        <f t="shared" si="1"/>
        <v>0</v>
      </c>
      <c r="AI52" s="111"/>
      <c r="AJ52" s="111"/>
      <c r="AK52" s="111"/>
      <c r="AL52" s="114"/>
      <c r="AM52" s="111">
        <f t="shared" si="2"/>
        <v>0</v>
      </c>
    </row>
    <row r="53" spans="1:39" s="115" customFormat="1" ht="52.5" x14ac:dyDescent="0.35">
      <c r="A53" s="111">
        <v>49</v>
      </c>
      <c r="B53" s="80" t="s">
        <v>1076</v>
      </c>
      <c r="C53" s="80" t="s">
        <v>288</v>
      </c>
      <c r="D53" s="80" t="s">
        <v>94</v>
      </c>
      <c r="E53" s="80" t="s">
        <v>762</v>
      </c>
      <c r="F53" s="80" t="s">
        <v>1077</v>
      </c>
      <c r="G53" s="106" t="s">
        <v>230</v>
      </c>
      <c r="H53" s="93" t="s">
        <v>367</v>
      </c>
      <c r="I53" s="80" t="s">
        <v>411</v>
      </c>
      <c r="J53" s="122" t="s">
        <v>1157</v>
      </c>
      <c r="K53" s="122" t="s">
        <v>229</v>
      </c>
      <c r="L53" s="74">
        <v>1</v>
      </c>
      <c r="M53" s="74" t="s">
        <v>101</v>
      </c>
      <c r="N53" s="93" t="s">
        <v>1158</v>
      </c>
      <c r="O53" s="122" t="s">
        <v>330</v>
      </c>
      <c r="P53" s="123">
        <v>45051</v>
      </c>
      <c r="Q53" s="123">
        <v>45290</v>
      </c>
      <c r="R53" s="80" t="s">
        <v>372</v>
      </c>
      <c r="S53" s="80" t="s">
        <v>453</v>
      </c>
      <c r="T53" s="124" t="s">
        <v>382</v>
      </c>
      <c r="U53" s="80">
        <f>ROUND(100/MAX(A6:A88),0)-2</f>
        <v>0</v>
      </c>
      <c r="V53" s="111" t="s">
        <v>1012</v>
      </c>
      <c r="W53" s="114">
        <v>0</v>
      </c>
      <c r="X53" s="342">
        <f t="shared" si="3"/>
        <v>0</v>
      </c>
      <c r="Y53" s="80" t="s">
        <v>1156</v>
      </c>
      <c r="Z53" s="111"/>
      <c r="AA53" s="111"/>
      <c r="AB53" s="114"/>
      <c r="AC53" s="342">
        <f t="shared" si="0"/>
        <v>0</v>
      </c>
      <c r="AD53" s="111"/>
      <c r="AE53" s="111"/>
      <c r="AF53" s="111"/>
      <c r="AG53" s="114"/>
      <c r="AH53" s="111">
        <f t="shared" si="1"/>
        <v>0</v>
      </c>
      <c r="AI53" s="111"/>
      <c r="AJ53" s="111"/>
      <c r="AK53" s="111"/>
      <c r="AL53" s="114"/>
      <c r="AM53" s="111">
        <f t="shared" si="2"/>
        <v>0</v>
      </c>
    </row>
    <row r="54" spans="1:39" s="115" customFormat="1" ht="52.5" x14ac:dyDescent="0.35">
      <c r="A54" s="111">
        <v>50</v>
      </c>
      <c r="B54" s="80" t="s">
        <v>435</v>
      </c>
      <c r="C54" s="80" t="s">
        <v>288</v>
      </c>
      <c r="D54" s="80" t="s">
        <v>436</v>
      </c>
      <c r="E54" s="80" t="s">
        <v>457</v>
      </c>
      <c r="F54" s="80" t="s">
        <v>46</v>
      </c>
      <c r="G54" s="106" t="s">
        <v>46</v>
      </c>
      <c r="H54" s="93" t="s">
        <v>367</v>
      </c>
      <c r="I54" s="80" t="s">
        <v>411</v>
      </c>
      <c r="J54" s="122" t="s">
        <v>1159</v>
      </c>
      <c r="K54" s="122" t="s">
        <v>229</v>
      </c>
      <c r="L54" s="74">
        <v>1</v>
      </c>
      <c r="M54" s="74" t="s">
        <v>101</v>
      </c>
      <c r="N54" s="93" t="s">
        <v>1160</v>
      </c>
      <c r="O54" s="122" t="s">
        <v>330</v>
      </c>
      <c r="P54" s="123">
        <v>45200</v>
      </c>
      <c r="Q54" s="123">
        <v>45229</v>
      </c>
      <c r="R54" s="80" t="s">
        <v>372</v>
      </c>
      <c r="S54" s="80" t="s">
        <v>453</v>
      </c>
      <c r="T54" s="124" t="s">
        <v>408</v>
      </c>
      <c r="U54" s="80">
        <f>ROUND(100/MAX(A6:A88),0)-2</f>
        <v>0</v>
      </c>
      <c r="V54" s="111" t="s">
        <v>1012</v>
      </c>
      <c r="W54" s="114">
        <v>0</v>
      </c>
      <c r="X54" s="342">
        <f t="shared" si="3"/>
        <v>0</v>
      </c>
      <c r="Y54" s="80" t="s">
        <v>1161</v>
      </c>
      <c r="Z54" s="111"/>
      <c r="AA54" s="111"/>
      <c r="AB54" s="114"/>
      <c r="AC54" s="342">
        <f t="shared" si="0"/>
        <v>0</v>
      </c>
      <c r="AD54" s="111"/>
      <c r="AE54" s="111"/>
      <c r="AF54" s="111"/>
      <c r="AG54" s="114"/>
      <c r="AH54" s="111">
        <f t="shared" si="1"/>
        <v>0</v>
      </c>
      <c r="AI54" s="111"/>
      <c r="AJ54" s="111"/>
      <c r="AK54" s="111"/>
      <c r="AL54" s="114"/>
      <c r="AM54" s="111">
        <f t="shared" si="2"/>
        <v>0</v>
      </c>
    </row>
    <row r="55" spans="1:39" s="115" customFormat="1" ht="52.5" x14ac:dyDescent="0.35">
      <c r="A55" s="111">
        <v>51</v>
      </c>
      <c r="B55" s="80" t="s">
        <v>435</v>
      </c>
      <c r="C55" s="80" t="s">
        <v>288</v>
      </c>
      <c r="D55" s="80" t="s">
        <v>436</v>
      </c>
      <c r="E55" s="80" t="s">
        <v>457</v>
      </c>
      <c r="F55" s="80" t="s">
        <v>46</v>
      </c>
      <c r="G55" s="106" t="s">
        <v>46</v>
      </c>
      <c r="H55" s="93" t="s">
        <v>367</v>
      </c>
      <c r="I55" s="80" t="s">
        <v>411</v>
      </c>
      <c r="J55" s="122" t="s">
        <v>1162</v>
      </c>
      <c r="K55" s="122" t="s">
        <v>229</v>
      </c>
      <c r="L55" s="74">
        <v>100</v>
      </c>
      <c r="M55" s="74" t="s">
        <v>51</v>
      </c>
      <c r="N55" s="93" t="s">
        <v>459</v>
      </c>
      <c r="O55" s="122" t="s">
        <v>422</v>
      </c>
      <c r="P55" s="123">
        <v>44927</v>
      </c>
      <c r="Q55" s="123">
        <v>45290</v>
      </c>
      <c r="R55" s="80" t="s">
        <v>372</v>
      </c>
      <c r="S55" s="80" t="s">
        <v>453</v>
      </c>
      <c r="T55" s="124" t="s">
        <v>408</v>
      </c>
      <c r="U55" s="80">
        <f>ROUND(100/MAX(A6:A88),0)+1</f>
        <v>3</v>
      </c>
      <c r="V55" s="111" t="s">
        <v>1012</v>
      </c>
      <c r="W55" s="114">
        <v>1</v>
      </c>
      <c r="X55" s="342">
        <f t="shared" si="3"/>
        <v>3</v>
      </c>
      <c r="Y55" s="80" t="s">
        <v>1163</v>
      </c>
      <c r="Z55" s="111"/>
      <c r="AA55" s="111"/>
      <c r="AB55" s="114"/>
      <c r="AC55" s="342">
        <f t="shared" si="0"/>
        <v>0</v>
      </c>
      <c r="AD55" s="111"/>
      <c r="AE55" s="111"/>
      <c r="AF55" s="111"/>
      <c r="AG55" s="114"/>
      <c r="AH55" s="111">
        <f t="shared" si="1"/>
        <v>0</v>
      </c>
      <c r="AI55" s="111"/>
      <c r="AJ55" s="111"/>
      <c r="AK55" s="111"/>
      <c r="AL55" s="114"/>
      <c r="AM55" s="111">
        <f t="shared" si="2"/>
        <v>0</v>
      </c>
    </row>
    <row r="56" spans="1:39" s="115" customFormat="1" ht="52.5" x14ac:dyDescent="0.35">
      <c r="A56" s="111">
        <v>52</v>
      </c>
      <c r="B56" s="80" t="s">
        <v>435</v>
      </c>
      <c r="C56" s="80" t="s">
        <v>288</v>
      </c>
      <c r="D56" s="80" t="s">
        <v>436</v>
      </c>
      <c r="E56" s="80" t="s">
        <v>457</v>
      </c>
      <c r="F56" s="80" t="s">
        <v>46</v>
      </c>
      <c r="G56" s="106" t="s">
        <v>46</v>
      </c>
      <c r="H56" s="93" t="s">
        <v>367</v>
      </c>
      <c r="I56" s="80" t="s">
        <v>411</v>
      </c>
      <c r="J56" s="122" t="s">
        <v>1164</v>
      </c>
      <c r="K56" s="122" t="s">
        <v>229</v>
      </c>
      <c r="L56" s="74">
        <v>100</v>
      </c>
      <c r="M56" s="74" t="s">
        <v>51</v>
      </c>
      <c r="N56" s="93" t="s">
        <v>1165</v>
      </c>
      <c r="O56" s="122" t="s">
        <v>900</v>
      </c>
      <c r="P56" s="123">
        <v>44927</v>
      </c>
      <c r="Q56" s="125">
        <v>45289</v>
      </c>
      <c r="R56" s="80" t="s">
        <v>372</v>
      </c>
      <c r="S56" s="80" t="s">
        <v>453</v>
      </c>
      <c r="T56" s="124" t="s">
        <v>408</v>
      </c>
      <c r="U56" s="80">
        <f>ROUND(100/MAX(A6:A88),0)</f>
        <v>2</v>
      </c>
      <c r="V56" s="111" t="s">
        <v>1012</v>
      </c>
      <c r="W56" s="114">
        <v>0.2</v>
      </c>
      <c r="X56" s="342">
        <f t="shared" si="3"/>
        <v>0.4</v>
      </c>
      <c r="Y56" s="80" t="s">
        <v>1166</v>
      </c>
      <c r="Z56" s="111"/>
      <c r="AA56" s="111"/>
      <c r="AB56" s="114"/>
      <c r="AC56" s="342">
        <f t="shared" si="0"/>
        <v>0</v>
      </c>
      <c r="AD56" s="111"/>
      <c r="AE56" s="111"/>
      <c r="AF56" s="111"/>
      <c r="AG56" s="114"/>
      <c r="AH56" s="111">
        <f t="shared" si="1"/>
        <v>0</v>
      </c>
      <c r="AI56" s="111"/>
      <c r="AJ56" s="111"/>
      <c r="AK56" s="111"/>
      <c r="AL56" s="114"/>
      <c r="AM56" s="111">
        <f t="shared" si="2"/>
        <v>0</v>
      </c>
    </row>
    <row r="57" spans="1:39" s="115" customFormat="1" ht="52.5" x14ac:dyDescent="0.35">
      <c r="A57" s="111">
        <v>53</v>
      </c>
      <c r="B57" s="80" t="s">
        <v>435</v>
      </c>
      <c r="C57" s="80" t="s">
        <v>288</v>
      </c>
      <c r="D57" s="80" t="s">
        <v>436</v>
      </c>
      <c r="E57" s="80" t="s">
        <v>457</v>
      </c>
      <c r="F57" s="80" t="s">
        <v>46</v>
      </c>
      <c r="G57" s="106" t="s">
        <v>46</v>
      </c>
      <c r="H57" s="93" t="s">
        <v>367</v>
      </c>
      <c r="I57" s="80" t="s">
        <v>411</v>
      </c>
      <c r="J57" s="122" t="s">
        <v>1167</v>
      </c>
      <c r="K57" s="122" t="s">
        <v>229</v>
      </c>
      <c r="L57" s="74">
        <v>100</v>
      </c>
      <c r="M57" s="74" t="s">
        <v>51</v>
      </c>
      <c r="N57" s="93" t="s">
        <v>1168</v>
      </c>
      <c r="O57" s="122" t="s">
        <v>900</v>
      </c>
      <c r="P57" s="123">
        <v>44927</v>
      </c>
      <c r="Q57" s="125">
        <v>45289</v>
      </c>
      <c r="R57" s="80" t="s">
        <v>372</v>
      </c>
      <c r="S57" s="80" t="s">
        <v>453</v>
      </c>
      <c r="T57" s="124" t="s">
        <v>408</v>
      </c>
      <c r="U57" s="80">
        <f>ROUND(100/MAX(A6:A88),0)+1</f>
        <v>3</v>
      </c>
      <c r="V57" s="111" t="s">
        <v>1012</v>
      </c>
      <c r="W57" s="114">
        <v>0.8</v>
      </c>
      <c r="X57" s="342">
        <f t="shared" si="3"/>
        <v>2.4000000000000004</v>
      </c>
      <c r="Y57" s="80" t="s">
        <v>1169</v>
      </c>
      <c r="Z57" s="111"/>
      <c r="AA57" s="111"/>
      <c r="AB57" s="114"/>
      <c r="AC57" s="342">
        <f t="shared" si="0"/>
        <v>0</v>
      </c>
      <c r="AD57" s="111"/>
      <c r="AE57" s="111"/>
      <c r="AF57" s="111"/>
      <c r="AG57" s="114"/>
      <c r="AH57" s="111">
        <f t="shared" si="1"/>
        <v>0</v>
      </c>
      <c r="AI57" s="111"/>
      <c r="AJ57" s="111"/>
      <c r="AK57" s="111"/>
      <c r="AL57" s="114"/>
      <c r="AM57" s="111">
        <f t="shared" si="2"/>
        <v>0</v>
      </c>
    </row>
    <row r="58" spans="1:39" s="115" customFormat="1" ht="52.5" x14ac:dyDescent="0.35">
      <c r="A58" s="111">
        <v>54</v>
      </c>
      <c r="B58" s="80" t="s">
        <v>435</v>
      </c>
      <c r="C58" s="80" t="s">
        <v>288</v>
      </c>
      <c r="D58" s="80" t="s">
        <v>436</v>
      </c>
      <c r="E58" s="80" t="s">
        <v>457</v>
      </c>
      <c r="F58" s="80" t="s">
        <v>46</v>
      </c>
      <c r="G58" s="106" t="s">
        <v>46</v>
      </c>
      <c r="H58" s="93" t="s">
        <v>367</v>
      </c>
      <c r="I58" s="80" t="s">
        <v>411</v>
      </c>
      <c r="J58" s="122" t="s">
        <v>458</v>
      </c>
      <c r="K58" s="122" t="s">
        <v>229</v>
      </c>
      <c r="L58" s="74">
        <v>100</v>
      </c>
      <c r="M58" s="74" t="s">
        <v>51</v>
      </c>
      <c r="N58" s="93" t="s">
        <v>1170</v>
      </c>
      <c r="O58" s="122" t="s">
        <v>109</v>
      </c>
      <c r="P58" s="123">
        <v>44927</v>
      </c>
      <c r="Q58" s="125">
        <v>45282</v>
      </c>
      <c r="R58" s="80" t="s">
        <v>372</v>
      </c>
      <c r="S58" s="80" t="s">
        <v>453</v>
      </c>
      <c r="T58" s="124" t="s">
        <v>408</v>
      </c>
      <c r="U58" s="80">
        <f>ROUND(100/MAX(A6:A88),0)</f>
        <v>2</v>
      </c>
      <c r="V58" s="111" t="s">
        <v>1012</v>
      </c>
      <c r="W58" s="114">
        <v>0.2</v>
      </c>
      <c r="X58" s="342">
        <f t="shared" si="3"/>
        <v>0.4</v>
      </c>
      <c r="Y58" s="80" t="s">
        <v>1171</v>
      </c>
      <c r="Z58" s="111"/>
      <c r="AA58" s="111"/>
      <c r="AB58" s="114"/>
      <c r="AC58" s="342">
        <f t="shared" si="0"/>
        <v>0</v>
      </c>
      <c r="AD58" s="111"/>
      <c r="AE58" s="111"/>
      <c r="AF58" s="111"/>
      <c r="AG58" s="114"/>
      <c r="AH58" s="111">
        <f t="shared" si="1"/>
        <v>0</v>
      </c>
      <c r="AI58" s="111"/>
      <c r="AJ58" s="111"/>
      <c r="AK58" s="111"/>
      <c r="AL58" s="114"/>
      <c r="AM58" s="111">
        <f t="shared" si="2"/>
        <v>0</v>
      </c>
    </row>
    <row r="59" spans="1:39" s="115" customFormat="1" ht="52.5" x14ac:dyDescent="0.35">
      <c r="A59" s="111">
        <v>55</v>
      </c>
      <c r="B59" s="80" t="s">
        <v>435</v>
      </c>
      <c r="C59" s="80" t="s">
        <v>288</v>
      </c>
      <c r="D59" s="80" t="s">
        <v>436</v>
      </c>
      <c r="E59" s="80" t="s">
        <v>457</v>
      </c>
      <c r="F59" s="80" t="s">
        <v>46</v>
      </c>
      <c r="G59" s="106" t="s">
        <v>46</v>
      </c>
      <c r="H59" s="93" t="s">
        <v>367</v>
      </c>
      <c r="I59" s="80" t="s">
        <v>411</v>
      </c>
      <c r="J59" s="122" t="s">
        <v>458</v>
      </c>
      <c r="K59" s="122" t="s">
        <v>229</v>
      </c>
      <c r="L59" s="74">
        <v>100</v>
      </c>
      <c r="M59" s="74" t="s">
        <v>51</v>
      </c>
      <c r="N59" s="93" t="s">
        <v>1172</v>
      </c>
      <c r="O59" s="122" t="s">
        <v>270</v>
      </c>
      <c r="P59" s="123">
        <v>44927</v>
      </c>
      <c r="Q59" s="125">
        <v>45282</v>
      </c>
      <c r="R59" s="80" t="s">
        <v>372</v>
      </c>
      <c r="S59" s="80" t="s">
        <v>453</v>
      </c>
      <c r="T59" s="124" t="s">
        <v>408</v>
      </c>
      <c r="U59" s="80">
        <f>ROUND(100/MAX(A6:A88),0)</f>
        <v>2</v>
      </c>
      <c r="V59" s="111" t="s">
        <v>1012</v>
      </c>
      <c r="W59" s="114">
        <v>0.2</v>
      </c>
      <c r="X59" s="342">
        <f t="shared" si="3"/>
        <v>0.4</v>
      </c>
      <c r="Y59" s="80" t="s">
        <v>1173</v>
      </c>
      <c r="Z59" s="111"/>
      <c r="AA59" s="111"/>
      <c r="AB59" s="114"/>
      <c r="AC59" s="342">
        <f t="shared" si="0"/>
        <v>0</v>
      </c>
      <c r="AD59" s="111"/>
      <c r="AE59" s="111"/>
      <c r="AF59" s="111"/>
      <c r="AG59" s="114"/>
      <c r="AH59" s="111">
        <f t="shared" si="1"/>
        <v>0</v>
      </c>
      <c r="AI59" s="111"/>
      <c r="AJ59" s="111"/>
      <c r="AK59" s="111"/>
      <c r="AL59" s="114"/>
      <c r="AM59" s="111">
        <f t="shared" si="2"/>
        <v>0</v>
      </c>
    </row>
    <row r="60" spans="1:39" s="115" customFormat="1" ht="52.5" x14ac:dyDescent="0.35">
      <c r="A60" s="111">
        <v>56</v>
      </c>
      <c r="B60" s="80" t="s">
        <v>435</v>
      </c>
      <c r="C60" s="80" t="s">
        <v>288</v>
      </c>
      <c r="D60" s="80" t="s">
        <v>436</v>
      </c>
      <c r="E60" s="80" t="s">
        <v>457</v>
      </c>
      <c r="F60" s="80" t="s">
        <v>46</v>
      </c>
      <c r="G60" s="106" t="s">
        <v>46</v>
      </c>
      <c r="H60" s="93" t="s">
        <v>367</v>
      </c>
      <c r="I60" s="80" t="s">
        <v>411</v>
      </c>
      <c r="J60" s="122" t="s">
        <v>458</v>
      </c>
      <c r="K60" s="122" t="s">
        <v>229</v>
      </c>
      <c r="L60" s="74">
        <v>100</v>
      </c>
      <c r="M60" s="74" t="s">
        <v>51</v>
      </c>
      <c r="N60" s="93" t="s">
        <v>1174</v>
      </c>
      <c r="O60" s="122" t="s">
        <v>270</v>
      </c>
      <c r="P60" s="123">
        <v>44927</v>
      </c>
      <c r="Q60" s="125">
        <v>45260</v>
      </c>
      <c r="R60" s="80" t="s">
        <v>372</v>
      </c>
      <c r="S60" s="80" t="s">
        <v>453</v>
      </c>
      <c r="T60" s="124" t="s">
        <v>408</v>
      </c>
      <c r="U60" s="80">
        <f>ROUND(100/MAX(A6:A88),0)+1</f>
        <v>3</v>
      </c>
      <c r="V60" s="111" t="s">
        <v>1012</v>
      </c>
      <c r="W60" s="114">
        <v>1</v>
      </c>
      <c r="X60" s="342">
        <f t="shared" si="3"/>
        <v>3</v>
      </c>
      <c r="Y60" s="80" t="s">
        <v>1175</v>
      </c>
      <c r="Z60" s="111"/>
      <c r="AA60" s="111"/>
      <c r="AB60" s="114"/>
      <c r="AC60" s="342">
        <f t="shared" si="0"/>
        <v>0</v>
      </c>
      <c r="AD60" s="111"/>
      <c r="AE60" s="111"/>
      <c r="AF60" s="111"/>
      <c r="AG60" s="114"/>
      <c r="AH60" s="111">
        <f t="shared" si="1"/>
        <v>0</v>
      </c>
      <c r="AI60" s="111"/>
      <c r="AJ60" s="111"/>
      <c r="AK60" s="111"/>
      <c r="AL60" s="114"/>
      <c r="AM60" s="111">
        <f t="shared" si="2"/>
        <v>0</v>
      </c>
    </row>
    <row r="61" spans="1:39" s="115" customFormat="1" ht="52.5" x14ac:dyDescent="0.35">
      <c r="A61" s="111">
        <v>57</v>
      </c>
      <c r="B61" s="80" t="s">
        <v>435</v>
      </c>
      <c r="C61" s="80" t="s">
        <v>288</v>
      </c>
      <c r="D61" s="80" t="s">
        <v>436</v>
      </c>
      <c r="E61" s="80" t="s">
        <v>457</v>
      </c>
      <c r="F61" s="80" t="s">
        <v>46</v>
      </c>
      <c r="G61" s="106" t="s">
        <v>46</v>
      </c>
      <c r="H61" s="93" t="s">
        <v>367</v>
      </c>
      <c r="I61" s="80" t="s">
        <v>411</v>
      </c>
      <c r="J61" s="122" t="s">
        <v>458</v>
      </c>
      <c r="K61" s="122" t="s">
        <v>229</v>
      </c>
      <c r="L61" s="74">
        <v>100</v>
      </c>
      <c r="M61" s="74" t="s">
        <v>51</v>
      </c>
      <c r="N61" s="93" t="s">
        <v>1176</v>
      </c>
      <c r="O61" s="122" t="s">
        <v>270</v>
      </c>
      <c r="P61" s="123">
        <v>44927</v>
      </c>
      <c r="Q61" s="125">
        <v>45282</v>
      </c>
      <c r="R61" s="80" t="s">
        <v>372</v>
      </c>
      <c r="S61" s="80" t="s">
        <v>453</v>
      </c>
      <c r="T61" s="124" t="s">
        <v>408</v>
      </c>
      <c r="U61" s="80">
        <f>ROUND(100/MAX(A6:A88),0)+1</f>
        <v>3</v>
      </c>
      <c r="V61" s="111" t="s">
        <v>1012</v>
      </c>
      <c r="W61" s="114">
        <v>0.5</v>
      </c>
      <c r="X61" s="342">
        <f t="shared" si="3"/>
        <v>1.5</v>
      </c>
      <c r="Y61" s="80" t="s">
        <v>1177</v>
      </c>
      <c r="Z61" s="111"/>
      <c r="AA61" s="111"/>
      <c r="AB61" s="114"/>
      <c r="AC61" s="342">
        <f t="shared" si="0"/>
        <v>0</v>
      </c>
      <c r="AD61" s="111"/>
      <c r="AE61" s="111"/>
      <c r="AF61" s="111"/>
      <c r="AG61" s="114"/>
      <c r="AH61" s="111">
        <f t="shared" si="1"/>
        <v>0</v>
      </c>
      <c r="AI61" s="111"/>
      <c r="AJ61" s="111"/>
      <c r="AK61" s="111"/>
      <c r="AL61" s="114"/>
      <c r="AM61" s="111">
        <f t="shared" si="2"/>
        <v>0</v>
      </c>
    </row>
    <row r="62" spans="1:39" ht="21" customHeight="1" x14ac:dyDescent="0.35">
      <c r="T62" s="127" t="s">
        <v>1322</v>
      </c>
      <c r="U62" s="128">
        <f>SUM(U6:U61)</f>
        <v>100</v>
      </c>
      <c r="X62" s="457">
        <f>SUBTOTAL(9,X6:X61)</f>
        <v>76.059600000000032</v>
      </c>
    </row>
    <row r="63" spans="1:39" ht="42" x14ac:dyDescent="0.35">
      <c r="A63" t="s">
        <v>1323</v>
      </c>
      <c r="B63" s="80" t="s">
        <v>409</v>
      </c>
      <c r="C63" s="80" t="s">
        <v>388</v>
      </c>
      <c r="D63" s="106" t="s">
        <v>72</v>
      </c>
      <c r="E63" s="106" t="s">
        <v>364</v>
      </c>
      <c r="F63" s="106" t="s">
        <v>46</v>
      </c>
      <c r="G63" s="106" t="s">
        <v>46</v>
      </c>
      <c r="H63" s="116" t="s">
        <v>392</v>
      </c>
      <c r="I63" s="80" t="s">
        <v>411</v>
      </c>
      <c r="J63" s="120" t="s">
        <v>1092</v>
      </c>
      <c r="K63" s="120" t="s">
        <v>229</v>
      </c>
      <c r="L63" s="74">
        <v>1</v>
      </c>
      <c r="M63" s="74" t="s">
        <v>51</v>
      </c>
      <c r="N63" s="116" t="s">
        <v>1324</v>
      </c>
      <c r="O63" s="122" t="s">
        <v>78</v>
      </c>
      <c r="P63" s="123">
        <v>45017</v>
      </c>
      <c r="Q63" s="123" t="s">
        <v>1325</v>
      </c>
      <c r="R63" s="80" t="s">
        <v>372</v>
      </c>
      <c r="S63" s="129" t="s">
        <v>1018</v>
      </c>
      <c r="T63" s="130" t="s">
        <v>408</v>
      </c>
      <c r="U63" s="2"/>
      <c r="V63" s="2"/>
      <c r="W63" s="118"/>
      <c r="X63" s="455"/>
      <c r="Y63" s="2"/>
      <c r="Z63" s="2"/>
      <c r="AA63" s="2"/>
      <c r="AB63" s="118"/>
      <c r="AC63" s="455"/>
      <c r="AD63" s="2"/>
      <c r="AE63" s="2"/>
      <c r="AF63" s="2"/>
      <c r="AG63" s="118"/>
      <c r="AH63" s="2"/>
      <c r="AI63" s="2"/>
      <c r="AJ63" s="2"/>
      <c r="AK63" s="2"/>
      <c r="AL63" s="118"/>
      <c r="AM63" s="2"/>
    </row>
    <row r="64" spans="1:39" ht="42" x14ac:dyDescent="0.35">
      <c r="A64" t="s">
        <v>1323</v>
      </c>
      <c r="B64" s="80" t="s">
        <v>409</v>
      </c>
      <c r="C64" s="80" t="s">
        <v>388</v>
      </c>
      <c r="D64" s="106" t="s">
        <v>72</v>
      </c>
      <c r="E64" s="106" t="s">
        <v>364</v>
      </c>
      <c r="F64" s="106" t="s">
        <v>46</v>
      </c>
      <c r="G64" s="106" t="s">
        <v>46</v>
      </c>
      <c r="H64" s="116" t="s">
        <v>392</v>
      </c>
      <c r="I64" s="80" t="s">
        <v>411</v>
      </c>
      <c r="J64" s="120" t="s">
        <v>1092</v>
      </c>
      <c r="K64" s="120" t="s">
        <v>229</v>
      </c>
      <c r="L64" s="74">
        <v>1</v>
      </c>
      <c r="M64" s="74" t="s">
        <v>51</v>
      </c>
      <c r="N64" s="116" t="s">
        <v>1326</v>
      </c>
      <c r="O64" s="122" t="s">
        <v>78</v>
      </c>
      <c r="P64" s="123">
        <v>45017</v>
      </c>
      <c r="Q64" s="123" t="s">
        <v>1325</v>
      </c>
      <c r="R64" s="80" t="s">
        <v>372</v>
      </c>
      <c r="S64" s="129" t="s">
        <v>1018</v>
      </c>
      <c r="T64" s="130" t="s">
        <v>408</v>
      </c>
      <c r="U64" s="2"/>
      <c r="V64" s="2"/>
      <c r="W64" s="118"/>
      <c r="X64" s="455"/>
      <c r="Y64" s="2"/>
      <c r="Z64" s="2"/>
      <c r="AA64" s="2"/>
      <c r="AB64" s="118"/>
      <c r="AC64" s="455"/>
      <c r="AD64" s="2"/>
      <c r="AE64" s="2"/>
      <c r="AF64" s="2"/>
      <c r="AG64" s="118"/>
      <c r="AH64" s="2"/>
      <c r="AI64" s="2"/>
      <c r="AJ64" s="2"/>
      <c r="AK64" s="2"/>
      <c r="AL64" s="118"/>
      <c r="AM64" s="2"/>
    </row>
    <row r="65" spans="1:39" ht="42" x14ac:dyDescent="0.35">
      <c r="A65" t="s">
        <v>1323</v>
      </c>
      <c r="B65" s="80" t="s">
        <v>409</v>
      </c>
      <c r="C65" s="80" t="s">
        <v>388</v>
      </c>
      <c r="D65" s="106" t="s">
        <v>72</v>
      </c>
      <c r="E65" s="106" t="s">
        <v>364</v>
      </c>
      <c r="F65" s="106" t="s">
        <v>46</v>
      </c>
      <c r="G65" s="106" t="s">
        <v>46</v>
      </c>
      <c r="H65" s="116" t="s">
        <v>392</v>
      </c>
      <c r="I65" s="80" t="s">
        <v>411</v>
      </c>
      <c r="J65" s="120" t="s">
        <v>1092</v>
      </c>
      <c r="K65" s="120" t="s">
        <v>229</v>
      </c>
      <c r="L65" s="74">
        <v>25</v>
      </c>
      <c r="M65" s="74" t="s">
        <v>101</v>
      </c>
      <c r="N65" s="116" t="s">
        <v>1327</v>
      </c>
      <c r="O65" s="122" t="s">
        <v>78</v>
      </c>
      <c r="P65" s="123">
        <v>45017</v>
      </c>
      <c r="Q65" s="123" t="s">
        <v>1325</v>
      </c>
      <c r="R65" s="80" t="s">
        <v>372</v>
      </c>
      <c r="S65" s="129" t="s">
        <v>1018</v>
      </c>
      <c r="T65" s="130" t="s">
        <v>408</v>
      </c>
      <c r="U65" s="2"/>
      <c r="V65" s="2"/>
      <c r="W65" s="118"/>
      <c r="X65" s="455"/>
      <c r="Y65" s="2"/>
      <c r="Z65" s="2"/>
      <c r="AA65" s="2"/>
      <c r="AB65" s="118"/>
      <c r="AC65" s="455"/>
      <c r="AD65" s="2"/>
      <c r="AE65" s="2"/>
      <c r="AF65" s="2"/>
      <c r="AG65" s="118"/>
      <c r="AH65" s="2"/>
      <c r="AI65" s="2"/>
      <c r="AJ65" s="2"/>
      <c r="AK65" s="2"/>
      <c r="AL65" s="118"/>
      <c r="AM65" s="2"/>
    </row>
    <row r="66" spans="1:39" ht="42" x14ac:dyDescent="0.35">
      <c r="A66" t="s">
        <v>1323</v>
      </c>
      <c r="B66" s="80" t="s">
        <v>409</v>
      </c>
      <c r="C66" s="80" t="s">
        <v>388</v>
      </c>
      <c r="D66" s="106" t="s">
        <v>72</v>
      </c>
      <c r="E66" s="106" t="s">
        <v>364</v>
      </c>
      <c r="F66" s="106" t="s">
        <v>46</v>
      </c>
      <c r="G66" s="106" t="s">
        <v>46</v>
      </c>
      <c r="H66" s="116" t="s">
        <v>392</v>
      </c>
      <c r="I66" s="80" t="s">
        <v>411</v>
      </c>
      <c r="J66" s="120" t="s">
        <v>1092</v>
      </c>
      <c r="K66" s="120" t="s">
        <v>229</v>
      </c>
      <c r="L66" s="74">
        <v>100</v>
      </c>
      <c r="M66" s="74" t="s">
        <v>51</v>
      </c>
      <c r="N66" s="116" t="s">
        <v>1328</v>
      </c>
      <c r="O66" s="122" t="s">
        <v>78</v>
      </c>
      <c r="P66" s="123">
        <v>45017</v>
      </c>
      <c r="Q66" s="123" t="s">
        <v>1325</v>
      </c>
      <c r="R66" s="80" t="s">
        <v>372</v>
      </c>
      <c r="S66" s="129" t="s">
        <v>1018</v>
      </c>
      <c r="T66" s="130" t="s">
        <v>408</v>
      </c>
      <c r="U66" s="2"/>
      <c r="V66" s="2"/>
      <c r="W66" s="118"/>
      <c r="X66" s="455"/>
      <c r="Y66" s="2"/>
      <c r="Z66" s="2"/>
      <c r="AA66" s="2"/>
      <c r="AB66" s="118"/>
      <c r="AC66" s="455"/>
      <c r="AD66" s="2"/>
      <c r="AE66" s="2"/>
      <c r="AF66" s="2"/>
      <c r="AG66" s="118"/>
      <c r="AH66" s="2"/>
      <c r="AI66" s="2"/>
      <c r="AJ66" s="2"/>
      <c r="AK66" s="2"/>
      <c r="AL66" s="118"/>
      <c r="AM66" s="2"/>
    </row>
    <row r="67" spans="1:39" ht="42" x14ac:dyDescent="0.35">
      <c r="A67" t="s">
        <v>1323</v>
      </c>
      <c r="B67" s="80" t="s">
        <v>409</v>
      </c>
      <c r="C67" s="80" t="s">
        <v>388</v>
      </c>
      <c r="D67" s="106" t="s">
        <v>72</v>
      </c>
      <c r="E67" s="106" t="s">
        <v>364</v>
      </c>
      <c r="F67" s="106" t="s">
        <v>46</v>
      </c>
      <c r="G67" s="106" t="s">
        <v>46</v>
      </c>
      <c r="H67" s="116" t="s">
        <v>392</v>
      </c>
      <c r="I67" s="80" t="s">
        <v>411</v>
      </c>
      <c r="J67" s="120" t="s">
        <v>1092</v>
      </c>
      <c r="K67" s="120" t="s">
        <v>229</v>
      </c>
      <c r="L67" s="74">
        <v>100</v>
      </c>
      <c r="M67" s="74" t="s">
        <v>51</v>
      </c>
      <c r="N67" s="116" t="s">
        <v>1329</v>
      </c>
      <c r="O67" s="122" t="s">
        <v>236</v>
      </c>
      <c r="P67" s="123">
        <v>45017</v>
      </c>
      <c r="Q67" s="123" t="s">
        <v>1325</v>
      </c>
      <c r="R67" s="80" t="s">
        <v>372</v>
      </c>
      <c r="S67" s="129" t="s">
        <v>1018</v>
      </c>
      <c r="T67" s="130" t="s">
        <v>408</v>
      </c>
      <c r="U67" s="2"/>
      <c r="V67" s="2"/>
      <c r="W67" s="118"/>
      <c r="X67" s="455"/>
      <c r="Y67" s="2"/>
      <c r="Z67" s="2"/>
      <c r="AA67" s="2"/>
      <c r="AB67" s="118"/>
      <c r="AC67" s="455"/>
      <c r="AD67" s="2"/>
      <c r="AE67" s="2"/>
      <c r="AF67" s="2"/>
      <c r="AG67" s="118"/>
      <c r="AH67" s="2"/>
      <c r="AI67" s="2"/>
      <c r="AJ67" s="2"/>
      <c r="AK67" s="2"/>
      <c r="AL67" s="118"/>
      <c r="AM67" s="2"/>
    </row>
    <row r="68" spans="1:39" ht="42" x14ac:dyDescent="0.35">
      <c r="A68" t="s">
        <v>1323</v>
      </c>
      <c r="B68" s="80" t="s">
        <v>409</v>
      </c>
      <c r="C68" s="80" t="s">
        <v>388</v>
      </c>
      <c r="D68" s="106" t="s">
        <v>72</v>
      </c>
      <c r="E68" s="106" t="s">
        <v>364</v>
      </c>
      <c r="F68" s="106" t="s">
        <v>46</v>
      </c>
      <c r="G68" s="106" t="s">
        <v>46</v>
      </c>
      <c r="H68" s="116" t="s">
        <v>392</v>
      </c>
      <c r="I68" s="80" t="s">
        <v>411</v>
      </c>
      <c r="J68" s="120" t="s">
        <v>1092</v>
      </c>
      <c r="K68" s="120" t="s">
        <v>229</v>
      </c>
      <c r="L68" s="74">
        <v>94</v>
      </c>
      <c r="M68" s="74" t="s">
        <v>101</v>
      </c>
      <c r="N68" s="116" t="s">
        <v>1330</v>
      </c>
      <c r="O68" s="122" t="s">
        <v>236</v>
      </c>
      <c r="P68" s="123">
        <v>45017</v>
      </c>
      <c r="Q68" s="123" t="s">
        <v>1325</v>
      </c>
      <c r="R68" s="80" t="s">
        <v>372</v>
      </c>
      <c r="S68" s="129" t="s">
        <v>1018</v>
      </c>
      <c r="T68" s="130" t="s">
        <v>408</v>
      </c>
      <c r="U68" s="2"/>
      <c r="V68" s="2"/>
      <c r="W68" s="118"/>
      <c r="X68" s="455"/>
      <c r="Y68" s="2"/>
      <c r="Z68" s="2"/>
      <c r="AA68" s="2"/>
      <c r="AB68" s="118"/>
      <c r="AC68" s="455"/>
      <c r="AD68" s="2"/>
      <c r="AE68" s="2"/>
      <c r="AF68" s="2"/>
      <c r="AG68" s="118"/>
      <c r="AH68" s="2"/>
      <c r="AI68" s="2"/>
      <c r="AJ68" s="2"/>
      <c r="AK68" s="2"/>
      <c r="AL68" s="118"/>
      <c r="AM68" s="2"/>
    </row>
    <row r="69" spans="1:39" x14ac:dyDescent="0.35">
      <c r="U69">
        <f>SUBTOTAL(9,U6:U62)</f>
        <v>200</v>
      </c>
      <c r="X69" s="456">
        <f>SUBTOTAL(9,X6:X62)</f>
        <v>76.059600000000032</v>
      </c>
    </row>
  </sheetData>
  <autoFilter ref="A5:AM68"/>
  <mergeCells count="4">
    <mergeCell ref="D2:Q2"/>
    <mergeCell ref="B4:H4"/>
    <mergeCell ref="I4:S4"/>
    <mergeCell ref="R1:R3"/>
  </mergeCell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94"/>
  <sheetViews>
    <sheetView showGridLines="0" zoomScale="80" zoomScaleNormal="80" workbookViewId="0">
      <pane ySplit="5" topLeftCell="A6" activePane="bottomLeft" state="frozen"/>
      <selection activeCell="AC11" sqref="AC11"/>
      <selection pane="bottomLeft" sqref="A1:C3"/>
    </sheetView>
  </sheetViews>
  <sheetFormatPr baseColWidth="10" defaultColWidth="11.453125" defaultRowHeight="14.5" x14ac:dyDescent="0.35"/>
  <cols>
    <col min="1" max="1" width="9.81640625" style="29" customWidth="1"/>
    <col min="2" max="3" width="21.26953125" style="29" customWidth="1"/>
    <col min="4" max="4" width="22.81640625" style="63" customWidth="1"/>
    <col min="5" max="5" width="27.453125" style="29" customWidth="1"/>
    <col min="6" max="6" width="23.54296875" style="29" customWidth="1"/>
    <col min="7" max="7" width="19.453125" style="29" customWidth="1"/>
    <col min="8" max="8" width="35.81640625" style="216" customWidth="1"/>
    <col min="9" max="9" width="20" style="85" customWidth="1"/>
    <col min="10" max="10" width="26.54296875" style="216" customWidth="1"/>
    <col min="11" max="11" width="18.7265625" style="63" customWidth="1"/>
    <col min="12" max="12" width="11" style="63" customWidth="1"/>
    <col min="13" max="13" width="13.81640625" style="63" customWidth="1"/>
    <col min="14" max="14" width="47.26953125" style="216" customWidth="1"/>
    <col min="15" max="15" width="17" style="85" customWidth="1"/>
    <col min="16" max="16" width="14.54296875" style="63" customWidth="1"/>
    <col min="17" max="17" width="16" style="63" customWidth="1"/>
    <col min="18" max="18" width="28" style="63" customWidth="1"/>
    <col min="19" max="19" width="31.26953125" style="29" customWidth="1"/>
    <col min="20" max="20" width="52" style="29" customWidth="1"/>
    <col min="21" max="21" width="23.1796875" style="85" customWidth="1"/>
    <col min="22" max="22" width="24" style="63" hidden="1" customWidth="1"/>
    <col min="23" max="23" width="35.453125" style="63" hidden="1" customWidth="1"/>
    <col min="24" max="25" width="22.81640625" style="63" hidden="1" customWidth="1"/>
    <col min="26" max="26" width="22.81640625" style="216" hidden="1" customWidth="1"/>
    <col min="27" max="27" width="19.26953125" style="269" customWidth="1"/>
    <col min="28" max="28" width="31.81640625" style="161" customWidth="1"/>
    <col min="29" max="29" width="13.7265625" style="76" customWidth="1"/>
    <col min="30" max="30" width="13.453125" style="161" customWidth="1"/>
    <col min="31" max="16384" width="11.453125" style="76"/>
  </cols>
  <sheetData>
    <row r="1" spans="1:40" ht="26.25" customHeight="1" x14ac:dyDescent="0.35">
      <c r="A1" s="537"/>
      <c r="B1" s="537"/>
      <c r="C1" s="537"/>
      <c r="D1" s="538" t="s">
        <v>0</v>
      </c>
      <c r="E1" s="538"/>
      <c r="F1" s="538"/>
      <c r="G1" s="538"/>
      <c r="H1" s="538"/>
      <c r="I1" s="538"/>
      <c r="J1" s="538"/>
      <c r="K1" s="538"/>
      <c r="L1" s="538"/>
      <c r="M1" s="538"/>
      <c r="N1" s="538"/>
      <c r="O1" s="538"/>
      <c r="P1" s="538"/>
      <c r="Q1" s="538"/>
      <c r="R1" s="527" t="s">
        <v>1</v>
      </c>
      <c r="S1" s="288" t="s">
        <v>924</v>
      </c>
      <c r="T1" s="160"/>
      <c r="U1" s="161"/>
      <c r="V1" s="76"/>
      <c r="W1" s="76"/>
      <c r="X1" s="76"/>
      <c r="Y1" s="76"/>
      <c r="Z1" s="76"/>
    </row>
    <row r="2" spans="1:40" ht="15.75" customHeight="1" x14ac:dyDescent="0.35">
      <c r="A2" s="537"/>
      <c r="B2" s="537"/>
      <c r="C2" s="537"/>
      <c r="D2" s="538"/>
      <c r="E2" s="538"/>
      <c r="F2" s="538"/>
      <c r="G2" s="538"/>
      <c r="H2" s="538"/>
      <c r="I2" s="538"/>
      <c r="J2" s="538"/>
      <c r="K2" s="538"/>
      <c r="L2" s="538"/>
      <c r="M2" s="538"/>
      <c r="N2" s="538"/>
      <c r="O2" s="538"/>
      <c r="P2" s="538"/>
      <c r="Q2" s="538"/>
      <c r="R2" s="527"/>
      <c r="S2" s="289" t="s">
        <v>3</v>
      </c>
      <c r="T2" s="160"/>
      <c r="U2" s="161"/>
      <c r="V2" s="76"/>
      <c r="W2" s="76"/>
      <c r="X2" s="76"/>
      <c r="Y2" s="76"/>
      <c r="Z2" s="76"/>
    </row>
    <row r="3" spans="1:40" ht="26.25" customHeight="1" x14ac:dyDescent="0.35">
      <c r="A3" s="537"/>
      <c r="B3" s="537"/>
      <c r="C3" s="537"/>
      <c r="D3" s="538"/>
      <c r="E3" s="538"/>
      <c r="F3" s="538"/>
      <c r="G3" s="538"/>
      <c r="H3" s="538"/>
      <c r="I3" s="538"/>
      <c r="J3" s="538"/>
      <c r="K3" s="538"/>
      <c r="L3" s="538"/>
      <c r="M3" s="538"/>
      <c r="N3" s="538"/>
      <c r="O3" s="538"/>
      <c r="P3" s="538"/>
      <c r="Q3" s="538"/>
      <c r="R3" s="527"/>
      <c r="S3" s="290">
        <v>44956</v>
      </c>
      <c r="T3" s="160"/>
      <c r="U3" s="161"/>
      <c r="V3" s="76"/>
      <c r="W3" s="76"/>
      <c r="X3" s="76"/>
      <c r="Y3" s="76"/>
      <c r="Z3" s="76"/>
    </row>
    <row r="4" spans="1:40" s="162" customFormat="1" ht="28.9" customHeight="1" x14ac:dyDescent="0.35">
      <c r="A4" s="500" t="s">
        <v>4</v>
      </c>
      <c r="B4" s="500"/>
      <c r="C4" s="500"/>
      <c r="D4" s="500"/>
      <c r="E4" s="500"/>
      <c r="F4" s="500"/>
      <c r="G4" s="500"/>
      <c r="H4" s="500"/>
      <c r="I4" s="502" t="s">
        <v>5</v>
      </c>
      <c r="J4" s="502"/>
      <c r="K4" s="502"/>
      <c r="L4" s="502"/>
      <c r="M4" s="502"/>
      <c r="N4" s="502"/>
      <c r="O4" s="502"/>
      <c r="P4" s="502"/>
      <c r="Q4" s="502"/>
      <c r="R4" s="502"/>
      <c r="S4" s="502"/>
      <c r="T4" s="69"/>
      <c r="U4" s="69"/>
      <c r="V4" s="502" t="s">
        <v>6</v>
      </c>
      <c r="W4" s="502"/>
      <c r="X4" s="502"/>
      <c r="Y4" s="502"/>
      <c r="Z4" s="502" t="s">
        <v>7</v>
      </c>
      <c r="AA4" s="269"/>
      <c r="AB4" s="163"/>
      <c r="AD4" s="163"/>
    </row>
    <row r="5" spans="1:40" s="171" customFormat="1" ht="56.5" customHeight="1" thickBot="1" x14ac:dyDescent="0.4">
      <c r="A5" s="164" t="s">
        <v>8</v>
      </c>
      <c r="B5" s="164" t="s">
        <v>9</v>
      </c>
      <c r="C5" s="165" t="s">
        <v>10</v>
      </c>
      <c r="D5" s="164" t="s">
        <v>11</v>
      </c>
      <c r="E5" s="164" t="s">
        <v>12</v>
      </c>
      <c r="F5" s="268" t="s">
        <v>13</v>
      </c>
      <c r="G5" s="268" t="s">
        <v>1331</v>
      </c>
      <c r="H5" s="164" t="s">
        <v>15</v>
      </c>
      <c r="I5" s="166" t="s">
        <v>16</v>
      </c>
      <c r="J5" s="166" t="s">
        <v>17</v>
      </c>
      <c r="K5" s="166" t="s">
        <v>18</v>
      </c>
      <c r="L5" s="166" t="s">
        <v>19</v>
      </c>
      <c r="M5" s="166" t="s">
        <v>20</v>
      </c>
      <c r="N5" s="166" t="s">
        <v>21</v>
      </c>
      <c r="O5" s="166" t="s">
        <v>22</v>
      </c>
      <c r="P5" s="166" t="s">
        <v>23</v>
      </c>
      <c r="Q5" s="166" t="s">
        <v>24</v>
      </c>
      <c r="R5" s="166" t="s">
        <v>25</v>
      </c>
      <c r="S5" s="166" t="s">
        <v>26</v>
      </c>
      <c r="T5" s="166" t="s">
        <v>27</v>
      </c>
      <c r="U5" s="166" t="s">
        <v>28</v>
      </c>
      <c r="V5" s="166" t="s">
        <v>29</v>
      </c>
      <c r="W5" s="166" t="s">
        <v>30</v>
      </c>
      <c r="X5" s="166" t="s">
        <v>31</v>
      </c>
      <c r="Y5" s="166" t="s">
        <v>32</v>
      </c>
      <c r="Z5" s="533"/>
      <c r="AA5" s="166" t="s">
        <v>28</v>
      </c>
      <c r="AB5" s="167" t="s">
        <v>33</v>
      </c>
      <c r="AC5" s="168" t="s">
        <v>1332</v>
      </c>
      <c r="AD5" s="169" t="s">
        <v>34</v>
      </c>
      <c r="AE5" s="170" t="s">
        <v>35</v>
      </c>
      <c r="AF5" s="168" t="s">
        <v>1333</v>
      </c>
      <c r="AG5" s="169" t="s">
        <v>36</v>
      </c>
      <c r="AH5" s="170" t="s">
        <v>37</v>
      </c>
      <c r="AI5" s="168" t="s">
        <v>1334</v>
      </c>
      <c r="AJ5" s="169" t="s">
        <v>38</v>
      </c>
      <c r="AK5" s="170" t="s">
        <v>39</v>
      </c>
      <c r="AL5" s="168" t="s">
        <v>1335</v>
      </c>
      <c r="AM5" s="169" t="s">
        <v>40</v>
      </c>
      <c r="AN5" s="170" t="s">
        <v>41</v>
      </c>
    </row>
    <row r="6" spans="1:40" ht="91" x14ac:dyDescent="0.35">
      <c r="A6" s="280">
        <v>144</v>
      </c>
      <c r="B6" s="43" t="s">
        <v>505</v>
      </c>
      <c r="C6" s="172" t="s">
        <v>578</v>
      </c>
      <c r="D6" s="172" t="s">
        <v>72</v>
      </c>
      <c r="E6" s="172" t="s">
        <v>484</v>
      </c>
      <c r="F6" s="172" t="s">
        <v>229</v>
      </c>
      <c r="G6" s="172" t="s">
        <v>46</v>
      </c>
      <c r="H6" s="172" t="s">
        <v>579</v>
      </c>
      <c r="I6" s="172" t="s">
        <v>580</v>
      </c>
      <c r="J6" s="173" t="s">
        <v>1227</v>
      </c>
      <c r="K6" s="172" t="s">
        <v>581</v>
      </c>
      <c r="L6" s="174">
        <v>8</v>
      </c>
      <c r="M6" s="175" t="s">
        <v>582</v>
      </c>
      <c r="N6" s="175" t="s">
        <v>1228</v>
      </c>
      <c r="O6" s="176" t="s">
        <v>103</v>
      </c>
      <c r="P6" s="177">
        <v>44958</v>
      </c>
      <c r="Q6" s="177">
        <v>45290</v>
      </c>
      <c r="R6" s="172" t="s">
        <v>55</v>
      </c>
      <c r="S6" s="172" t="s">
        <v>584</v>
      </c>
      <c r="T6" s="178" t="s">
        <v>585</v>
      </c>
      <c r="U6" s="179">
        <v>0.05</v>
      </c>
      <c r="V6" s="534"/>
      <c r="W6" s="535"/>
      <c r="X6" s="535"/>
      <c r="Y6" s="535"/>
      <c r="Z6" s="536"/>
      <c r="AA6" s="180">
        <v>1</v>
      </c>
      <c r="AB6" s="181" t="s">
        <v>1229</v>
      </c>
      <c r="AC6" s="182">
        <v>8</v>
      </c>
      <c r="AD6" s="183">
        <v>1</v>
      </c>
      <c r="AE6" s="184">
        <f>+$AA6*AD6</f>
        <v>1</v>
      </c>
      <c r="AF6" s="182">
        <v>0</v>
      </c>
      <c r="AG6" s="185"/>
      <c r="AH6" s="185">
        <v>0</v>
      </c>
      <c r="AI6" s="182">
        <v>0</v>
      </c>
      <c r="AJ6" s="185"/>
      <c r="AK6" s="185">
        <v>0</v>
      </c>
      <c r="AL6" s="182">
        <v>0</v>
      </c>
      <c r="AM6" s="185"/>
      <c r="AN6" s="186">
        <v>0</v>
      </c>
    </row>
    <row r="7" spans="1:40" ht="91" x14ac:dyDescent="0.35">
      <c r="A7" s="281">
        <v>145</v>
      </c>
      <c r="B7" s="43" t="s">
        <v>505</v>
      </c>
      <c r="C7" s="43" t="s">
        <v>578</v>
      </c>
      <c r="D7" s="43" t="s">
        <v>72</v>
      </c>
      <c r="E7" s="43" t="s">
        <v>484</v>
      </c>
      <c r="F7" s="43" t="s">
        <v>229</v>
      </c>
      <c r="G7" s="43" t="s">
        <v>46</v>
      </c>
      <c r="H7" s="43" t="s">
        <v>579</v>
      </c>
      <c r="I7" s="43" t="s">
        <v>580</v>
      </c>
      <c r="J7" s="46" t="s">
        <v>509</v>
      </c>
      <c r="K7" s="43" t="s">
        <v>581</v>
      </c>
      <c r="L7" s="187">
        <v>1</v>
      </c>
      <c r="M7" s="40" t="s">
        <v>582</v>
      </c>
      <c r="N7" s="40" t="s">
        <v>587</v>
      </c>
      <c r="O7" s="58" t="s">
        <v>103</v>
      </c>
      <c r="P7" s="48">
        <v>44958</v>
      </c>
      <c r="Q7" s="48">
        <v>45290</v>
      </c>
      <c r="R7" s="43" t="s">
        <v>55</v>
      </c>
      <c r="S7" s="43" t="s">
        <v>588</v>
      </c>
      <c r="T7" s="53" t="s">
        <v>589</v>
      </c>
      <c r="U7" s="47">
        <v>0.2</v>
      </c>
      <c r="V7" s="532"/>
      <c r="W7" s="522"/>
      <c r="X7" s="522"/>
      <c r="Y7" s="522"/>
      <c r="Z7" s="523"/>
      <c r="AA7" s="188">
        <v>0.5</v>
      </c>
      <c r="AB7" s="106" t="s">
        <v>1230</v>
      </c>
      <c r="AC7" s="189">
        <v>1</v>
      </c>
      <c r="AD7" s="81">
        <v>1</v>
      </c>
      <c r="AE7" s="74">
        <f>+$AA7*AD7</f>
        <v>0.5</v>
      </c>
      <c r="AF7" s="189">
        <v>0</v>
      </c>
      <c r="AG7" s="73"/>
      <c r="AH7" s="73">
        <v>0</v>
      </c>
      <c r="AI7" s="189">
        <v>0</v>
      </c>
      <c r="AJ7" s="73"/>
      <c r="AK7" s="73">
        <v>0</v>
      </c>
      <c r="AL7" s="189">
        <v>0</v>
      </c>
      <c r="AM7" s="73"/>
      <c r="AN7" s="190">
        <v>0</v>
      </c>
    </row>
    <row r="8" spans="1:40" ht="91" x14ac:dyDescent="0.35">
      <c r="A8" s="281">
        <v>146</v>
      </c>
      <c r="B8" s="43" t="s">
        <v>505</v>
      </c>
      <c r="C8" s="43" t="s">
        <v>578</v>
      </c>
      <c r="D8" s="43" t="s">
        <v>72</v>
      </c>
      <c r="E8" s="43" t="s">
        <v>484</v>
      </c>
      <c r="F8" s="43" t="s">
        <v>229</v>
      </c>
      <c r="G8" s="43" t="s">
        <v>46</v>
      </c>
      <c r="H8" s="43" t="s">
        <v>579</v>
      </c>
      <c r="I8" s="43" t="s">
        <v>580</v>
      </c>
      <c r="J8" s="46" t="s">
        <v>509</v>
      </c>
      <c r="K8" s="43" t="s">
        <v>581</v>
      </c>
      <c r="L8" s="187">
        <v>1</v>
      </c>
      <c r="M8" s="40" t="s">
        <v>582</v>
      </c>
      <c r="N8" s="40" t="s">
        <v>591</v>
      </c>
      <c r="O8" s="58" t="s">
        <v>103</v>
      </c>
      <c r="P8" s="48">
        <v>44958</v>
      </c>
      <c r="Q8" s="48">
        <v>45290</v>
      </c>
      <c r="R8" s="43" t="s">
        <v>55</v>
      </c>
      <c r="S8" s="43" t="s">
        <v>588</v>
      </c>
      <c r="T8" s="53" t="s">
        <v>589</v>
      </c>
      <c r="U8" s="47">
        <v>0.05</v>
      </c>
      <c r="V8" s="532"/>
      <c r="W8" s="522"/>
      <c r="X8" s="522"/>
      <c r="Y8" s="522"/>
      <c r="Z8" s="523"/>
      <c r="AA8" s="180">
        <v>0.5</v>
      </c>
      <c r="AB8" s="106" t="s">
        <v>1231</v>
      </c>
      <c r="AC8" s="189">
        <v>1</v>
      </c>
      <c r="AD8" s="81">
        <v>1</v>
      </c>
      <c r="AE8" s="74">
        <f t="shared" ref="AE8:AE26" si="0">+$AA8*AD8</f>
        <v>0.5</v>
      </c>
      <c r="AF8" s="189">
        <v>0</v>
      </c>
      <c r="AG8" s="73"/>
      <c r="AH8" s="73">
        <v>0</v>
      </c>
      <c r="AI8" s="189">
        <v>0</v>
      </c>
      <c r="AJ8" s="73"/>
      <c r="AK8" s="73">
        <v>0</v>
      </c>
      <c r="AL8" s="189">
        <v>0</v>
      </c>
      <c r="AM8" s="73"/>
      <c r="AN8" s="190">
        <v>0</v>
      </c>
    </row>
    <row r="9" spans="1:40" ht="91" x14ac:dyDescent="0.35">
      <c r="A9" s="281">
        <v>147</v>
      </c>
      <c r="B9" s="43" t="s">
        <v>505</v>
      </c>
      <c r="C9" s="43" t="s">
        <v>578</v>
      </c>
      <c r="D9" s="43" t="s">
        <v>72</v>
      </c>
      <c r="E9" s="43" t="s">
        <v>484</v>
      </c>
      <c r="F9" s="43" t="s">
        <v>229</v>
      </c>
      <c r="G9" s="43" t="s">
        <v>46</v>
      </c>
      <c r="H9" s="43" t="s">
        <v>579</v>
      </c>
      <c r="I9" s="43" t="s">
        <v>580</v>
      </c>
      <c r="J9" s="46" t="s">
        <v>509</v>
      </c>
      <c r="K9" s="43" t="s">
        <v>581</v>
      </c>
      <c r="L9" s="187">
        <v>500</v>
      </c>
      <c r="M9" s="40" t="s">
        <v>582</v>
      </c>
      <c r="N9" s="40" t="s">
        <v>1232</v>
      </c>
      <c r="O9" s="58" t="s">
        <v>103</v>
      </c>
      <c r="P9" s="48">
        <v>44958</v>
      </c>
      <c r="Q9" s="48">
        <v>45290</v>
      </c>
      <c r="R9" s="43" t="s">
        <v>55</v>
      </c>
      <c r="S9" s="43" t="s">
        <v>594</v>
      </c>
      <c r="T9" s="53" t="s">
        <v>589</v>
      </c>
      <c r="U9" s="47">
        <v>0.45</v>
      </c>
      <c r="V9" s="532"/>
      <c r="W9" s="522"/>
      <c r="X9" s="522"/>
      <c r="Y9" s="522"/>
      <c r="Z9" s="523"/>
      <c r="AA9" s="188">
        <v>2.5</v>
      </c>
      <c r="AB9" s="106" t="s">
        <v>1233</v>
      </c>
      <c r="AC9" s="189">
        <v>125</v>
      </c>
      <c r="AD9" s="81">
        <v>0.99</v>
      </c>
      <c r="AE9" s="74">
        <f>+$AA9*AD9</f>
        <v>2.4750000000000001</v>
      </c>
      <c r="AF9" s="189">
        <v>125</v>
      </c>
      <c r="AG9" s="73"/>
      <c r="AH9" s="73">
        <v>0</v>
      </c>
      <c r="AI9" s="189">
        <v>125</v>
      </c>
      <c r="AJ9" s="73"/>
      <c r="AK9" s="73">
        <v>0</v>
      </c>
      <c r="AL9" s="189">
        <v>125</v>
      </c>
      <c r="AM9" s="73"/>
      <c r="AN9" s="190">
        <v>0</v>
      </c>
    </row>
    <row r="10" spans="1:40" ht="91" x14ac:dyDescent="0.35">
      <c r="A10" s="281">
        <v>148</v>
      </c>
      <c r="B10" s="43" t="s">
        <v>505</v>
      </c>
      <c r="C10" s="43" t="s">
        <v>578</v>
      </c>
      <c r="D10" s="43" t="s">
        <v>72</v>
      </c>
      <c r="E10" s="43" t="s">
        <v>484</v>
      </c>
      <c r="F10" s="43" t="s">
        <v>229</v>
      </c>
      <c r="G10" s="43" t="s">
        <v>46</v>
      </c>
      <c r="H10" s="43" t="s">
        <v>579</v>
      </c>
      <c r="I10" s="43" t="s">
        <v>580</v>
      </c>
      <c r="J10" s="46" t="s">
        <v>544</v>
      </c>
      <c r="K10" s="43" t="s">
        <v>581</v>
      </c>
      <c r="L10" s="187">
        <v>250</v>
      </c>
      <c r="M10" s="40" t="s">
        <v>582</v>
      </c>
      <c r="N10" s="40" t="s">
        <v>1234</v>
      </c>
      <c r="O10" s="58" t="s">
        <v>244</v>
      </c>
      <c r="P10" s="48">
        <v>44958</v>
      </c>
      <c r="Q10" s="48">
        <v>45290</v>
      </c>
      <c r="R10" s="43" t="s">
        <v>55</v>
      </c>
      <c r="S10" s="43" t="s">
        <v>594</v>
      </c>
      <c r="T10" s="53" t="s">
        <v>589</v>
      </c>
      <c r="U10" s="47">
        <v>0.1</v>
      </c>
      <c r="V10" s="532"/>
      <c r="W10" s="522"/>
      <c r="X10" s="522"/>
      <c r="Y10" s="522"/>
      <c r="Z10" s="523"/>
      <c r="AA10" s="180">
        <v>0.5</v>
      </c>
      <c r="AB10" s="74" t="s">
        <v>880</v>
      </c>
      <c r="AC10" s="189">
        <v>0</v>
      </c>
      <c r="AD10" s="81">
        <v>0</v>
      </c>
      <c r="AE10" s="74">
        <f>+$AA10*AD10</f>
        <v>0</v>
      </c>
      <c r="AF10" s="189">
        <v>125</v>
      </c>
      <c r="AG10" s="73"/>
      <c r="AH10" s="73">
        <v>0</v>
      </c>
      <c r="AI10" s="189">
        <v>0</v>
      </c>
      <c r="AJ10" s="73"/>
      <c r="AK10" s="73">
        <v>0</v>
      </c>
      <c r="AL10" s="189">
        <v>125</v>
      </c>
      <c r="AM10" s="73"/>
      <c r="AN10" s="190">
        <v>0</v>
      </c>
    </row>
    <row r="11" spans="1:40" ht="91" x14ac:dyDescent="0.35">
      <c r="A11" s="281">
        <v>149</v>
      </c>
      <c r="B11" s="43" t="s">
        <v>505</v>
      </c>
      <c r="C11" s="43" t="s">
        <v>578</v>
      </c>
      <c r="D11" s="43" t="s">
        <v>72</v>
      </c>
      <c r="E11" s="43" t="s">
        <v>484</v>
      </c>
      <c r="F11" s="43" t="s">
        <v>229</v>
      </c>
      <c r="G11" s="43" t="s">
        <v>46</v>
      </c>
      <c r="H11" s="43" t="s">
        <v>579</v>
      </c>
      <c r="I11" s="43" t="s">
        <v>580</v>
      </c>
      <c r="J11" s="46" t="s">
        <v>544</v>
      </c>
      <c r="K11" s="43" t="s">
        <v>581</v>
      </c>
      <c r="L11" s="187">
        <v>125</v>
      </c>
      <c r="M11" s="40" t="s">
        <v>582</v>
      </c>
      <c r="N11" s="40" t="s">
        <v>598</v>
      </c>
      <c r="O11" s="58" t="s">
        <v>103</v>
      </c>
      <c r="P11" s="48">
        <v>44958</v>
      </c>
      <c r="Q11" s="48">
        <v>45290</v>
      </c>
      <c r="R11" s="43" t="s">
        <v>55</v>
      </c>
      <c r="S11" s="43" t="s">
        <v>594</v>
      </c>
      <c r="T11" s="53" t="s">
        <v>589</v>
      </c>
      <c r="U11" s="47">
        <v>0.1</v>
      </c>
      <c r="V11" s="532"/>
      <c r="W11" s="522"/>
      <c r="X11" s="522"/>
      <c r="Y11" s="522"/>
      <c r="Z11" s="523"/>
      <c r="AA11" s="188">
        <v>1.5</v>
      </c>
      <c r="AB11" s="74" t="s">
        <v>880</v>
      </c>
      <c r="AC11" s="189">
        <v>0</v>
      </c>
      <c r="AD11" s="81">
        <v>0</v>
      </c>
      <c r="AE11" s="74">
        <f t="shared" si="0"/>
        <v>0</v>
      </c>
      <c r="AF11" s="189">
        <v>0</v>
      </c>
      <c r="AG11" s="73"/>
      <c r="AH11" s="73">
        <v>0</v>
      </c>
      <c r="AI11" s="189">
        <v>0</v>
      </c>
      <c r="AJ11" s="73"/>
      <c r="AK11" s="73">
        <v>0</v>
      </c>
      <c r="AL11" s="189">
        <v>125</v>
      </c>
      <c r="AM11" s="73"/>
      <c r="AN11" s="190">
        <v>0</v>
      </c>
    </row>
    <row r="12" spans="1:40" ht="91" x14ac:dyDescent="0.35">
      <c r="A12" s="281">
        <v>150</v>
      </c>
      <c r="B12" s="43" t="s">
        <v>505</v>
      </c>
      <c r="C12" s="43" t="s">
        <v>578</v>
      </c>
      <c r="D12" s="43" t="s">
        <v>72</v>
      </c>
      <c r="E12" s="43" t="s">
        <v>484</v>
      </c>
      <c r="F12" s="43" t="s">
        <v>229</v>
      </c>
      <c r="G12" s="43" t="s">
        <v>46</v>
      </c>
      <c r="H12" s="43" t="s">
        <v>579</v>
      </c>
      <c r="I12" s="43" t="s">
        <v>580</v>
      </c>
      <c r="J12" s="46" t="s">
        <v>544</v>
      </c>
      <c r="K12" s="43" t="s">
        <v>581</v>
      </c>
      <c r="L12" s="187">
        <v>125</v>
      </c>
      <c r="M12" s="40" t="s">
        <v>582</v>
      </c>
      <c r="N12" s="40" t="s">
        <v>600</v>
      </c>
      <c r="O12" s="58" t="s">
        <v>103</v>
      </c>
      <c r="P12" s="48">
        <v>44958</v>
      </c>
      <c r="Q12" s="48">
        <v>45290</v>
      </c>
      <c r="R12" s="43" t="s">
        <v>55</v>
      </c>
      <c r="S12" s="43" t="s">
        <v>594</v>
      </c>
      <c r="T12" s="53" t="s">
        <v>589</v>
      </c>
      <c r="U12" s="47">
        <v>0.05</v>
      </c>
      <c r="V12" s="532"/>
      <c r="W12" s="522"/>
      <c r="X12" s="522"/>
      <c r="Y12" s="522"/>
      <c r="Z12" s="523"/>
      <c r="AA12" s="180">
        <v>0.5</v>
      </c>
      <c r="AB12" s="74" t="s">
        <v>880</v>
      </c>
      <c r="AC12" s="189">
        <v>0</v>
      </c>
      <c r="AD12" s="81">
        <v>0</v>
      </c>
      <c r="AE12" s="74">
        <f t="shared" si="0"/>
        <v>0</v>
      </c>
      <c r="AF12" s="189">
        <v>0</v>
      </c>
      <c r="AG12" s="73"/>
      <c r="AH12" s="73">
        <v>0</v>
      </c>
      <c r="AI12" s="189">
        <v>0</v>
      </c>
      <c r="AJ12" s="73"/>
      <c r="AK12" s="73">
        <v>0</v>
      </c>
      <c r="AL12" s="189">
        <v>125</v>
      </c>
      <c r="AM12" s="73"/>
      <c r="AN12" s="190">
        <v>0</v>
      </c>
    </row>
    <row r="13" spans="1:40" ht="91" x14ac:dyDescent="0.35">
      <c r="A13" s="281">
        <v>151</v>
      </c>
      <c r="B13" s="43" t="s">
        <v>505</v>
      </c>
      <c r="C13" s="43" t="s">
        <v>578</v>
      </c>
      <c r="D13" s="43" t="s">
        <v>72</v>
      </c>
      <c r="E13" s="43" t="s">
        <v>484</v>
      </c>
      <c r="F13" s="43" t="s">
        <v>229</v>
      </c>
      <c r="G13" s="43" t="s">
        <v>46</v>
      </c>
      <c r="H13" s="43" t="s">
        <v>579</v>
      </c>
      <c r="I13" s="43" t="s">
        <v>580</v>
      </c>
      <c r="J13" s="46" t="s">
        <v>544</v>
      </c>
      <c r="K13" s="43" t="s">
        <v>602</v>
      </c>
      <c r="L13" s="187">
        <v>1</v>
      </c>
      <c r="M13" s="40" t="s">
        <v>582</v>
      </c>
      <c r="N13" s="40" t="s">
        <v>603</v>
      </c>
      <c r="O13" s="58" t="s">
        <v>103</v>
      </c>
      <c r="P13" s="48">
        <v>44958</v>
      </c>
      <c r="Q13" s="48">
        <v>45290</v>
      </c>
      <c r="R13" s="43" t="s">
        <v>55</v>
      </c>
      <c r="S13" s="43" t="s">
        <v>588</v>
      </c>
      <c r="T13" s="53" t="s">
        <v>604</v>
      </c>
      <c r="U13" s="47">
        <v>0.15</v>
      </c>
      <c r="V13" s="532"/>
      <c r="W13" s="522"/>
      <c r="X13" s="522"/>
      <c r="Y13" s="522"/>
      <c r="Z13" s="523"/>
      <c r="AA13" s="188">
        <v>0.5</v>
      </c>
      <c r="AB13" s="106" t="s">
        <v>1235</v>
      </c>
      <c r="AC13" s="189">
        <v>1</v>
      </c>
      <c r="AD13" s="81">
        <v>1</v>
      </c>
      <c r="AE13" s="74">
        <f t="shared" si="0"/>
        <v>0.5</v>
      </c>
      <c r="AF13" s="189">
        <v>0</v>
      </c>
      <c r="AG13" s="73"/>
      <c r="AH13" s="73">
        <v>0</v>
      </c>
      <c r="AI13" s="189">
        <v>0</v>
      </c>
      <c r="AJ13" s="73"/>
      <c r="AK13" s="73">
        <v>0</v>
      </c>
      <c r="AL13" s="189">
        <v>0</v>
      </c>
      <c r="AM13" s="73"/>
      <c r="AN13" s="190">
        <v>0</v>
      </c>
    </row>
    <row r="14" spans="1:40" ht="91" x14ac:dyDescent="0.35">
      <c r="A14" s="281">
        <v>152</v>
      </c>
      <c r="B14" s="43" t="s">
        <v>505</v>
      </c>
      <c r="C14" s="43" t="s">
        <v>578</v>
      </c>
      <c r="D14" s="43" t="s">
        <v>72</v>
      </c>
      <c r="E14" s="43" t="s">
        <v>484</v>
      </c>
      <c r="F14" s="43" t="s">
        <v>229</v>
      </c>
      <c r="G14" s="43" t="s">
        <v>46</v>
      </c>
      <c r="H14" s="43" t="s">
        <v>579</v>
      </c>
      <c r="I14" s="43" t="s">
        <v>580</v>
      </c>
      <c r="J14" s="46" t="s">
        <v>509</v>
      </c>
      <c r="K14" s="43" t="s">
        <v>602</v>
      </c>
      <c r="L14" s="187">
        <v>1</v>
      </c>
      <c r="M14" s="40" t="s">
        <v>582</v>
      </c>
      <c r="N14" s="40" t="s">
        <v>606</v>
      </c>
      <c r="O14" s="58" t="s">
        <v>103</v>
      </c>
      <c r="P14" s="48">
        <v>44958</v>
      </c>
      <c r="Q14" s="48">
        <v>45290</v>
      </c>
      <c r="R14" s="43" t="s">
        <v>55</v>
      </c>
      <c r="S14" s="43" t="s">
        <v>588</v>
      </c>
      <c r="T14" s="53" t="s">
        <v>589</v>
      </c>
      <c r="U14" s="47">
        <v>0.15</v>
      </c>
      <c r="V14" s="532"/>
      <c r="W14" s="522"/>
      <c r="X14" s="522"/>
      <c r="Y14" s="522"/>
      <c r="Z14" s="523"/>
      <c r="AA14" s="180">
        <v>0.5</v>
      </c>
      <c r="AB14" s="106" t="s">
        <v>1236</v>
      </c>
      <c r="AC14" s="189">
        <v>1</v>
      </c>
      <c r="AD14" s="81">
        <v>1</v>
      </c>
      <c r="AE14" s="74">
        <f t="shared" si="0"/>
        <v>0.5</v>
      </c>
      <c r="AF14" s="189">
        <v>0</v>
      </c>
      <c r="AG14" s="73"/>
      <c r="AH14" s="73">
        <v>0</v>
      </c>
      <c r="AI14" s="189">
        <v>0</v>
      </c>
      <c r="AJ14" s="73"/>
      <c r="AK14" s="73">
        <v>0</v>
      </c>
      <c r="AL14" s="189">
        <v>0</v>
      </c>
      <c r="AM14" s="73"/>
      <c r="AN14" s="190">
        <v>0</v>
      </c>
    </row>
    <row r="15" spans="1:40" ht="91" x14ac:dyDescent="0.35">
      <c r="A15" s="281">
        <v>153</v>
      </c>
      <c r="B15" s="43" t="s">
        <v>505</v>
      </c>
      <c r="C15" s="43" t="s">
        <v>578</v>
      </c>
      <c r="D15" s="43" t="s">
        <v>72</v>
      </c>
      <c r="E15" s="43" t="s">
        <v>484</v>
      </c>
      <c r="F15" s="43" t="s">
        <v>229</v>
      </c>
      <c r="G15" s="43" t="s">
        <v>46</v>
      </c>
      <c r="H15" s="43" t="s">
        <v>579</v>
      </c>
      <c r="I15" s="43" t="s">
        <v>580</v>
      </c>
      <c r="J15" s="46" t="s">
        <v>509</v>
      </c>
      <c r="K15" s="43" t="s">
        <v>602</v>
      </c>
      <c r="L15" s="187">
        <v>1</v>
      </c>
      <c r="M15" s="40" t="s">
        <v>582</v>
      </c>
      <c r="N15" s="40" t="s">
        <v>1237</v>
      </c>
      <c r="O15" s="58" t="s">
        <v>103</v>
      </c>
      <c r="P15" s="48">
        <v>44958</v>
      </c>
      <c r="Q15" s="48">
        <v>45290</v>
      </c>
      <c r="R15" s="43" t="s">
        <v>55</v>
      </c>
      <c r="S15" s="43" t="s">
        <v>588</v>
      </c>
      <c r="T15" s="53" t="s">
        <v>589</v>
      </c>
      <c r="U15" s="47">
        <v>0.05</v>
      </c>
      <c r="V15" s="532"/>
      <c r="W15" s="522"/>
      <c r="X15" s="522"/>
      <c r="Y15" s="522"/>
      <c r="Z15" s="523"/>
      <c r="AA15" s="188">
        <v>0.5</v>
      </c>
      <c r="AB15" s="106" t="s">
        <v>1238</v>
      </c>
      <c r="AC15" s="189">
        <v>1</v>
      </c>
      <c r="AD15" s="81">
        <v>1</v>
      </c>
      <c r="AE15" s="74">
        <f t="shared" si="0"/>
        <v>0.5</v>
      </c>
      <c r="AF15" s="189">
        <v>0</v>
      </c>
      <c r="AG15" s="73"/>
      <c r="AH15" s="73">
        <v>0</v>
      </c>
      <c r="AI15" s="189">
        <v>0</v>
      </c>
      <c r="AJ15" s="73"/>
      <c r="AK15" s="73">
        <v>0</v>
      </c>
      <c r="AL15" s="189">
        <v>0</v>
      </c>
      <c r="AM15" s="73"/>
      <c r="AN15" s="190">
        <v>0</v>
      </c>
    </row>
    <row r="16" spans="1:40" ht="91" x14ac:dyDescent="0.35">
      <c r="A16" s="281">
        <v>154</v>
      </c>
      <c r="B16" s="43" t="s">
        <v>505</v>
      </c>
      <c r="C16" s="43" t="s">
        <v>578</v>
      </c>
      <c r="D16" s="43" t="s">
        <v>72</v>
      </c>
      <c r="E16" s="43" t="s">
        <v>484</v>
      </c>
      <c r="F16" s="43" t="s">
        <v>229</v>
      </c>
      <c r="G16" s="43" t="s">
        <v>46</v>
      </c>
      <c r="H16" s="43" t="s">
        <v>579</v>
      </c>
      <c r="I16" s="43" t="s">
        <v>580</v>
      </c>
      <c r="J16" s="46" t="s">
        <v>509</v>
      </c>
      <c r="K16" s="43" t="s">
        <v>602</v>
      </c>
      <c r="L16" s="187">
        <v>40</v>
      </c>
      <c r="M16" s="40" t="s">
        <v>582</v>
      </c>
      <c r="N16" s="40" t="s">
        <v>610</v>
      </c>
      <c r="O16" s="58" t="s">
        <v>103</v>
      </c>
      <c r="P16" s="48">
        <v>44958</v>
      </c>
      <c r="Q16" s="48">
        <v>45290</v>
      </c>
      <c r="R16" s="43" t="s">
        <v>55</v>
      </c>
      <c r="S16" s="43" t="s">
        <v>588</v>
      </c>
      <c r="T16" s="53" t="s">
        <v>604</v>
      </c>
      <c r="U16" s="47">
        <v>0.15</v>
      </c>
      <c r="V16" s="532"/>
      <c r="W16" s="522"/>
      <c r="X16" s="522"/>
      <c r="Y16" s="522"/>
      <c r="Z16" s="523"/>
      <c r="AA16" s="180">
        <v>1</v>
      </c>
      <c r="AB16" s="106" t="s">
        <v>1239</v>
      </c>
      <c r="AC16" s="189">
        <v>0</v>
      </c>
      <c r="AD16" s="81">
        <v>0</v>
      </c>
      <c r="AE16" s="74">
        <f t="shared" si="0"/>
        <v>0</v>
      </c>
      <c r="AF16" s="189">
        <v>40</v>
      </c>
      <c r="AG16" s="73"/>
      <c r="AH16" s="73">
        <v>0</v>
      </c>
      <c r="AI16" s="189">
        <v>0</v>
      </c>
      <c r="AJ16" s="73"/>
      <c r="AK16" s="73">
        <v>0</v>
      </c>
      <c r="AL16" s="189">
        <v>0</v>
      </c>
      <c r="AM16" s="73"/>
      <c r="AN16" s="190">
        <v>0</v>
      </c>
    </row>
    <row r="17" spans="1:40" ht="91" x14ac:dyDescent="0.35">
      <c r="A17" s="281">
        <v>155</v>
      </c>
      <c r="B17" s="43" t="s">
        <v>505</v>
      </c>
      <c r="C17" s="43" t="s">
        <v>578</v>
      </c>
      <c r="D17" s="43" t="s">
        <v>72</v>
      </c>
      <c r="E17" s="43" t="s">
        <v>484</v>
      </c>
      <c r="F17" s="43" t="s">
        <v>229</v>
      </c>
      <c r="G17" s="43" t="s">
        <v>46</v>
      </c>
      <c r="H17" s="43" t="s">
        <v>579</v>
      </c>
      <c r="I17" s="43" t="s">
        <v>580</v>
      </c>
      <c r="J17" s="46" t="s">
        <v>509</v>
      </c>
      <c r="K17" s="43" t="s">
        <v>602</v>
      </c>
      <c r="L17" s="187">
        <v>1</v>
      </c>
      <c r="M17" s="40" t="s">
        <v>582</v>
      </c>
      <c r="N17" s="40" t="s">
        <v>612</v>
      </c>
      <c r="O17" s="58" t="s">
        <v>103</v>
      </c>
      <c r="P17" s="48">
        <v>44958</v>
      </c>
      <c r="Q17" s="48">
        <v>45290</v>
      </c>
      <c r="R17" s="43" t="s">
        <v>55</v>
      </c>
      <c r="S17" s="43" t="s">
        <v>613</v>
      </c>
      <c r="T17" s="53" t="s">
        <v>585</v>
      </c>
      <c r="U17" s="47">
        <v>0.1</v>
      </c>
      <c r="V17" s="532"/>
      <c r="W17" s="522"/>
      <c r="X17" s="522"/>
      <c r="Y17" s="522"/>
      <c r="Z17" s="523"/>
      <c r="AA17" s="188">
        <v>1</v>
      </c>
      <c r="AB17" s="106" t="s">
        <v>1240</v>
      </c>
      <c r="AC17" s="189">
        <v>0</v>
      </c>
      <c r="AD17" s="81">
        <v>0</v>
      </c>
      <c r="AE17" s="74">
        <f t="shared" si="0"/>
        <v>0</v>
      </c>
      <c r="AF17" s="189">
        <v>1</v>
      </c>
      <c r="AG17" s="73"/>
      <c r="AH17" s="73">
        <v>0</v>
      </c>
      <c r="AI17" s="189">
        <v>0</v>
      </c>
      <c r="AJ17" s="73"/>
      <c r="AK17" s="73">
        <v>0</v>
      </c>
      <c r="AL17" s="189">
        <v>0</v>
      </c>
      <c r="AM17" s="73"/>
      <c r="AN17" s="190">
        <v>0</v>
      </c>
    </row>
    <row r="18" spans="1:40" ht="91" x14ac:dyDescent="0.35">
      <c r="A18" s="281">
        <v>156</v>
      </c>
      <c r="B18" s="43" t="s">
        <v>505</v>
      </c>
      <c r="C18" s="43" t="s">
        <v>578</v>
      </c>
      <c r="D18" s="43" t="s">
        <v>72</v>
      </c>
      <c r="E18" s="43" t="s">
        <v>484</v>
      </c>
      <c r="F18" s="43" t="s">
        <v>229</v>
      </c>
      <c r="G18" s="43" t="s">
        <v>46</v>
      </c>
      <c r="H18" s="43" t="s">
        <v>579</v>
      </c>
      <c r="I18" s="43" t="s">
        <v>580</v>
      </c>
      <c r="J18" s="46" t="s">
        <v>544</v>
      </c>
      <c r="K18" s="43" t="s">
        <v>602</v>
      </c>
      <c r="L18" s="187">
        <v>40</v>
      </c>
      <c r="M18" s="40" t="s">
        <v>582</v>
      </c>
      <c r="N18" s="40" t="s">
        <v>615</v>
      </c>
      <c r="O18" s="58" t="s">
        <v>103</v>
      </c>
      <c r="P18" s="48">
        <v>44958</v>
      </c>
      <c r="Q18" s="48">
        <v>45290</v>
      </c>
      <c r="R18" s="43" t="s">
        <v>55</v>
      </c>
      <c r="S18" s="43" t="s">
        <v>588</v>
      </c>
      <c r="T18" s="53" t="s">
        <v>589</v>
      </c>
      <c r="U18" s="47">
        <v>0.3</v>
      </c>
      <c r="V18" s="20"/>
      <c r="W18" s="20"/>
      <c r="X18" s="20"/>
      <c r="Y18" s="20"/>
      <c r="Z18" s="21"/>
      <c r="AA18" s="180">
        <v>3</v>
      </c>
      <c r="AB18" s="106" t="s">
        <v>880</v>
      </c>
      <c r="AC18" s="189">
        <v>0</v>
      </c>
      <c r="AD18" s="81">
        <v>0</v>
      </c>
      <c r="AE18" s="74">
        <f t="shared" si="0"/>
        <v>0</v>
      </c>
      <c r="AF18" s="189">
        <v>0</v>
      </c>
      <c r="AG18" s="73"/>
      <c r="AH18" s="73">
        <v>0</v>
      </c>
      <c r="AI18" s="189">
        <v>30</v>
      </c>
      <c r="AJ18" s="73"/>
      <c r="AK18" s="73">
        <v>0</v>
      </c>
      <c r="AL18" s="189">
        <v>10</v>
      </c>
      <c r="AM18" s="73"/>
      <c r="AN18" s="190">
        <v>0</v>
      </c>
    </row>
    <row r="19" spans="1:40" ht="91" x14ac:dyDescent="0.35">
      <c r="A19" s="281">
        <v>157</v>
      </c>
      <c r="B19" s="43" t="s">
        <v>505</v>
      </c>
      <c r="C19" s="43" t="s">
        <v>578</v>
      </c>
      <c r="D19" s="43" t="s">
        <v>72</v>
      </c>
      <c r="E19" s="43" t="s">
        <v>484</v>
      </c>
      <c r="F19" s="43" t="s">
        <v>229</v>
      </c>
      <c r="G19" s="43" t="s">
        <v>46</v>
      </c>
      <c r="H19" s="43" t="s">
        <v>579</v>
      </c>
      <c r="I19" s="43" t="s">
        <v>580</v>
      </c>
      <c r="J19" s="46" t="s">
        <v>509</v>
      </c>
      <c r="K19" s="43" t="s">
        <v>602</v>
      </c>
      <c r="L19" s="187">
        <v>40</v>
      </c>
      <c r="M19" s="40" t="s">
        <v>582</v>
      </c>
      <c r="N19" s="40" t="s">
        <v>617</v>
      </c>
      <c r="O19" s="58" t="s">
        <v>103</v>
      </c>
      <c r="P19" s="48">
        <v>44958</v>
      </c>
      <c r="Q19" s="48">
        <v>45290</v>
      </c>
      <c r="R19" s="43" t="s">
        <v>55</v>
      </c>
      <c r="S19" s="43" t="s">
        <v>594</v>
      </c>
      <c r="T19" s="53" t="s">
        <v>589</v>
      </c>
      <c r="U19" s="47">
        <v>0.1</v>
      </c>
      <c r="V19" s="20"/>
      <c r="W19" s="20"/>
      <c r="X19" s="20"/>
      <c r="Y19" s="20"/>
      <c r="Z19" s="21"/>
      <c r="AA19" s="188">
        <v>0.5</v>
      </c>
      <c r="AB19" s="106" t="s">
        <v>880</v>
      </c>
      <c r="AC19" s="189">
        <v>0</v>
      </c>
      <c r="AD19" s="81">
        <v>0</v>
      </c>
      <c r="AE19" s="74">
        <f t="shared" si="0"/>
        <v>0</v>
      </c>
      <c r="AF19" s="189">
        <v>0</v>
      </c>
      <c r="AG19" s="73"/>
      <c r="AH19" s="73">
        <v>0</v>
      </c>
      <c r="AI19" s="189">
        <v>0</v>
      </c>
      <c r="AJ19" s="73"/>
      <c r="AK19" s="73">
        <v>0</v>
      </c>
      <c r="AL19" s="189">
        <v>40</v>
      </c>
      <c r="AM19" s="73"/>
      <c r="AN19" s="190">
        <v>0</v>
      </c>
    </row>
    <row r="20" spans="1:40" ht="91" x14ac:dyDescent="0.35">
      <c r="A20" s="281">
        <v>158</v>
      </c>
      <c r="B20" s="43" t="s">
        <v>505</v>
      </c>
      <c r="C20" s="43" t="s">
        <v>578</v>
      </c>
      <c r="D20" s="43" t="s">
        <v>72</v>
      </c>
      <c r="E20" s="43" t="s">
        <v>484</v>
      </c>
      <c r="F20" s="43" t="s">
        <v>229</v>
      </c>
      <c r="G20" s="43" t="s">
        <v>46</v>
      </c>
      <c r="H20" s="43" t="s">
        <v>579</v>
      </c>
      <c r="I20" s="43" t="s">
        <v>580</v>
      </c>
      <c r="J20" s="46" t="s">
        <v>509</v>
      </c>
      <c r="K20" s="43" t="s">
        <v>619</v>
      </c>
      <c r="L20" s="187">
        <v>1</v>
      </c>
      <c r="M20" s="40" t="s">
        <v>582</v>
      </c>
      <c r="N20" s="40" t="s">
        <v>620</v>
      </c>
      <c r="O20" s="58" t="s">
        <v>103</v>
      </c>
      <c r="P20" s="48">
        <v>44958</v>
      </c>
      <c r="Q20" s="48">
        <v>45290</v>
      </c>
      <c r="R20" s="43" t="s">
        <v>55</v>
      </c>
      <c r="S20" s="43" t="s">
        <v>588</v>
      </c>
      <c r="T20" s="53" t="s">
        <v>589</v>
      </c>
      <c r="U20" s="47">
        <v>0.15</v>
      </c>
      <c r="V20" s="20"/>
      <c r="W20" s="20"/>
      <c r="X20" s="20"/>
      <c r="Y20" s="20"/>
      <c r="Z20" s="21"/>
      <c r="AA20" s="180">
        <v>0.5</v>
      </c>
      <c r="AB20" s="74" t="s">
        <v>1241</v>
      </c>
      <c r="AC20" s="189">
        <v>1</v>
      </c>
      <c r="AD20" s="81">
        <v>1</v>
      </c>
      <c r="AE20" s="74">
        <f t="shared" si="0"/>
        <v>0.5</v>
      </c>
      <c r="AF20" s="189">
        <v>0</v>
      </c>
      <c r="AG20" s="73"/>
      <c r="AH20" s="73">
        <v>0</v>
      </c>
      <c r="AI20" s="189">
        <v>0</v>
      </c>
      <c r="AJ20" s="73"/>
      <c r="AK20" s="73">
        <v>0</v>
      </c>
      <c r="AL20" s="189">
        <v>0</v>
      </c>
      <c r="AM20" s="73"/>
      <c r="AN20" s="190">
        <v>0</v>
      </c>
    </row>
    <row r="21" spans="1:40" ht="91" x14ac:dyDescent="0.35">
      <c r="A21" s="281">
        <v>159</v>
      </c>
      <c r="B21" s="43" t="s">
        <v>505</v>
      </c>
      <c r="C21" s="43" t="s">
        <v>578</v>
      </c>
      <c r="D21" s="43" t="s">
        <v>72</v>
      </c>
      <c r="E21" s="43" t="s">
        <v>484</v>
      </c>
      <c r="F21" s="43" t="s">
        <v>229</v>
      </c>
      <c r="G21" s="43" t="s">
        <v>46</v>
      </c>
      <c r="H21" s="43" t="s">
        <v>579</v>
      </c>
      <c r="I21" s="43" t="s">
        <v>580</v>
      </c>
      <c r="J21" s="46" t="s">
        <v>509</v>
      </c>
      <c r="K21" s="43" t="s">
        <v>619</v>
      </c>
      <c r="L21" s="187">
        <v>1</v>
      </c>
      <c r="M21" s="40" t="s">
        <v>582</v>
      </c>
      <c r="N21" s="40" t="s">
        <v>622</v>
      </c>
      <c r="O21" s="58" t="s">
        <v>103</v>
      </c>
      <c r="P21" s="48">
        <v>44958</v>
      </c>
      <c r="Q21" s="48">
        <v>45290</v>
      </c>
      <c r="R21" s="43" t="s">
        <v>55</v>
      </c>
      <c r="S21" s="43" t="s">
        <v>588</v>
      </c>
      <c r="T21" s="53" t="s">
        <v>589</v>
      </c>
      <c r="U21" s="47">
        <v>0.15</v>
      </c>
      <c r="V21" s="20"/>
      <c r="W21" s="20"/>
      <c r="X21" s="20"/>
      <c r="Y21" s="20"/>
      <c r="Z21" s="21"/>
      <c r="AA21" s="188">
        <v>0.5</v>
      </c>
      <c r="AB21" s="106" t="s">
        <v>1242</v>
      </c>
      <c r="AC21" s="189">
        <v>1</v>
      </c>
      <c r="AD21" s="81">
        <v>1</v>
      </c>
      <c r="AE21" s="74">
        <f t="shared" si="0"/>
        <v>0.5</v>
      </c>
      <c r="AF21" s="189">
        <v>0</v>
      </c>
      <c r="AG21" s="73"/>
      <c r="AH21" s="73">
        <v>0</v>
      </c>
      <c r="AI21" s="189">
        <v>0</v>
      </c>
      <c r="AJ21" s="73"/>
      <c r="AK21" s="73">
        <v>0</v>
      </c>
      <c r="AL21" s="189">
        <v>0</v>
      </c>
      <c r="AM21" s="73"/>
      <c r="AN21" s="190">
        <v>0</v>
      </c>
    </row>
    <row r="22" spans="1:40" ht="91" x14ac:dyDescent="0.35">
      <c r="A22" s="281">
        <v>160</v>
      </c>
      <c r="B22" s="43" t="s">
        <v>505</v>
      </c>
      <c r="C22" s="43" t="s">
        <v>578</v>
      </c>
      <c r="D22" s="43" t="s">
        <v>72</v>
      </c>
      <c r="E22" s="43" t="s">
        <v>484</v>
      </c>
      <c r="F22" s="43" t="s">
        <v>229</v>
      </c>
      <c r="G22" s="43" t="s">
        <v>46</v>
      </c>
      <c r="H22" s="43" t="s">
        <v>579</v>
      </c>
      <c r="I22" s="43" t="s">
        <v>580</v>
      </c>
      <c r="J22" s="46" t="s">
        <v>509</v>
      </c>
      <c r="K22" s="43" t="s">
        <v>619</v>
      </c>
      <c r="L22" s="187">
        <v>1</v>
      </c>
      <c r="M22" s="40" t="s">
        <v>582</v>
      </c>
      <c r="N22" s="40" t="s">
        <v>624</v>
      </c>
      <c r="O22" s="58" t="s">
        <v>103</v>
      </c>
      <c r="P22" s="48">
        <v>44958</v>
      </c>
      <c r="Q22" s="48">
        <v>45290</v>
      </c>
      <c r="R22" s="43" t="s">
        <v>55</v>
      </c>
      <c r="S22" s="43" t="s">
        <v>588</v>
      </c>
      <c r="T22" s="53" t="s">
        <v>589</v>
      </c>
      <c r="U22" s="47">
        <v>0.05</v>
      </c>
      <c r="V22" s="20"/>
      <c r="W22" s="20"/>
      <c r="X22" s="20"/>
      <c r="Y22" s="20"/>
      <c r="Z22" s="21"/>
      <c r="AA22" s="180">
        <v>0.5</v>
      </c>
      <c r="AB22" s="106" t="s">
        <v>1238</v>
      </c>
      <c r="AC22" s="189">
        <v>1</v>
      </c>
      <c r="AD22" s="81">
        <v>1</v>
      </c>
      <c r="AE22" s="74">
        <f t="shared" si="0"/>
        <v>0.5</v>
      </c>
      <c r="AF22" s="189">
        <v>0</v>
      </c>
      <c r="AG22" s="73"/>
      <c r="AH22" s="73">
        <v>0</v>
      </c>
      <c r="AI22" s="189">
        <v>0</v>
      </c>
      <c r="AJ22" s="73"/>
      <c r="AK22" s="73">
        <v>0</v>
      </c>
      <c r="AL22" s="189">
        <v>0</v>
      </c>
      <c r="AM22" s="73"/>
      <c r="AN22" s="190">
        <v>0</v>
      </c>
    </row>
    <row r="23" spans="1:40" ht="91" x14ac:dyDescent="0.35">
      <c r="A23" s="281">
        <v>161</v>
      </c>
      <c r="B23" s="43" t="s">
        <v>505</v>
      </c>
      <c r="C23" s="43" t="s">
        <v>578</v>
      </c>
      <c r="D23" s="43" t="s">
        <v>72</v>
      </c>
      <c r="E23" s="43" t="s">
        <v>484</v>
      </c>
      <c r="F23" s="43" t="s">
        <v>229</v>
      </c>
      <c r="G23" s="43" t="s">
        <v>46</v>
      </c>
      <c r="H23" s="43" t="s">
        <v>579</v>
      </c>
      <c r="I23" s="43" t="s">
        <v>580</v>
      </c>
      <c r="J23" s="46" t="s">
        <v>544</v>
      </c>
      <c r="K23" s="43" t="s">
        <v>619</v>
      </c>
      <c r="L23" s="187">
        <v>6</v>
      </c>
      <c r="M23" s="40" t="s">
        <v>582</v>
      </c>
      <c r="N23" s="40" t="s">
        <v>626</v>
      </c>
      <c r="O23" s="58" t="s">
        <v>103</v>
      </c>
      <c r="P23" s="48">
        <v>44958</v>
      </c>
      <c r="Q23" s="48">
        <v>45290</v>
      </c>
      <c r="R23" s="43" t="s">
        <v>55</v>
      </c>
      <c r="S23" s="43" t="s">
        <v>588</v>
      </c>
      <c r="T23" s="53" t="s">
        <v>589</v>
      </c>
      <c r="U23" s="47">
        <v>0.15</v>
      </c>
      <c r="V23" s="20"/>
      <c r="W23" s="20"/>
      <c r="X23" s="20"/>
      <c r="Y23" s="20"/>
      <c r="Z23" s="21"/>
      <c r="AA23" s="188">
        <v>0.5</v>
      </c>
      <c r="AB23" s="106" t="s">
        <v>1243</v>
      </c>
      <c r="AC23" s="189">
        <v>3</v>
      </c>
      <c r="AD23" s="81">
        <v>1</v>
      </c>
      <c r="AE23" s="74">
        <f t="shared" si="0"/>
        <v>0.5</v>
      </c>
      <c r="AF23" s="189">
        <v>3</v>
      </c>
      <c r="AG23" s="73"/>
      <c r="AH23" s="73">
        <v>0</v>
      </c>
      <c r="AI23" s="189">
        <v>0</v>
      </c>
      <c r="AJ23" s="73"/>
      <c r="AK23" s="73">
        <v>0</v>
      </c>
      <c r="AL23" s="189">
        <v>0</v>
      </c>
      <c r="AM23" s="73"/>
      <c r="AN23" s="190">
        <v>0</v>
      </c>
    </row>
    <row r="24" spans="1:40" ht="91" x14ac:dyDescent="0.35">
      <c r="A24" s="281">
        <v>162</v>
      </c>
      <c r="B24" s="43" t="s">
        <v>505</v>
      </c>
      <c r="C24" s="43" t="s">
        <v>578</v>
      </c>
      <c r="D24" s="43" t="s">
        <v>72</v>
      </c>
      <c r="E24" s="43" t="s">
        <v>484</v>
      </c>
      <c r="F24" s="43" t="s">
        <v>229</v>
      </c>
      <c r="G24" s="43" t="s">
        <v>46</v>
      </c>
      <c r="H24" s="43" t="s">
        <v>579</v>
      </c>
      <c r="I24" s="43" t="s">
        <v>580</v>
      </c>
      <c r="J24" s="46" t="s">
        <v>544</v>
      </c>
      <c r="K24" s="43" t="s">
        <v>619</v>
      </c>
      <c r="L24" s="187">
        <v>4</v>
      </c>
      <c r="M24" s="40" t="s">
        <v>582</v>
      </c>
      <c r="N24" s="40" t="s">
        <v>628</v>
      </c>
      <c r="O24" s="58" t="s">
        <v>103</v>
      </c>
      <c r="P24" s="48">
        <v>44958</v>
      </c>
      <c r="Q24" s="48">
        <v>45290</v>
      </c>
      <c r="R24" s="43" t="s">
        <v>55</v>
      </c>
      <c r="S24" s="43" t="s">
        <v>613</v>
      </c>
      <c r="T24" s="53" t="s">
        <v>585</v>
      </c>
      <c r="U24" s="47">
        <v>0.1</v>
      </c>
      <c r="V24" s="20"/>
      <c r="W24" s="20"/>
      <c r="X24" s="20"/>
      <c r="Y24" s="20"/>
      <c r="Z24" s="21"/>
      <c r="AA24" s="180">
        <v>1</v>
      </c>
      <c r="AB24" s="106" t="s">
        <v>1244</v>
      </c>
      <c r="AC24" s="191">
        <v>0</v>
      </c>
      <c r="AD24" s="81">
        <v>0</v>
      </c>
      <c r="AE24" s="74">
        <f t="shared" si="0"/>
        <v>0</v>
      </c>
      <c r="AF24" s="189">
        <v>4</v>
      </c>
      <c r="AG24" s="73"/>
      <c r="AH24" s="73">
        <v>0</v>
      </c>
      <c r="AI24" s="189">
        <v>0</v>
      </c>
      <c r="AJ24" s="73"/>
      <c r="AK24" s="73">
        <v>0</v>
      </c>
      <c r="AL24" s="189">
        <v>0</v>
      </c>
      <c r="AM24" s="73"/>
      <c r="AN24" s="190">
        <v>0</v>
      </c>
    </row>
    <row r="25" spans="1:40" ht="91" x14ac:dyDescent="0.35">
      <c r="A25" s="281">
        <v>163</v>
      </c>
      <c r="B25" s="43" t="s">
        <v>505</v>
      </c>
      <c r="C25" s="43" t="s">
        <v>578</v>
      </c>
      <c r="D25" s="43" t="s">
        <v>72</v>
      </c>
      <c r="E25" s="43" t="s">
        <v>484</v>
      </c>
      <c r="F25" s="43" t="s">
        <v>229</v>
      </c>
      <c r="G25" s="43" t="s">
        <v>46</v>
      </c>
      <c r="H25" s="43" t="s">
        <v>579</v>
      </c>
      <c r="I25" s="43" t="s">
        <v>580</v>
      </c>
      <c r="J25" s="46" t="s">
        <v>544</v>
      </c>
      <c r="K25" s="43" t="s">
        <v>619</v>
      </c>
      <c r="L25" s="187">
        <v>8</v>
      </c>
      <c r="M25" s="40" t="s">
        <v>582</v>
      </c>
      <c r="N25" s="40" t="s">
        <v>1245</v>
      </c>
      <c r="O25" s="58" t="s">
        <v>103</v>
      </c>
      <c r="P25" s="48">
        <v>44958</v>
      </c>
      <c r="Q25" s="48">
        <v>45290</v>
      </c>
      <c r="R25" s="43" t="s">
        <v>55</v>
      </c>
      <c r="S25" s="43" t="s">
        <v>588</v>
      </c>
      <c r="T25" s="53" t="s">
        <v>589</v>
      </c>
      <c r="U25" s="47">
        <v>0.1</v>
      </c>
      <c r="V25" s="20"/>
      <c r="W25" s="20"/>
      <c r="X25" s="20"/>
      <c r="Y25" s="20"/>
      <c r="Z25" s="21"/>
      <c r="AA25" s="188">
        <v>0.5</v>
      </c>
      <c r="AB25" s="106" t="s">
        <v>1246</v>
      </c>
      <c r="AC25" s="189">
        <v>1</v>
      </c>
      <c r="AD25" s="81">
        <v>1</v>
      </c>
      <c r="AE25" s="74">
        <f t="shared" si="0"/>
        <v>0.5</v>
      </c>
      <c r="AF25" s="189">
        <v>0</v>
      </c>
      <c r="AG25" s="73"/>
      <c r="AH25" s="73">
        <v>0</v>
      </c>
      <c r="AI25" s="189">
        <v>7</v>
      </c>
      <c r="AJ25" s="73"/>
      <c r="AK25" s="73">
        <v>0</v>
      </c>
      <c r="AL25" s="189">
        <v>0</v>
      </c>
      <c r="AM25" s="73"/>
      <c r="AN25" s="190">
        <v>0</v>
      </c>
    </row>
    <row r="26" spans="1:40" ht="91.5" thickBot="1" x14ac:dyDescent="0.4">
      <c r="A26" s="282">
        <v>164</v>
      </c>
      <c r="B26" s="43" t="s">
        <v>505</v>
      </c>
      <c r="C26" s="192" t="s">
        <v>578</v>
      </c>
      <c r="D26" s="192" t="s">
        <v>72</v>
      </c>
      <c r="E26" s="192" t="s">
        <v>484</v>
      </c>
      <c r="F26" s="192" t="s">
        <v>229</v>
      </c>
      <c r="G26" s="192" t="s">
        <v>46</v>
      </c>
      <c r="H26" s="192" t="s">
        <v>579</v>
      </c>
      <c r="I26" s="192" t="s">
        <v>580</v>
      </c>
      <c r="J26" s="46" t="s">
        <v>544</v>
      </c>
      <c r="K26" s="192" t="s">
        <v>619</v>
      </c>
      <c r="L26" s="193">
        <v>8</v>
      </c>
      <c r="M26" s="194" t="s">
        <v>582</v>
      </c>
      <c r="N26" s="194" t="s">
        <v>632</v>
      </c>
      <c r="O26" s="195" t="s">
        <v>103</v>
      </c>
      <c r="P26" s="196">
        <v>44958</v>
      </c>
      <c r="Q26" s="196">
        <v>45290</v>
      </c>
      <c r="R26" s="192" t="s">
        <v>55</v>
      </c>
      <c r="S26" s="192" t="s">
        <v>588</v>
      </c>
      <c r="T26" s="197" t="s">
        <v>589</v>
      </c>
      <c r="U26" s="198">
        <v>0.3</v>
      </c>
      <c r="V26" s="199"/>
      <c r="W26" s="199"/>
      <c r="X26" s="199"/>
      <c r="Y26" s="199"/>
      <c r="Z26" s="200"/>
      <c r="AA26" s="180">
        <v>2.5</v>
      </c>
      <c r="AB26" s="201" t="s">
        <v>880</v>
      </c>
      <c r="AC26" s="202">
        <v>0</v>
      </c>
      <c r="AD26" s="203">
        <v>0</v>
      </c>
      <c r="AE26" s="204">
        <f t="shared" si="0"/>
        <v>0</v>
      </c>
      <c r="AF26" s="202">
        <v>1</v>
      </c>
      <c r="AG26" s="205"/>
      <c r="AH26" s="205">
        <v>0</v>
      </c>
      <c r="AI26" s="202">
        <v>5</v>
      </c>
      <c r="AJ26" s="205"/>
      <c r="AK26" s="205">
        <v>0</v>
      </c>
      <c r="AL26" s="202">
        <v>2</v>
      </c>
      <c r="AM26" s="205"/>
      <c r="AN26" s="206">
        <v>0</v>
      </c>
    </row>
    <row r="27" spans="1:40" ht="149.5" customHeight="1" x14ac:dyDescent="0.35">
      <c r="A27" s="283">
        <v>165</v>
      </c>
      <c r="B27" s="43" t="s">
        <v>505</v>
      </c>
      <c r="C27" s="172" t="s">
        <v>633</v>
      </c>
      <c r="D27" s="172" t="s">
        <v>72</v>
      </c>
      <c r="E27" s="172" t="s">
        <v>484</v>
      </c>
      <c r="F27" s="172" t="s">
        <v>229</v>
      </c>
      <c r="G27" s="172" t="s">
        <v>46</v>
      </c>
      <c r="H27" s="172" t="s">
        <v>634</v>
      </c>
      <c r="I27" s="172" t="s">
        <v>580</v>
      </c>
      <c r="J27" s="172" t="s">
        <v>509</v>
      </c>
      <c r="K27" s="172" t="s">
        <v>635</v>
      </c>
      <c r="L27" s="174">
        <v>7</v>
      </c>
      <c r="M27" s="207" t="s">
        <v>582</v>
      </c>
      <c r="N27" s="207" t="s">
        <v>636</v>
      </c>
      <c r="O27" s="208" t="s">
        <v>103</v>
      </c>
      <c r="P27" s="209">
        <v>44958</v>
      </c>
      <c r="Q27" s="209">
        <v>45015</v>
      </c>
      <c r="R27" s="172" t="s">
        <v>55</v>
      </c>
      <c r="S27" s="172" t="s">
        <v>584</v>
      </c>
      <c r="T27" s="178" t="s">
        <v>637</v>
      </c>
      <c r="U27" s="179">
        <v>0.05</v>
      </c>
      <c r="V27" s="210"/>
      <c r="W27" s="210"/>
      <c r="X27" s="210"/>
      <c r="Y27" s="210"/>
      <c r="Z27" s="211"/>
      <c r="AA27" s="270">
        <v>1.5</v>
      </c>
      <c r="AB27" s="181" t="s">
        <v>1247</v>
      </c>
      <c r="AC27" s="212">
        <v>7</v>
      </c>
      <c r="AD27" s="213">
        <v>1</v>
      </c>
      <c r="AE27" s="181">
        <f>+$AA27*AD27</f>
        <v>1.5</v>
      </c>
      <c r="AF27" s="212">
        <v>0</v>
      </c>
      <c r="AG27" s="181"/>
      <c r="AH27" s="181">
        <f t="shared" ref="AH27:AH52" si="1">+$AA27*AG27</f>
        <v>0</v>
      </c>
      <c r="AI27" s="212">
        <v>0</v>
      </c>
      <c r="AJ27" s="181"/>
      <c r="AK27" s="181">
        <f t="shared" ref="AK27:AK52" si="2">+$AA27*AJ27</f>
        <v>0</v>
      </c>
      <c r="AL27" s="212">
        <v>0</v>
      </c>
      <c r="AM27" s="181"/>
      <c r="AN27" s="214">
        <f t="shared" ref="AN27:AN52" si="3">+$AA27*AM27</f>
        <v>0</v>
      </c>
    </row>
    <row r="28" spans="1:40" ht="159" customHeight="1" x14ac:dyDescent="0.35">
      <c r="A28" s="284">
        <v>166</v>
      </c>
      <c r="B28" s="43" t="s">
        <v>505</v>
      </c>
      <c r="C28" s="43" t="s">
        <v>633</v>
      </c>
      <c r="D28" s="43" t="s">
        <v>72</v>
      </c>
      <c r="E28" s="43" t="s">
        <v>484</v>
      </c>
      <c r="F28" s="43" t="s">
        <v>229</v>
      </c>
      <c r="G28" s="43" t="s">
        <v>46</v>
      </c>
      <c r="H28" s="43" t="s">
        <v>634</v>
      </c>
      <c r="I28" s="43" t="s">
        <v>580</v>
      </c>
      <c r="J28" s="43" t="s">
        <v>509</v>
      </c>
      <c r="K28" s="43" t="s">
        <v>635</v>
      </c>
      <c r="L28" s="187">
        <v>1</v>
      </c>
      <c r="M28" s="38" t="s">
        <v>582</v>
      </c>
      <c r="N28" s="38" t="s">
        <v>587</v>
      </c>
      <c r="O28" s="84" t="s">
        <v>103</v>
      </c>
      <c r="P28" s="215">
        <v>44593</v>
      </c>
      <c r="Q28" s="215">
        <v>44925</v>
      </c>
      <c r="R28" s="43" t="s">
        <v>55</v>
      </c>
      <c r="S28" s="43" t="s">
        <v>588</v>
      </c>
      <c r="T28" s="53" t="s">
        <v>637</v>
      </c>
      <c r="U28" s="47">
        <v>0.2</v>
      </c>
      <c r="AA28" s="271">
        <v>0.5</v>
      </c>
      <c r="AB28" s="106" t="s">
        <v>1248</v>
      </c>
      <c r="AC28" s="217">
        <v>1</v>
      </c>
      <c r="AD28" s="218">
        <v>1</v>
      </c>
      <c r="AE28" s="106">
        <f t="shared" ref="AE28:AE49" si="4">+$AA28*AD28</f>
        <v>0.5</v>
      </c>
      <c r="AF28" s="217">
        <v>0</v>
      </c>
      <c r="AG28" s="106"/>
      <c r="AH28" s="106">
        <f t="shared" si="1"/>
        <v>0</v>
      </c>
      <c r="AI28" s="217">
        <v>0</v>
      </c>
      <c r="AJ28" s="106"/>
      <c r="AK28" s="106">
        <f t="shared" si="2"/>
        <v>0</v>
      </c>
      <c r="AL28" s="217">
        <v>0</v>
      </c>
      <c r="AM28" s="106"/>
      <c r="AN28" s="219">
        <f t="shared" si="3"/>
        <v>0</v>
      </c>
    </row>
    <row r="29" spans="1:40" ht="143" x14ac:dyDescent="0.35">
      <c r="A29" s="284">
        <v>167</v>
      </c>
      <c r="B29" s="43" t="s">
        <v>505</v>
      </c>
      <c r="C29" s="43" t="s">
        <v>633</v>
      </c>
      <c r="D29" s="43" t="s">
        <v>72</v>
      </c>
      <c r="E29" s="43" t="s">
        <v>484</v>
      </c>
      <c r="F29" s="43" t="s">
        <v>229</v>
      </c>
      <c r="G29" s="43" t="s">
        <v>46</v>
      </c>
      <c r="H29" s="43" t="s">
        <v>634</v>
      </c>
      <c r="I29" s="43" t="s">
        <v>580</v>
      </c>
      <c r="J29" s="43" t="s">
        <v>509</v>
      </c>
      <c r="K29" s="43" t="s">
        <v>635</v>
      </c>
      <c r="L29" s="187">
        <v>1</v>
      </c>
      <c r="M29" s="38" t="s">
        <v>582</v>
      </c>
      <c r="N29" s="38" t="s">
        <v>591</v>
      </c>
      <c r="O29" s="84" t="s">
        <v>103</v>
      </c>
      <c r="P29" s="215">
        <v>44593</v>
      </c>
      <c r="Q29" s="215">
        <v>44925</v>
      </c>
      <c r="R29" s="43" t="s">
        <v>55</v>
      </c>
      <c r="S29" s="43" t="s">
        <v>588</v>
      </c>
      <c r="T29" s="53" t="s">
        <v>637</v>
      </c>
      <c r="U29" s="47">
        <v>0.05</v>
      </c>
      <c r="AA29" s="271">
        <v>0.5</v>
      </c>
      <c r="AB29" s="106" t="s">
        <v>1249</v>
      </c>
      <c r="AC29" s="217">
        <v>1</v>
      </c>
      <c r="AD29" s="218">
        <v>1</v>
      </c>
      <c r="AE29" s="106">
        <f t="shared" si="4"/>
        <v>0.5</v>
      </c>
      <c r="AF29" s="217">
        <v>0</v>
      </c>
      <c r="AG29" s="106"/>
      <c r="AH29" s="106">
        <f t="shared" si="1"/>
        <v>0</v>
      </c>
      <c r="AI29" s="217">
        <v>0</v>
      </c>
      <c r="AJ29" s="106"/>
      <c r="AK29" s="106">
        <f t="shared" si="2"/>
        <v>0</v>
      </c>
      <c r="AL29" s="217">
        <v>0</v>
      </c>
      <c r="AM29" s="106"/>
      <c r="AN29" s="219">
        <f t="shared" si="3"/>
        <v>0</v>
      </c>
    </row>
    <row r="30" spans="1:40" ht="143" x14ac:dyDescent="0.35">
      <c r="A30" s="284">
        <v>168</v>
      </c>
      <c r="B30" s="43" t="s">
        <v>505</v>
      </c>
      <c r="C30" s="43" t="s">
        <v>633</v>
      </c>
      <c r="D30" s="43" t="s">
        <v>72</v>
      </c>
      <c r="E30" s="43" t="s">
        <v>484</v>
      </c>
      <c r="F30" s="43" t="s">
        <v>229</v>
      </c>
      <c r="G30" s="43" t="s">
        <v>46</v>
      </c>
      <c r="H30" s="43" t="s">
        <v>634</v>
      </c>
      <c r="I30" s="43" t="s">
        <v>580</v>
      </c>
      <c r="J30" s="43" t="s">
        <v>544</v>
      </c>
      <c r="K30" s="43" t="s">
        <v>635</v>
      </c>
      <c r="L30" s="187">
        <v>260</v>
      </c>
      <c r="M30" s="38" t="s">
        <v>582</v>
      </c>
      <c r="N30" s="38" t="s">
        <v>593</v>
      </c>
      <c r="O30" s="84" t="s">
        <v>103</v>
      </c>
      <c r="P30" s="215">
        <v>44593</v>
      </c>
      <c r="Q30" s="215">
        <v>44925</v>
      </c>
      <c r="R30" s="43" t="s">
        <v>55</v>
      </c>
      <c r="S30" s="43" t="s">
        <v>594</v>
      </c>
      <c r="T30" s="53" t="s">
        <v>637</v>
      </c>
      <c r="U30" s="47">
        <v>0.45</v>
      </c>
      <c r="AA30" s="271">
        <v>2</v>
      </c>
      <c r="AB30" s="106" t="s">
        <v>1250</v>
      </c>
      <c r="AC30" s="217">
        <v>10</v>
      </c>
      <c r="AD30" s="218">
        <v>1</v>
      </c>
      <c r="AE30" s="106">
        <f t="shared" si="4"/>
        <v>2</v>
      </c>
      <c r="AF30" s="217">
        <v>125</v>
      </c>
      <c r="AG30" s="106"/>
      <c r="AH30" s="106">
        <f t="shared" si="1"/>
        <v>0</v>
      </c>
      <c r="AI30" s="217">
        <v>65</v>
      </c>
      <c r="AJ30" s="106"/>
      <c r="AK30" s="106">
        <f t="shared" si="2"/>
        <v>0</v>
      </c>
      <c r="AL30" s="217">
        <v>60</v>
      </c>
      <c r="AM30" s="106"/>
      <c r="AN30" s="219">
        <f t="shared" si="3"/>
        <v>0</v>
      </c>
    </row>
    <row r="31" spans="1:40" ht="143" x14ac:dyDescent="0.35">
      <c r="A31" s="284">
        <v>169</v>
      </c>
      <c r="B31" s="43" t="s">
        <v>505</v>
      </c>
      <c r="C31" s="43" t="s">
        <v>633</v>
      </c>
      <c r="D31" s="43" t="s">
        <v>72</v>
      </c>
      <c r="E31" s="43" t="s">
        <v>484</v>
      </c>
      <c r="F31" s="43" t="s">
        <v>229</v>
      </c>
      <c r="G31" s="43" t="s">
        <v>46</v>
      </c>
      <c r="H31" s="43" t="s">
        <v>634</v>
      </c>
      <c r="I31" s="43" t="s">
        <v>580</v>
      </c>
      <c r="J31" s="43" t="s">
        <v>544</v>
      </c>
      <c r="K31" s="43" t="s">
        <v>635</v>
      </c>
      <c r="L31" s="187">
        <v>125</v>
      </c>
      <c r="M31" s="38" t="s">
        <v>582</v>
      </c>
      <c r="N31" s="38" t="s">
        <v>1251</v>
      </c>
      <c r="O31" s="84" t="s">
        <v>103</v>
      </c>
      <c r="P31" s="215">
        <v>44593</v>
      </c>
      <c r="Q31" s="215">
        <v>44925</v>
      </c>
      <c r="R31" s="43" t="s">
        <v>55</v>
      </c>
      <c r="S31" s="43" t="s">
        <v>594</v>
      </c>
      <c r="T31" s="53" t="s">
        <v>639</v>
      </c>
      <c r="U31" s="47">
        <v>0.1</v>
      </c>
      <c r="AA31" s="271">
        <v>0.5</v>
      </c>
      <c r="AB31" s="106" t="s">
        <v>1252</v>
      </c>
      <c r="AC31" s="217">
        <v>20</v>
      </c>
      <c r="AD31" s="218">
        <v>1</v>
      </c>
      <c r="AE31" s="106">
        <f t="shared" si="4"/>
        <v>0.5</v>
      </c>
      <c r="AF31" s="217">
        <v>105</v>
      </c>
      <c r="AG31" s="106"/>
      <c r="AH31" s="106">
        <f t="shared" si="1"/>
        <v>0</v>
      </c>
      <c r="AI31" s="217">
        <v>0</v>
      </c>
      <c r="AJ31" s="106"/>
      <c r="AK31" s="106">
        <f t="shared" si="2"/>
        <v>0</v>
      </c>
      <c r="AL31" s="217">
        <v>0</v>
      </c>
      <c r="AM31" s="106"/>
      <c r="AN31" s="219">
        <f t="shared" si="3"/>
        <v>0</v>
      </c>
    </row>
    <row r="32" spans="1:40" ht="143" x14ac:dyDescent="0.35">
      <c r="A32" s="284">
        <v>170</v>
      </c>
      <c r="B32" s="43" t="s">
        <v>505</v>
      </c>
      <c r="C32" s="43" t="s">
        <v>633</v>
      </c>
      <c r="D32" s="43" t="s">
        <v>72</v>
      </c>
      <c r="E32" s="43" t="s">
        <v>484</v>
      </c>
      <c r="F32" s="43" t="s">
        <v>229</v>
      </c>
      <c r="G32" s="43" t="s">
        <v>46</v>
      </c>
      <c r="H32" s="43" t="s">
        <v>634</v>
      </c>
      <c r="I32" s="43" t="s">
        <v>580</v>
      </c>
      <c r="J32" s="43" t="s">
        <v>544</v>
      </c>
      <c r="K32" s="43" t="s">
        <v>635</v>
      </c>
      <c r="L32" s="187">
        <v>125</v>
      </c>
      <c r="M32" s="38" t="s">
        <v>582</v>
      </c>
      <c r="N32" s="38" t="s">
        <v>640</v>
      </c>
      <c r="O32" s="84" t="s">
        <v>103</v>
      </c>
      <c r="P32" s="215">
        <v>44593</v>
      </c>
      <c r="Q32" s="215">
        <v>44925</v>
      </c>
      <c r="R32" s="43" t="s">
        <v>55</v>
      </c>
      <c r="S32" s="43" t="s">
        <v>594</v>
      </c>
      <c r="T32" s="53" t="s">
        <v>639</v>
      </c>
      <c r="U32" s="47">
        <v>0.1</v>
      </c>
      <c r="AA32" s="271">
        <v>1.5</v>
      </c>
      <c r="AB32" s="106" t="s">
        <v>880</v>
      </c>
      <c r="AC32" s="217">
        <v>0</v>
      </c>
      <c r="AD32" s="218">
        <v>0</v>
      </c>
      <c r="AE32" s="106">
        <f t="shared" si="4"/>
        <v>0</v>
      </c>
      <c r="AF32" s="217">
        <v>0</v>
      </c>
      <c r="AG32" s="106"/>
      <c r="AH32" s="106">
        <f t="shared" si="1"/>
        <v>0</v>
      </c>
      <c r="AI32" s="217">
        <v>65</v>
      </c>
      <c r="AJ32" s="106"/>
      <c r="AK32" s="106">
        <f t="shared" si="2"/>
        <v>0</v>
      </c>
      <c r="AL32" s="217">
        <v>60</v>
      </c>
      <c r="AM32" s="106"/>
      <c r="AN32" s="219">
        <f t="shared" si="3"/>
        <v>0</v>
      </c>
    </row>
    <row r="33" spans="1:40" ht="143" x14ac:dyDescent="0.35">
      <c r="A33" s="284">
        <v>171</v>
      </c>
      <c r="B33" s="43" t="s">
        <v>505</v>
      </c>
      <c r="C33" s="43" t="s">
        <v>633</v>
      </c>
      <c r="D33" s="43" t="s">
        <v>72</v>
      </c>
      <c r="E33" s="43" t="s">
        <v>484</v>
      </c>
      <c r="F33" s="43" t="s">
        <v>229</v>
      </c>
      <c r="G33" s="43" t="s">
        <v>46</v>
      </c>
      <c r="H33" s="43" t="s">
        <v>634</v>
      </c>
      <c r="I33" s="43" t="s">
        <v>580</v>
      </c>
      <c r="J33" s="43" t="s">
        <v>509</v>
      </c>
      <c r="K33" s="43" t="s">
        <v>635</v>
      </c>
      <c r="L33" s="187">
        <v>125</v>
      </c>
      <c r="M33" s="38" t="s">
        <v>582</v>
      </c>
      <c r="N33" s="38" t="s">
        <v>600</v>
      </c>
      <c r="O33" s="84" t="s">
        <v>103</v>
      </c>
      <c r="P33" s="215">
        <v>44593</v>
      </c>
      <c r="Q33" s="215">
        <v>44925</v>
      </c>
      <c r="R33" s="43" t="s">
        <v>55</v>
      </c>
      <c r="S33" s="43" t="s">
        <v>594</v>
      </c>
      <c r="T33" s="53" t="s">
        <v>639</v>
      </c>
      <c r="U33" s="47">
        <v>0.05</v>
      </c>
      <c r="AA33" s="271">
        <v>0.5</v>
      </c>
      <c r="AB33" s="106" t="s">
        <v>880</v>
      </c>
      <c r="AC33" s="217">
        <v>0</v>
      </c>
      <c r="AD33" s="218">
        <v>0</v>
      </c>
      <c r="AE33" s="106">
        <f t="shared" si="4"/>
        <v>0</v>
      </c>
      <c r="AF33" s="217">
        <v>0</v>
      </c>
      <c r="AG33" s="106"/>
      <c r="AH33" s="106">
        <f t="shared" si="1"/>
        <v>0</v>
      </c>
      <c r="AI33" s="217">
        <v>0</v>
      </c>
      <c r="AJ33" s="106"/>
      <c r="AK33" s="106">
        <f t="shared" si="2"/>
        <v>0</v>
      </c>
      <c r="AL33" s="217">
        <v>125</v>
      </c>
      <c r="AM33" s="106"/>
      <c r="AN33" s="219">
        <f t="shared" si="3"/>
        <v>0</v>
      </c>
    </row>
    <row r="34" spans="1:40" ht="47.15" customHeight="1" x14ac:dyDescent="0.35">
      <c r="A34" s="284">
        <v>172</v>
      </c>
      <c r="B34" s="43" t="s">
        <v>505</v>
      </c>
      <c r="C34" s="43" t="s">
        <v>633</v>
      </c>
      <c r="D34" s="43" t="s">
        <v>72</v>
      </c>
      <c r="E34" s="43" t="s">
        <v>484</v>
      </c>
      <c r="F34" s="43" t="s">
        <v>229</v>
      </c>
      <c r="G34" s="43" t="s">
        <v>46</v>
      </c>
      <c r="H34" s="43" t="s">
        <v>634</v>
      </c>
      <c r="I34" s="43" t="s">
        <v>580</v>
      </c>
      <c r="J34" s="43" t="s">
        <v>509</v>
      </c>
      <c r="K34" s="43" t="s">
        <v>641</v>
      </c>
      <c r="L34" s="187">
        <v>1</v>
      </c>
      <c r="M34" s="38" t="s">
        <v>582</v>
      </c>
      <c r="N34" s="38" t="s">
        <v>642</v>
      </c>
      <c r="O34" s="84" t="s">
        <v>103</v>
      </c>
      <c r="P34" s="215">
        <v>44593</v>
      </c>
      <c r="Q34" s="215">
        <v>44925</v>
      </c>
      <c r="R34" s="43" t="s">
        <v>55</v>
      </c>
      <c r="S34" s="43" t="s">
        <v>588</v>
      </c>
      <c r="T34" s="53" t="s">
        <v>639</v>
      </c>
      <c r="U34" s="47">
        <v>0.15</v>
      </c>
      <c r="AA34" s="271">
        <v>0.5</v>
      </c>
      <c r="AB34" s="106" t="s">
        <v>1253</v>
      </c>
      <c r="AC34" s="217">
        <v>1</v>
      </c>
      <c r="AD34" s="218">
        <v>1</v>
      </c>
      <c r="AE34" s="106">
        <f t="shared" si="4"/>
        <v>0.5</v>
      </c>
      <c r="AF34" s="217">
        <v>0</v>
      </c>
      <c r="AG34" s="106"/>
      <c r="AH34" s="106">
        <f t="shared" si="1"/>
        <v>0</v>
      </c>
      <c r="AI34" s="217">
        <v>0</v>
      </c>
      <c r="AJ34" s="106"/>
      <c r="AK34" s="106">
        <f t="shared" si="2"/>
        <v>0</v>
      </c>
      <c r="AL34" s="217">
        <v>0</v>
      </c>
      <c r="AM34" s="106"/>
      <c r="AN34" s="219">
        <f t="shared" si="3"/>
        <v>0</v>
      </c>
    </row>
    <row r="35" spans="1:40" ht="143" x14ac:dyDescent="0.35">
      <c r="A35" s="284">
        <v>173</v>
      </c>
      <c r="B35" s="43" t="s">
        <v>505</v>
      </c>
      <c r="C35" s="43" t="s">
        <v>633</v>
      </c>
      <c r="D35" s="43" t="s">
        <v>72</v>
      </c>
      <c r="E35" s="43" t="s">
        <v>484</v>
      </c>
      <c r="F35" s="43" t="s">
        <v>229</v>
      </c>
      <c r="G35" s="43" t="s">
        <v>46</v>
      </c>
      <c r="H35" s="43" t="s">
        <v>634</v>
      </c>
      <c r="I35" s="43" t="s">
        <v>580</v>
      </c>
      <c r="J35" s="43" t="s">
        <v>509</v>
      </c>
      <c r="K35" s="43" t="s">
        <v>641</v>
      </c>
      <c r="L35" s="187">
        <v>1</v>
      </c>
      <c r="M35" s="38" t="s">
        <v>582</v>
      </c>
      <c r="N35" s="38" t="s">
        <v>643</v>
      </c>
      <c r="O35" s="84" t="s">
        <v>103</v>
      </c>
      <c r="P35" s="215">
        <v>44593</v>
      </c>
      <c r="Q35" s="215">
        <v>44925</v>
      </c>
      <c r="R35" s="43" t="s">
        <v>55</v>
      </c>
      <c r="S35" s="43" t="s">
        <v>588</v>
      </c>
      <c r="T35" s="53" t="s">
        <v>637</v>
      </c>
      <c r="U35" s="47">
        <v>0.15</v>
      </c>
      <c r="AA35" s="271">
        <v>0.5</v>
      </c>
      <c r="AB35" s="106" t="s">
        <v>1254</v>
      </c>
      <c r="AC35" s="217">
        <v>1</v>
      </c>
      <c r="AD35" s="218">
        <v>1</v>
      </c>
      <c r="AE35" s="106">
        <f t="shared" si="4"/>
        <v>0.5</v>
      </c>
      <c r="AF35" s="217">
        <v>0</v>
      </c>
      <c r="AG35" s="106"/>
      <c r="AH35" s="106">
        <f t="shared" si="1"/>
        <v>0</v>
      </c>
      <c r="AI35" s="217">
        <v>0</v>
      </c>
      <c r="AJ35" s="106"/>
      <c r="AK35" s="106">
        <f t="shared" si="2"/>
        <v>0</v>
      </c>
      <c r="AL35" s="217">
        <v>0</v>
      </c>
      <c r="AM35" s="106"/>
      <c r="AN35" s="219">
        <f t="shared" si="3"/>
        <v>0</v>
      </c>
    </row>
    <row r="36" spans="1:40" ht="143" x14ac:dyDescent="0.35">
      <c r="A36" s="284">
        <v>174</v>
      </c>
      <c r="B36" s="43" t="s">
        <v>505</v>
      </c>
      <c r="C36" s="43" t="s">
        <v>633</v>
      </c>
      <c r="D36" s="43" t="s">
        <v>72</v>
      </c>
      <c r="E36" s="43" t="s">
        <v>484</v>
      </c>
      <c r="F36" s="43" t="s">
        <v>229</v>
      </c>
      <c r="G36" s="43" t="s">
        <v>46</v>
      </c>
      <c r="H36" s="43" t="s">
        <v>634</v>
      </c>
      <c r="I36" s="43" t="s">
        <v>580</v>
      </c>
      <c r="J36" s="43" t="s">
        <v>509</v>
      </c>
      <c r="K36" s="43" t="s">
        <v>641</v>
      </c>
      <c r="L36" s="187">
        <v>1</v>
      </c>
      <c r="M36" s="38" t="s">
        <v>582</v>
      </c>
      <c r="N36" s="38" t="s">
        <v>644</v>
      </c>
      <c r="O36" s="84" t="s">
        <v>103</v>
      </c>
      <c r="P36" s="215">
        <v>44593</v>
      </c>
      <c r="Q36" s="215">
        <v>44925</v>
      </c>
      <c r="R36" s="43" t="s">
        <v>55</v>
      </c>
      <c r="S36" s="43" t="s">
        <v>588</v>
      </c>
      <c r="T36" s="53" t="s">
        <v>637</v>
      </c>
      <c r="U36" s="47">
        <v>0.05</v>
      </c>
      <c r="AA36" s="271">
        <v>0.5</v>
      </c>
      <c r="AB36" s="106" t="s">
        <v>1255</v>
      </c>
      <c r="AC36" s="217">
        <v>0</v>
      </c>
      <c r="AD36" s="218">
        <v>0</v>
      </c>
      <c r="AE36" s="106">
        <f t="shared" si="4"/>
        <v>0</v>
      </c>
      <c r="AF36" s="217">
        <v>1</v>
      </c>
      <c r="AG36" s="106"/>
      <c r="AH36" s="106">
        <f t="shared" si="1"/>
        <v>0</v>
      </c>
      <c r="AI36" s="217">
        <v>0</v>
      </c>
      <c r="AJ36" s="106"/>
      <c r="AK36" s="106">
        <f t="shared" si="2"/>
        <v>0</v>
      </c>
      <c r="AL36" s="217">
        <v>0</v>
      </c>
      <c r="AM36" s="106"/>
      <c r="AN36" s="219">
        <f t="shared" si="3"/>
        <v>0</v>
      </c>
    </row>
    <row r="37" spans="1:40" ht="143" x14ac:dyDescent="0.35">
      <c r="A37" s="284">
        <v>175</v>
      </c>
      <c r="B37" s="43" t="s">
        <v>505</v>
      </c>
      <c r="C37" s="43" t="s">
        <v>633</v>
      </c>
      <c r="D37" s="43" t="s">
        <v>72</v>
      </c>
      <c r="E37" s="43" t="s">
        <v>484</v>
      </c>
      <c r="F37" s="43" t="s">
        <v>229</v>
      </c>
      <c r="G37" s="43" t="s">
        <v>46</v>
      </c>
      <c r="H37" s="43" t="s">
        <v>634</v>
      </c>
      <c r="I37" s="43" t="s">
        <v>580</v>
      </c>
      <c r="J37" s="43" t="s">
        <v>544</v>
      </c>
      <c r="K37" s="43" t="s">
        <v>641</v>
      </c>
      <c r="L37" s="187">
        <v>33</v>
      </c>
      <c r="M37" s="38" t="s">
        <v>582</v>
      </c>
      <c r="N37" s="38" t="s">
        <v>1256</v>
      </c>
      <c r="O37" s="84" t="s">
        <v>103</v>
      </c>
      <c r="P37" s="215">
        <v>44593</v>
      </c>
      <c r="Q37" s="215">
        <v>44925</v>
      </c>
      <c r="R37" s="43" t="s">
        <v>55</v>
      </c>
      <c r="S37" s="43" t="s">
        <v>588</v>
      </c>
      <c r="T37" s="53" t="s">
        <v>637</v>
      </c>
      <c r="U37" s="47">
        <v>0.15</v>
      </c>
      <c r="AA37" s="271">
        <v>0.5</v>
      </c>
      <c r="AB37" s="106" t="s">
        <v>1257</v>
      </c>
      <c r="AC37" s="217">
        <v>0</v>
      </c>
      <c r="AD37" s="218">
        <v>0</v>
      </c>
      <c r="AE37" s="106">
        <f t="shared" si="4"/>
        <v>0</v>
      </c>
      <c r="AF37" s="217">
        <v>33</v>
      </c>
      <c r="AG37" s="106"/>
      <c r="AH37" s="106">
        <f t="shared" si="1"/>
        <v>0</v>
      </c>
      <c r="AI37" s="217">
        <v>0</v>
      </c>
      <c r="AJ37" s="106"/>
      <c r="AK37" s="106">
        <f t="shared" si="2"/>
        <v>0</v>
      </c>
      <c r="AL37" s="217">
        <v>0</v>
      </c>
      <c r="AM37" s="106"/>
      <c r="AN37" s="219">
        <f t="shared" si="3"/>
        <v>0</v>
      </c>
    </row>
    <row r="38" spans="1:40" ht="143" x14ac:dyDescent="0.35">
      <c r="A38" s="284">
        <v>176</v>
      </c>
      <c r="B38" s="43" t="s">
        <v>505</v>
      </c>
      <c r="C38" s="43" t="s">
        <v>633</v>
      </c>
      <c r="D38" s="43" t="s">
        <v>72</v>
      </c>
      <c r="E38" s="43" t="s">
        <v>484</v>
      </c>
      <c r="F38" s="43" t="s">
        <v>229</v>
      </c>
      <c r="G38" s="43" t="s">
        <v>46</v>
      </c>
      <c r="H38" s="43" t="s">
        <v>634</v>
      </c>
      <c r="I38" s="43" t="s">
        <v>580</v>
      </c>
      <c r="J38" s="43" t="s">
        <v>509</v>
      </c>
      <c r="K38" s="43" t="s">
        <v>641</v>
      </c>
      <c r="L38" s="187">
        <v>1</v>
      </c>
      <c r="M38" s="38" t="s">
        <v>582</v>
      </c>
      <c r="N38" s="38" t="s">
        <v>646</v>
      </c>
      <c r="O38" s="84" t="s">
        <v>103</v>
      </c>
      <c r="P38" s="215">
        <v>44593</v>
      </c>
      <c r="Q38" s="215">
        <v>44925</v>
      </c>
      <c r="R38" s="43" t="s">
        <v>55</v>
      </c>
      <c r="S38" s="43" t="s">
        <v>613</v>
      </c>
      <c r="T38" s="53" t="s">
        <v>637</v>
      </c>
      <c r="U38" s="47">
        <v>0.1</v>
      </c>
      <c r="AA38" s="271">
        <v>0.5</v>
      </c>
      <c r="AB38" s="106" t="s">
        <v>1258</v>
      </c>
      <c r="AC38" s="217">
        <v>0</v>
      </c>
      <c r="AD38" s="218">
        <v>0</v>
      </c>
      <c r="AE38" s="106">
        <f t="shared" si="4"/>
        <v>0</v>
      </c>
      <c r="AF38" s="217">
        <v>1</v>
      </c>
      <c r="AG38" s="106"/>
      <c r="AH38" s="106">
        <f t="shared" si="1"/>
        <v>0</v>
      </c>
      <c r="AI38" s="217">
        <v>0</v>
      </c>
      <c r="AJ38" s="106"/>
      <c r="AK38" s="106">
        <f t="shared" si="2"/>
        <v>0</v>
      </c>
      <c r="AL38" s="217">
        <v>0</v>
      </c>
      <c r="AM38" s="106"/>
      <c r="AN38" s="219">
        <f t="shared" si="3"/>
        <v>0</v>
      </c>
    </row>
    <row r="39" spans="1:40" ht="143" x14ac:dyDescent="0.35">
      <c r="A39" s="284">
        <v>177</v>
      </c>
      <c r="B39" s="43" t="s">
        <v>505</v>
      </c>
      <c r="C39" s="43" t="s">
        <v>633</v>
      </c>
      <c r="D39" s="43" t="s">
        <v>72</v>
      </c>
      <c r="E39" s="43" t="s">
        <v>484</v>
      </c>
      <c r="F39" s="43" t="s">
        <v>229</v>
      </c>
      <c r="G39" s="43" t="s">
        <v>46</v>
      </c>
      <c r="H39" s="43" t="s">
        <v>634</v>
      </c>
      <c r="I39" s="43" t="s">
        <v>580</v>
      </c>
      <c r="J39" s="43" t="s">
        <v>544</v>
      </c>
      <c r="K39" s="43" t="s">
        <v>641</v>
      </c>
      <c r="L39" s="187">
        <v>33</v>
      </c>
      <c r="M39" s="38" t="s">
        <v>582</v>
      </c>
      <c r="N39" s="38" t="s">
        <v>647</v>
      </c>
      <c r="O39" s="84" t="s">
        <v>103</v>
      </c>
      <c r="P39" s="215">
        <v>44593</v>
      </c>
      <c r="Q39" s="215">
        <v>44925</v>
      </c>
      <c r="R39" s="43" t="s">
        <v>55</v>
      </c>
      <c r="S39" s="43" t="s">
        <v>588</v>
      </c>
      <c r="T39" s="53" t="s">
        <v>639</v>
      </c>
      <c r="U39" s="47">
        <v>0.3</v>
      </c>
      <c r="AA39" s="271">
        <v>2</v>
      </c>
      <c r="AB39" s="106" t="s">
        <v>880</v>
      </c>
      <c r="AC39" s="217">
        <v>0</v>
      </c>
      <c r="AD39" s="218">
        <v>0</v>
      </c>
      <c r="AE39" s="106">
        <f t="shared" si="4"/>
        <v>0</v>
      </c>
      <c r="AF39" s="217">
        <v>0</v>
      </c>
      <c r="AG39" s="106"/>
      <c r="AH39" s="106">
        <f t="shared" si="1"/>
        <v>0</v>
      </c>
      <c r="AI39" s="217">
        <v>33</v>
      </c>
      <c r="AJ39" s="106"/>
      <c r="AK39" s="106">
        <f t="shared" si="2"/>
        <v>0</v>
      </c>
      <c r="AL39" s="217">
        <v>0</v>
      </c>
      <c r="AM39" s="106"/>
      <c r="AN39" s="219">
        <f t="shared" si="3"/>
        <v>0</v>
      </c>
    </row>
    <row r="40" spans="1:40" ht="143" x14ac:dyDescent="0.35">
      <c r="A40" s="284">
        <v>178</v>
      </c>
      <c r="B40" s="43" t="s">
        <v>505</v>
      </c>
      <c r="C40" s="43" t="s">
        <v>633</v>
      </c>
      <c r="D40" s="43" t="s">
        <v>72</v>
      </c>
      <c r="E40" s="43" t="s">
        <v>484</v>
      </c>
      <c r="F40" s="43" t="s">
        <v>229</v>
      </c>
      <c r="G40" s="43" t="s">
        <v>46</v>
      </c>
      <c r="H40" s="43" t="s">
        <v>634</v>
      </c>
      <c r="I40" s="43" t="s">
        <v>580</v>
      </c>
      <c r="J40" s="43" t="s">
        <v>509</v>
      </c>
      <c r="K40" s="43" t="s">
        <v>641</v>
      </c>
      <c r="L40" s="187">
        <v>33</v>
      </c>
      <c r="M40" s="38" t="s">
        <v>582</v>
      </c>
      <c r="N40" s="38" t="s">
        <v>648</v>
      </c>
      <c r="O40" s="84" t="s">
        <v>103</v>
      </c>
      <c r="P40" s="215">
        <v>44593</v>
      </c>
      <c r="Q40" s="215">
        <v>44925</v>
      </c>
      <c r="R40" s="43" t="s">
        <v>55</v>
      </c>
      <c r="S40" s="43" t="s">
        <v>594</v>
      </c>
      <c r="T40" s="53" t="s">
        <v>639</v>
      </c>
      <c r="U40" s="47">
        <v>0.1</v>
      </c>
      <c r="AA40" s="271">
        <v>0.5</v>
      </c>
      <c r="AB40" s="106" t="s">
        <v>880</v>
      </c>
      <c r="AC40" s="217">
        <v>0</v>
      </c>
      <c r="AD40" s="218">
        <v>0</v>
      </c>
      <c r="AE40" s="106">
        <f t="shared" si="4"/>
        <v>0</v>
      </c>
      <c r="AF40" s="217">
        <v>0</v>
      </c>
      <c r="AG40" s="106"/>
      <c r="AH40" s="106">
        <f t="shared" si="1"/>
        <v>0</v>
      </c>
      <c r="AI40" s="217">
        <v>0</v>
      </c>
      <c r="AJ40" s="106"/>
      <c r="AK40" s="106">
        <f t="shared" si="2"/>
        <v>0</v>
      </c>
      <c r="AL40" s="217">
        <v>33</v>
      </c>
      <c r="AM40" s="106"/>
      <c r="AN40" s="219">
        <f t="shared" si="3"/>
        <v>0</v>
      </c>
    </row>
    <row r="41" spans="1:40" ht="38.25" customHeight="1" x14ac:dyDescent="0.35">
      <c r="A41" s="284">
        <v>179</v>
      </c>
      <c r="B41" s="43" t="s">
        <v>505</v>
      </c>
      <c r="C41" s="43" t="s">
        <v>633</v>
      </c>
      <c r="D41" s="43" t="s">
        <v>72</v>
      </c>
      <c r="E41" s="43" t="s">
        <v>484</v>
      </c>
      <c r="F41" s="43" t="s">
        <v>229</v>
      </c>
      <c r="G41" s="43" t="s">
        <v>46</v>
      </c>
      <c r="H41" s="43" t="s">
        <v>634</v>
      </c>
      <c r="I41" s="43" t="s">
        <v>580</v>
      </c>
      <c r="J41" s="43" t="s">
        <v>509</v>
      </c>
      <c r="K41" s="43" t="s">
        <v>649</v>
      </c>
      <c r="L41" s="187">
        <v>1</v>
      </c>
      <c r="M41" s="38" t="s">
        <v>582</v>
      </c>
      <c r="N41" s="38" t="s">
        <v>620</v>
      </c>
      <c r="O41" s="84" t="s">
        <v>103</v>
      </c>
      <c r="P41" s="215">
        <v>44593</v>
      </c>
      <c r="Q41" s="215">
        <v>44925</v>
      </c>
      <c r="R41" s="43" t="s">
        <v>55</v>
      </c>
      <c r="S41" s="43" t="s">
        <v>588</v>
      </c>
      <c r="T41" s="53" t="s">
        <v>637</v>
      </c>
      <c r="U41" s="47">
        <v>0.15</v>
      </c>
      <c r="AA41" s="271">
        <v>0.5</v>
      </c>
      <c r="AB41" s="106" t="s">
        <v>1259</v>
      </c>
      <c r="AC41" s="217">
        <v>1</v>
      </c>
      <c r="AD41" s="218">
        <v>1</v>
      </c>
      <c r="AE41" s="106">
        <f t="shared" si="4"/>
        <v>0.5</v>
      </c>
      <c r="AF41" s="217">
        <v>0</v>
      </c>
      <c r="AG41" s="106"/>
      <c r="AH41" s="106">
        <f t="shared" si="1"/>
        <v>0</v>
      </c>
      <c r="AI41" s="217">
        <v>0</v>
      </c>
      <c r="AJ41" s="106"/>
      <c r="AK41" s="106">
        <f t="shared" si="2"/>
        <v>0</v>
      </c>
      <c r="AL41" s="217">
        <v>0</v>
      </c>
      <c r="AM41" s="106"/>
      <c r="AN41" s="219">
        <f t="shared" si="3"/>
        <v>0</v>
      </c>
    </row>
    <row r="42" spans="1:40" ht="143" x14ac:dyDescent="0.35">
      <c r="A42" s="284">
        <v>180</v>
      </c>
      <c r="B42" s="43" t="s">
        <v>505</v>
      </c>
      <c r="C42" s="43" t="s">
        <v>633</v>
      </c>
      <c r="D42" s="43" t="s">
        <v>72</v>
      </c>
      <c r="E42" s="43" t="s">
        <v>484</v>
      </c>
      <c r="F42" s="43" t="s">
        <v>229</v>
      </c>
      <c r="G42" s="43" t="s">
        <v>46</v>
      </c>
      <c r="H42" s="43" t="s">
        <v>634</v>
      </c>
      <c r="I42" s="43" t="s">
        <v>580</v>
      </c>
      <c r="J42" s="43" t="s">
        <v>509</v>
      </c>
      <c r="K42" s="43" t="s">
        <v>649</v>
      </c>
      <c r="L42" s="187">
        <v>1</v>
      </c>
      <c r="M42" s="38" t="s">
        <v>582</v>
      </c>
      <c r="N42" s="38" t="s">
        <v>650</v>
      </c>
      <c r="O42" s="84" t="s">
        <v>103</v>
      </c>
      <c r="P42" s="215">
        <v>44593</v>
      </c>
      <c r="Q42" s="215">
        <v>44925</v>
      </c>
      <c r="R42" s="43" t="s">
        <v>55</v>
      </c>
      <c r="S42" s="43" t="s">
        <v>588</v>
      </c>
      <c r="T42" s="53" t="s">
        <v>637</v>
      </c>
      <c r="U42" s="47">
        <v>0.15</v>
      </c>
      <c r="AA42" s="271">
        <v>0.5</v>
      </c>
      <c r="AB42" s="106" t="s">
        <v>1260</v>
      </c>
      <c r="AC42" s="217">
        <v>1</v>
      </c>
      <c r="AD42" s="218">
        <v>1</v>
      </c>
      <c r="AE42" s="106">
        <f t="shared" si="4"/>
        <v>0.5</v>
      </c>
      <c r="AF42" s="217">
        <v>0</v>
      </c>
      <c r="AG42" s="106"/>
      <c r="AH42" s="106">
        <f t="shared" si="1"/>
        <v>0</v>
      </c>
      <c r="AI42" s="217">
        <v>0</v>
      </c>
      <c r="AJ42" s="106"/>
      <c r="AK42" s="106">
        <f t="shared" si="2"/>
        <v>0</v>
      </c>
      <c r="AL42" s="217">
        <v>0</v>
      </c>
      <c r="AM42" s="106"/>
      <c r="AN42" s="219">
        <f t="shared" si="3"/>
        <v>0</v>
      </c>
    </row>
    <row r="43" spans="1:40" ht="143" x14ac:dyDescent="0.35">
      <c r="A43" s="284">
        <v>181</v>
      </c>
      <c r="B43" s="43" t="s">
        <v>505</v>
      </c>
      <c r="C43" s="43" t="s">
        <v>633</v>
      </c>
      <c r="D43" s="43" t="s">
        <v>72</v>
      </c>
      <c r="E43" s="43" t="s">
        <v>484</v>
      </c>
      <c r="F43" s="43" t="s">
        <v>229</v>
      </c>
      <c r="G43" s="43" t="s">
        <v>46</v>
      </c>
      <c r="H43" s="43" t="s">
        <v>634</v>
      </c>
      <c r="I43" s="43" t="s">
        <v>580</v>
      </c>
      <c r="J43" s="43" t="s">
        <v>509</v>
      </c>
      <c r="K43" s="43" t="s">
        <v>649</v>
      </c>
      <c r="L43" s="187">
        <v>2</v>
      </c>
      <c r="M43" s="38" t="s">
        <v>582</v>
      </c>
      <c r="N43" s="38" t="s">
        <v>651</v>
      </c>
      <c r="O43" s="84" t="s">
        <v>103</v>
      </c>
      <c r="P43" s="215">
        <v>44593</v>
      </c>
      <c r="Q43" s="215">
        <v>44925</v>
      </c>
      <c r="R43" s="43" t="s">
        <v>55</v>
      </c>
      <c r="S43" s="43" t="s">
        <v>588</v>
      </c>
      <c r="T43" s="53" t="s">
        <v>637</v>
      </c>
      <c r="U43" s="47">
        <v>0.05</v>
      </c>
      <c r="AA43" s="271">
        <v>0.5</v>
      </c>
      <c r="AB43" s="106" t="s">
        <v>1261</v>
      </c>
      <c r="AC43" s="217">
        <v>1</v>
      </c>
      <c r="AD43" s="218">
        <v>1</v>
      </c>
      <c r="AE43" s="106">
        <f>+$AA43*AD43</f>
        <v>0.5</v>
      </c>
      <c r="AF43" s="217">
        <v>1</v>
      </c>
      <c r="AG43" s="106"/>
      <c r="AH43" s="106">
        <f t="shared" si="1"/>
        <v>0</v>
      </c>
      <c r="AI43" s="217">
        <v>0</v>
      </c>
      <c r="AJ43" s="106"/>
      <c r="AK43" s="106">
        <f t="shared" si="2"/>
        <v>0</v>
      </c>
      <c r="AL43" s="217">
        <v>0</v>
      </c>
      <c r="AM43" s="106"/>
      <c r="AN43" s="219">
        <f t="shared" si="3"/>
        <v>0</v>
      </c>
    </row>
    <row r="44" spans="1:40" ht="143" x14ac:dyDescent="0.35">
      <c r="A44" s="284">
        <v>182</v>
      </c>
      <c r="B44" s="43" t="s">
        <v>505</v>
      </c>
      <c r="C44" s="43" t="s">
        <v>633</v>
      </c>
      <c r="D44" s="43" t="s">
        <v>72</v>
      </c>
      <c r="E44" s="43" t="s">
        <v>484</v>
      </c>
      <c r="F44" s="43" t="s">
        <v>229</v>
      </c>
      <c r="G44" s="43" t="s">
        <v>46</v>
      </c>
      <c r="H44" s="43" t="s">
        <v>634</v>
      </c>
      <c r="I44" s="43" t="s">
        <v>580</v>
      </c>
      <c r="J44" s="43" t="s">
        <v>544</v>
      </c>
      <c r="K44" s="43" t="s">
        <v>649</v>
      </c>
      <c r="L44" s="187">
        <v>22</v>
      </c>
      <c r="M44" s="38" t="s">
        <v>582</v>
      </c>
      <c r="N44" s="38" t="s">
        <v>652</v>
      </c>
      <c r="O44" s="84" t="s">
        <v>103</v>
      </c>
      <c r="P44" s="215">
        <v>44593</v>
      </c>
      <c r="Q44" s="215">
        <v>44925</v>
      </c>
      <c r="R44" s="43" t="s">
        <v>55</v>
      </c>
      <c r="S44" s="43" t="s">
        <v>588</v>
      </c>
      <c r="T44" s="53" t="s">
        <v>637</v>
      </c>
      <c r="U44" s="47">
        <v>0.15</v>
      </c>
      <c r="AA44" s="271">
        <v>0.5</v>
      </c>
      <c r="AB44" s="106" t="s">
        <v>1262</v>
      </c>
      <c r="AC44" s="217">
        <v>7</v>
      </c>
      <c r="AD44" s="218">
        <v>1</v>
      </c>
      <c r="AE44" s="106">
        <f t="shared" si="4"/>
        <v>0.5</v>
      </c>
      <c r="AF44" s="217">
        <v>15</v>
      </c>
      <c r="AG44" s="106"/>
      <c r="AH44" s="106">
        <f t="shared" si="1"/>
        <v>0</v>
      </c>
      <c r="AI44" s="217">
        <v>0</v>
      </c>
      <c r="AJ44" s="106"/>
      <c r="AK44" s="106">
        <f t="shared" si="2"/>
        <v>0</v>
      </c>
      <c r="AL44" s="217">
        <v>0</v>
      </c>
      <c r="AM44" s="106"/>
      <c r="AN44" s="219">
        <f t="shared" si="3"/>
        <v>0</v>
      </c>
    </row>
    <row r="45" spans="1:40" ht="143" x14ac:dyDescent="0.35">
      <c r="A45" s="284">
        <v>183</v>
      </c>
      <c r="B45" s="43" t="s">
        <v>505</v>
      </c>
      <c r="C45" s="43" t="s">
        <v>633</v>
      </c>
      <c r="D45" s="43" t="s">
        <v>72</v>
      </c>
      <c r="E45" s="43" t="s">
        <v>484</v>
      </c>
      <c r="F45" s="43" t="s">
        <v>229</v>
      </c>
      <c r="G45" s="43" t="s">
        <v>46</v>
      </c>
      <c r="H45" s="43" t="s">
        <v>634</v>
      </c>
      <c r="I45" s="43" t="s">
        <v>580</v>
      </c>
      <c r="J45" s="43" t="s">
        <v>509</v>
      </c>
      <c r="K45" s="43" t="s">
        <v>649</v>
      </c>
      <c r="L45" s="187">
        <v>1</v>
      </c>
      <c r="M45" s="38" t="s">
        <v>582</v>
      </c>
      <c r="N45" s="38" t="s">
        <v>628</v>
      </c>
      <c r="O45" s="84" t="s">
        <v>103</v>
      </c>
      <c r="P45" s="215">
        <v>44593</v>
      </c>
      <c r="Q45" s="215">
        <v>44925</v>
      </c>
      <c r="R45" s="43" t="s">
        <v>55</v>
      </c>
      <c r="S45" s="43" t="s">
        <v>613</v>
      </c>
      <c r="T45" s="53" t="s">
        <v>637</v>
      </c>
      <c r="U45" s="47">
        <v>0.1</v>
      </c>
      <c r="AA45" s="271">
        <v>0.5</v>
      </c>
      <c r="AB45" s="106" t="s">
        <v>880</v>
      </c>
      <c r="AC45" s="217">
        <v>0</v>
      </c>
      <c r="AD45" s="218">
        <v>0</v>
      </c>
      <c r="AE45" s="106">
        <f t="shared" si="4"/>
        <v>0</v>
      </c>
      <c r="AF45" s="217">
        <v>1</v>
      </c>
      <c r="AG45" s="106"/>
      <c r="AH45" s="106">
        <f t="shared" si="1"/>
        <v>0</v>
      </c>
      <c r="AI45" s="217">
        <v>0</v>
      </c>
      <c r="AJ45" s="106"/>
      <c r="AK45" s="106">
        <f t="shared" si="2"/>
        <v>0</v>
      </c>
      <c r="AL45" s="217">
        <v>0</v>
      </c>
      <c r="AM45" s="106"/>
      <c r="AN45" s="219">
        <f t="shared" si="3"/>
        <v>0</v>
      </c>
    </row>
    <row r="46" spans="1:40" ht="143" x14ac:dyDescent="0.35">
      <c r="A46" s="284">
        <v>184</v>
      </c>
      <c r="B46" s="43" t="s">
        <v>505</v>
      </c>
      <c r="C46" s="43" t="s">
        <v>633</v>
      </c>
      <c r="D46" s="43" t="s">
        <v>72</v>
      </c>
      <c r="E46" s="43" t="s">
        <v>484</v>
      </c>
      <c r="F46" s="43" t="s">
        <v>229</v>
      </c>
      <c r="G46" s="43" t="s">
        <v>46</v>
      </c>
      <c r="H46" s="43" t="s">
        <v>634</v>
      </c>
      <c r="I46" s="43" t="s">
        <v>580</v>
      </c>
      <c r="J46" s="43" t="s">
        <v>544</v>
      </c>
      <c r="K46" s="43" t="s">
        <v>649</v>
      </c>
      <c r="L46" s="187">
        <v>22</v>
      </c>
      <c r="M46" s="38" t="s">
        <v>582</v>
      </c>
      <c r="N46" s="38" t="s">
        <v>653</v>
      </c>
      <c r="O46" s="84" t="s">
        <v>103</v>
      </c>
      <c r="P46" s="215">
        <v>44593</v>
      </c>
      <c r="Q46" s="215">
        <v>44925</v>
      </c>
      <c r="R46" s="43" t="s">
        <v>55</v>
      </c>
      <c r="S46" s="43" t="s">
        <v>588</v>
      </c>
      <c r="T46" s="53" t="s">
        <v>639</v>
      </c>
      <c r="U46" s="47">
        <v>0.1</v>
      </c>
      <c r="AA46" s="271">
        <v>0.5</v>
      </c>
      <c r="AB46" s="106" t="s">
        <v>880</v>
      </c>
      <c r="AC46" s="217">
        <v>0</v>
      </c>
      <c r="AD46" s="218">
        <v>0</v>
      </c>
      <c r="AE46" s="106">
        <f t="shared" si="4"/>
        <v>0</v>
      </c>
      <c r="AF46" s="217">
        <v>0</v>
      </c>
      <c r="AG46" s="106"/>
      <c r="AH46" s="106">
        <f t="shared" si="1"/>
        <v>0</v>
      </c>
      <c r="AI46" s="217">
        <v>6</v>
      </c>
      <c r="AJ46" s="106"/>
      <c r="AK46" s="106">
        <f t="shared" si="2"/>
        <v>0</v>
      </c>
      <c r="AL46" s="217">
        <v>16</v>
      </c>
      <c r="AM46" s="106"/>
      <c r="AN46" s="219">
        <f t="shared" si="3"/>
        <v>0</v>
      </c>
    </row>
    <row r="47" spans="1:40" ht="143" x14ac:dyDescent="0.35">
      <c r="A47" s="284">
        <v>185</v>
      </c>
      <c r="B47" s="43" t="s">
        <v>505</v>
      </c>
      <c r="C47" s="43" t="s">
        <v>633</v>
      </c>
      <c r="D47" s="43" t="s">
        <v>72</v>
      </c>
      <c r="E47" s="43" t="s">
        <v>484</v>
      </c>
      <c r="F47" s="43" t="s">
        <v>229</v>
      </c>
      <c r="G47" s="43" t="s">
        <v>46</v>
      </c>
      <c r="H47" s="43" t="s">
        <v>634</v>
      </c>
      <c r="I47" s="43" t="s">
        <v>580</v>
      </c>
      <c r="J47" s="43" t="s">
        <v>544</v>
      </c>
      <c r="K47" s="43" t="s">
        <v>649</v>
      </c>
      <c r="L47" s="187">
        <v>22</v>
      </c>
      <c r="M47" s="38" t="s">
        <v>582</v>
      </c>
      <c r="N47" s="38" t="s">
        <v>654</v>
      </c>
      <c r="O47" s="84" t="s">
        <v>103</v>
      </c>
      <c r="P47" s="215">
        <v>44593</v>
      </c>
      <c r="Q47" s="215">
        <v>44925</v>
      </c>
      <c r="R47" s="43" t="s">
        <v>55</v>
      </c>
      <c r="S47" s="43" t="s">
        <v>588</v>
      </c>
      <c r="T47" s="53" t="s">
        <v>639</v>
      </c>
      <c r="U47" s="47">
        <v>0.3</v>
      </c>
      <c r="AA47" s="271">
        <v>2</v>
      </c>
      <c r="AB47" s="106" t="s">
        <v>880</v>
      </c>
      <c r="AC47" s="217">
        <v>0</v>
      </c>
      <c r="AD47" s="218">
        <v>0</v>
      </c>
      <c r="AE47" s="106">
        <f t="shared" si="4"/>
        <v>0</v>
      </c>
      <c r="AF47" s="217">
        <v>0</v>
      </c>
      <c r="AG47" s="106"/>
      <c r="AH47" s="106">
        <f t="shared" si="1"/>
        <v>0</v>
      </c>
      <c r="AI47" s="217">
        <v>6</v>
      </c>
      <c r="AJ47" s="106"/>
      <c r="AK47" s="106">
        <f t="shared" si="2"/>
        <v>0</v>
      </c>
      <c r="AL47" s="217">
        <v>16</v>
      </c>
      <c r="AM47" s="106"/>
      <c r="AN47" s="219">
        <f t="shared" si="3"/>
        <v>0</v>
      </c>
    </row>
    <row r="48" spans="1:40" ht="51" customHeight="1" x14ac:dyDescent="0.35">
      <c r="A48" s="284">
        <v>186</v>
      </c>
      <c r="B48" s="43" t="s">
        <v>505</v>
      </c>
      <c r="C48" s="43" t="s">
        <v>633</v>
      </c>
      <c r="D48" s="43" t="s">
        <v>72</v>
      </c>
      <c r="E48" s="43" t="s">
        <v>484</v>
      </c>
      <c r="F48" s="43" t="s">
        <v>229</v>
      </c>
      <c r="G48" s="43" t="s">
        <v>46</v>
      </c>
      <c r="H48" s="43" t="s">
        <v>634</v>
      </c>
      <c r="I48" s="43" t="s">
        <v>580</v>
      </c>
      <c r="J48" s="43" t="s">
        <v>509</v>
      </c>
      <c r="K48" s="43" t="s">
        <v>655</v>
      </c>
      <c r="L48" s="187">
        <v>1</v>
      </c>
      <c r="M48" s="38" t="s">
        <v>582</v>
      </c>
      <c r="N48" s="38" t="s">
        <v>656</v>
      </c>
      <c r="O48" s="84" t="s">
        <v>103</v>
      </c>
      <c r="P48" s="215">
        <v>44593</v>
      </c>
      <c r="Q48" s="215">
        <v>44925</v>
      </c>
      <c r="R48" s="43" t="s">
        <v>55</v>
      </c>
      <c r="S48" s="43" t="s">
        <v>588</v>
      </c>
      <c r="T48" s="53" t="s">
        <v>637</v>
      </c>
      <c r="U48" s="47">
        <v>0.15</v>
      </c>
      <c r="AA48" s="271">
        <v>0.5</v>
      </c>
      <c r="AB48" s="106"/>
      <c r="AC48" s="217">
        <v>1</v>
      </c>
      <c r="AD48" s="218">
        <v>1</v>
      </c>
      <c r="AE48" s="106">
        <f t="shared" si="4"/>
        <v>0.5</v>
      </c>
      <c r="AF48" s="217">
        <v>0</v>
      </c>
      <c r="AG48" s="106"/>
      <c r="AH48" s="106">
        <f t="shared" si="1"/>
        <v>0</v>
      </c>
      <c r="AI48" s="217">
        <v>0</v>
      </c>
      <c r="AJ48" s="106"/>
      <c r="AK48" s="106">
        <f t="shared" si="2"/>
        <v>0</v>
      </c>
      <c r="AL48" s="217">
        <v>0</v>
      </c>
      <c r="AM48" s="106"/>
      <c r="AN48" s="219">
        <f t="shared" si="3"/>
        <v>0</v>
      </c>
    </row>
    <row r="49" spans="1:40" ht="143" x14ac:dyDescent="0.35">
      <c r="A49" s="284">
        <v>187</v>
      </c>
      <c r="B49" s="43" t="s">
        <v>505</v>
      </c>
      <c r="C49" s="43" t="s">
        <v>633</v>
      </c>
      <c r="D49" s="43" t="s">
        <v>72</v>
      </c>
      <c r="E49" s="43" t="s">
        <v>484</v>
      </c>
      <c r="F49" s="43" t="s">
        <v>229</v>
      </c>
      <c r="G49" s="43" t="s">
        <v>46</v>
      </c>
      <c r="H49" s="43" t="s">
        <v>634</v>
      </c>
      <c r="I49" s="43" t="s">
        <v>580</v>
      </c>
      <c r="J49" s="43" t="s">
        <v>509</v>
      </c>
      <c r="K49" s="43" t="s">
        <v>655</v>
      </c>
      <c r="L49" s="187">
        <v>1</v>
      </c>
      <c r="M49" s="38" t="s">
        <v>582</v>
      </c>
      <c r="N49" s="38" t="s">
        <v>657</v>
      </c>
      <c r="O49" s="84" t="s">
        <v>103</v>
      </c>
      <c r="P49" s="215">
        <v>44593</v>
      </c>
      <c r="Q49" s="215">
        <v>44925</v>
      </c>
      <c r="R49" s="43" t="s">
        <v>55</v>
      </c>
      <c r="S49" s="43" t="s">
        <v>588</v>
      </c>
      <c r="T49" s="53" t="s">
        <v>637</v>
      </c>
      <c r="U49" s="47">
        <v>0.15</v>
      </c>
      <c r="AA49" s="271">
        <v>0.5</v>
      </c>
      <c r="AB49" s="106" t="s">
        <v>1263</v>
      </c>
      <c r="AC49" s="217">
        <v>1</v>
      </c>
      <c r="AD49" s="218">
        <v>1</v>
      </c>
      <c r="AE49" s="106">
        <f t="shared" si="4"/>
        <v>0.5</v>
      </c>
      <c r="AF49" s="217">
        <v>0</v>
      </c>
      <c r="AG49" s="106"/>
      <c r="AH49" s="106">
        <f t="shared" si="1"/>
        <v>0</v>
      </c>
      <c r="AI49" s="217">
        <v>0</v>
      </c>
      <c r="AJ49" s="106"/>
      <c r="AK49" s="106">
        <f t="shared" si="2"/>
        <v>0</v>
      </c>
      <c r="AL49" s="217">
        <v>0</v>
      </c>
      <c r="AM49" s="106"/>
      <c r="AN49" s="219">
        <f t="shared" si="3"/>
        <v>0</v>
      </c>
    </row>
    <row r="50" spans="1:40" ht="143" x14ac:dyDescent="0.35">
      <c r="A50" s="284">
        <v>188</v>
      </c>
      <c r="B50" s="43" t="s">
        <v>505</v>
      </c>
      <c r="C50" s="43" t="s">
        <v>633</v>
      </c>
      <c r="D50" s="43" t="s">
        <v>72</v>
      </c>
      <c r="E50" s="43" t="s">
        <v>484</v>
      </c>
      <c r="F50" s="43" t="s">
        <v>229</v>
      </c>
      <c r="G50" s="43" t="s">
        <v>46</v>
      </c>
      <c r="H50" s="43" t="s">
        <v>634</v>
      </c>
      <c r="I50" s="43" t="s">
        <v>580</v>
      </c>
      <c r="J50" s="43" t="s">
        <v>544</v>
      </c>
      <c r="K50" s="43" t="s">
        <v>655</v>
      </c>
      <c r="L50" s="187">
        <v>15</v>
      </c>
      <c r="M50" s="38" t="s">
        <v>582</v>
      </c>
      <c r="N50" s="38" t="s">
        <v>1264</v>
      </c>
      <c r="O50" s="84" t="s">
        <v>103</v>
      </c>
      <c r="P50" s="215">
        <v>44593</v>
      </c>
      <c r="Q50" s="215">
        <v>44925</v>
      </c>
      <c r="R50" s="43" t="s">
        <v>55</v>
      </c>
      <c r="S50" s="43" t="s">
        <v>588</v>
      </c>
      <c r="T50" s="53" t="s">
        <v>637</v>
      </c>
      <c r="U50" s="47">
        <v>0.05</v>
      </c>
      <c r="AA50" s="271">
        <v>0.5</v>
      </c>
      <c r="AB50" s="106" t="s">
        <v>1265</v>
      </c>
      <c r="AC50" s="217">
        <v>15</v>
      </c>
      <c r="AD50" s="218">
        <v>1</v>
      </c>
      <c r="AE50" s="106">
        <f>+$AA50*AD50</f>
        <v>0.5</v>
      </c>
      <c r="AF50" s="217">
        <v>0</v>
      </c>
      <c r="AG50" s="106"/>
      <c r="AH50" s="106">
        <f t="shared" si="1"/>
        <v>0</v>
      </c>
      <c r="AI50" s="217">
        <v>0</v>
      </c>
      <c r="AJ50" s="106"/>
      <c r="AK50" s="106">
        <f t="shared" si="2"/>
        <v>0</v>
      </c>
      <c r="AL50" s="217">
        <v>0</v>
      </c>
      <c r="AM50" s="106"/>
      <c r="AN50" s="219">
        <f t="shared" si="3"/>
        <v>0</v>
      </c>
    </row>
    <row r="51" spans="1:40" ht="143" x14ac:dyDescent="0.35">
      <c r="A51" s="284">
        <v>189</v>
      </c>
      <c r="B51" s="43" t="s">
        <v>505</v>
      </c>
      <c r="C51" s="43" t="s">
        <v>633</v>
      </c>
      <c r="D51" s="43" t="s">
        <v>72</v>
      </c>
      <c r="E51" s="43" t="s">
        <v>484</v>
      </c>
      <c r="F51" s="43" t="s">
        <v>229</v>
      </c>
      <c r="G51" s="43" t="s">
        <v>46</v>
      </c>
      <c r="H51" s="43" t="s">
        <v>634</v>
      </c>
      <c r="I51" s="43" t="s">
        <v>580</v>
      </c>
      <c r="J51" s="43" t="s">
        <v>544</v>
      </c>
      <c r="K51" s="43" t="s">
        <v>655</v>
      </c>
      <c r="L51" s="187">
        <v>15</v>
      </c>
      <c r="M51" s="38" t="s">
        <v>582</v>
      </c>
      <c r="N51" s="38" t="s">
        <v>628</v>
      </c>
      <c r="O51" s="84" t="s">
        <v>103</v>
      </c>
      <c r="P51" s="215">
        <v>44593</v>
      </c>
      <c r="Q51" s="215">
        <v>44925</v>
      </c>
      <c r="R51" s="43" t="s">
        <v>55</v>
      </c>
      <c r="S51" s="43" t="s">
        <v>588</v>
      </c>
      <c r="T51" s="53" t="s">
        <v>637</v>
      </c>
      <c r="U51" s="47">
        <v>0.15</v>
      </c>
      <c r="AA51" s="271">
        <v>1</v>
      </c>
      <c r="AB51" s="106" t="s">
        <v>1266</v>
      </c>
      <c r="AC51" s="217">
        <v>0</v>
      </c>
      <c r="AD51" s="218">
        <v>0</v>
      </c>
      <c r="AE51" s="106">
        <f t="shared" ref="AE51:AE93" si="5">+$AA51*AD51</f>
        <v>0</v>
      </c>
      <c r="AF51" s="217">
        <v>15</v>
      </c>
      <c r="AG51" s="106"/>
      <c r="AH51" s="106">
        <f t="shared" si="1"/>
        <v>0</v>
      </c>
      <c r="AI51" s="217">
        <v>0</v>
      </c>
      <c r="AJ51" s="106"/>
      <c r="AK51" s="106">
        <f t="shared" si="2"/>
        <v>0</v>
      </c>
      <c r="AL51" s="217">
        <v>0</v>
      </c>
      <c r="AM51" s="106"/>
      <c r="AN51" s="219">
        <f t="shared" si="3"/>
        <v>0</v>
      </c>
    </row>
    <row r="52" spans="1:40" ht="143.5" thickBot="1" x14ac:dyDescent="0.4">
      <c r="A52" s="285">
        <v>190</v>
      </c>
      <c r="B52" s="43" t="s">
        <v>505</v>
      </c>
      <c r="C52" s="192" t="s">
        <v>633</v>
      </c>
      <c r="D52" s="192" t="s">
        <v>72</v>
      </c>
      <c r="E52" s="192" t="s">
        <v>484</v>
      </c>
      <c r="F52" s="192" t="s">
        <v>229</v>
      </c>
      <c r="G52" s="192" t="s">
        <v>46</v>
      </c>
      <c r="H52" s="192" t="s">
        <v>634</v>
      </c>
      <c r="I52" s="192" t="s">
        <v>580</v>
      </c>
      <c r="J52" s="192" t="s">
        <v>544</v>
      </c>
      <c r="K52" s="192" t="s">
        <v>655</v>
      </c>
      <c r="L52" s="193">
        <v>15</v>
      </c>
      <c r="M52" s="220" t="s">
        <v>582</v>
      </c>
      <c r="N52" s="220" t="s">
        <v>659</v>
      </c>
      <c r="O52" s="221" t="s">
        <v>103</v>
      </c>
      <c r="P52" s="222">
        <v>44593</v>
      </c>
      <c r="Q52" s="222">
        <v>44925</v>
      </c>
      <c r="R52" s="192" t="s">
        <v>55</v>
      </c>
      <c r="S52" s="192" t="s">
        <v>588</v>
      </c>
      <c r="T52" s="197" t="s">
        <v>639</v>
      </c>
      <c r="U52" s="198">
        <v>0.1</v>
      </c>
      <c r="V52" s="223"/>
      <c r="W52" s="223"/>
      <c r="X52" s="223"/>
      <c r="Y52" s="223"/>
      <c r="Z52" s="224"/>
      <c r="AA52" s="272">
        <v>0.5</v>
      </c>
      <c r="AB52" s="225" t="s">
        <v>880</v>
      </c>
      <c r="AC52" s="226">
        <v>0</v>
      </c>
      <c r="AD52" s="227">
        <v>0</v>
      </c>
      <c r="AE52" s="106">
        <f t="shared" si="5"/>
        <v>0</v>
      </c>
      <c r="AF52" s="226">
        <v>0</v>
      </c>
      <c r="AG52" s="225"/>
      <c r="AH52" s="225">
        <f t="shared" si="1"/>
        <v>0</v>
      </c>
      <c r="AI52" s="226">
        <v>0</v>
      </c>
      <c r="AJ52" s="225"/>
      <c r="AK52" s="225">
        <f t="shared" si="2"/>
        <v>0</v>
      </c>
      <c r="AL52" s="226">
        <v>15</v>
      </c>
      <c r="AM52" s="225"/>
      <c r="AN52" s="228">
        <f t="shared" si="3"/>
        <v>0</v>
      </c>
    </row>
    <row r="53" spans="1:40" ht="78" x14ac:dyDescent="0.35">
      <c r="A53" s="286">
        <v>191</v>
      </c>
      <c r="B53" s="43" t="s">
        <v>505</v>
      </c>
      <c r="C53" s="229" t="s">
        <v>660</v>
      </c>
      <c r="D53" s="229" t="s">
        <v>72</v>
      </c>
      <c r="E53" s="229" t="s">
        <v>484</v>
      </c>
      <c r="F53" s="229" t="s">
        <v>229</v>
      </c>
      <c r="G53" s="229" t="s">
        <v>46</v>
      </c>
      <c r="H53" s="229" t="s">
        <v>661</v>
      </c>
      <c r="I53" s="229" t="s">
        <v>580</v>
      </c>
      <c r="J53" s="229" t="s">
        <v>509</v>
      </c>
      <c r="K53" s="229" t="s">
        <v>662</v>
      </c>
      <c r="L53" s="230">
        <v>15</v>
      </c>
      <c r="M53" s="231" t="s">
        <v>582</v>
      </c>
      <c r="N53" s="231" t="s">
        <v>663</v>
      </c>
      <c r="O53" s="232" t="s">
        <v>103</v>
      </c>
      <c r="P53" s="233">
        <v>44958</v>
      </c>
      <c r="Q53" s="233">
        <v>45290</v>
      </c>
      <c r="R53" s="229" t="s">
        <v>55</v>
      </c>
      <c r="S53" s="229" t="s">
        <v>664</v>
      </c>
      <c r="T53" s="234" t="s">
        <v>665</v>
      </c>
      <c r="U53" s="235">
        <v>0.05</v>
      </c>
      <c r="AA53" s="273">
        <v>1</v>
      </c>
      <c r="AB53" s="237" t="s">
        <v>1267</v>
      </c>
      <c r="AC53" s="236">
        <v>15</v>
      </c>
      <c r="AD53" s="238">
        <v>1</v>
      </c>
      <c r="AE53" s="106">
        <f t="shared" si="5"/>
        <v>1</v>
      </c>
      <c r="AF53" s="236">
        <v>0</v>
      </c>
      <c r="AG53" s="237"/>
      <c r="AH53" s="237">
        <v>0</v>
      </c>
      <c r="AI53" s="236">
        <v>0</v>
      </c>
      <c r="AJ53" s="237"/>
      <c r="AK53" s="237">
        <v>0</v>
      </c>
      <c r="AL53" s="236">
        <v>0</v>
      </c>
      <c r="AM53" s="237"/>
      <c r="AN53" s="237">
        <v>0</v>
      </c>
    </row>
    <row r="54" spans="1:40" ht="78" x14ac:dyDescent="0.35">
      <c r="A54" s="37">
        <v>192</v>
      </c>
      <c r="B54" s="43" t="s">
        <v>505</v>
      </c>
      <c r="C54" s="43" t="s">
        <v>660</v>
      </c>
      <c r="D54" s="43" t="s">
        <v>72</v>
      </c>
      <c r="E54" s="43" t="s">
        <v>484</v>
      </c>
      <c r="F54" s="43" t="s">
        <v>229</v>
      </c>
      <c r="G54" s="43" t="s">
        <v>46</v>
      </c>
      <c r="H54" s="43" t="s">
        <v>661</v>
      </c>
      <c r="I54" s="43" t="s">
        <v>580</v>
      </c>
      <c r="J54" s="43" t="s">
        <v>544</v>
      </c>
      <c r="K54" s="43" t="s">
        <v>662</v>
      </c>
      <c r="L54" s="187">
        <v>2</v>
      </c>
      <c r="M54" s="38" t="s">
        <v>582</v>
      </c>
      <c r="N54" s="38" t="s">
        <v>666</v>
      </c>
      <c r="O54" s="84" t="s">
        <v>103</v>
      </c>
      <c r="P54" s="215">
        <v>44958</v>
      </c>
      <c r="Q54" s="215">
        <v>45290</v>
      </c>
      <c r="R54" s="43" t="s">
        <v>55</v>
      </c>
      <c r="S54" s="43" t="s">
        <v>664</v>
      </c>
      <c r="T54" s="53" t="s">
        <v>665</v>
      </c>
      <c r="U54" s="47">
        <v>0.2</v>
      </c>
      <c r="AA54" s="274">
        <v>1</v>
      </c>
      <c r="AB54" s="80" t="s">
        <v>1268</v>
      </c>
      <c r="AC54" s="239">
        <v>1</v>
      </c>
      <c r="AD54" s="218">
        <v>1</v>
      </c>
      <c r="AE54" s="106">
        <f t="shared" si="5"/>
        <v>1</v>
      </c>
      <c r="AF54" s="239">
        <v>1</v>
      </c>
      <c r="AG54" s="80"/>
      <c r="AH54" s="80">
        <v>0</v>
      </c>
      <c r="AI54" s="239">
        <v>0</v>
      </c>
      <c r="AJ54" s="80"/>
      <c r="AK54" s="80">
        <v>0</v>
      </c>
      <c r="AL54" s="239">
        <v>0</v>
      </c>
      <c r="AM54" s="80"/>
      <c r="AN54" s="80">
        <v>0</v>
      </c>
    </row>
    <row r="55" spans="1:40" ht="78" x14ac:dyDescent="0.35">
      <c r="A55" s="37">
        <v>193</v>
      </c>
      <c r="B55" s="43" t="s">
        <v>505</v>
      </c>
      <c r="C55" s="43" t="s">
        <v>660</v>
      </c>
      <c r="D55" s="43" t="s">
        <v>72</v>
      </c>
      <c r="E55" s="43" t="s">
        <v>484</v>
      </c>
      <c r="F55" s="43" t="s">
        <v>229</v>
      </c>
      <c r="G55" s="43" t="s">
        <v>46</v>
      </c>
      <c r="H55" s="43" t="s">
        <v>661</v>
      </c>
      <c r="I55" s="43" t="s">
        <v>580</v>
      </c>
      <c r="J55" s="43" t="s">
        <v>544</v>
      </c>
      <c r="K55" s="43" t="s">
        <v>662</v>
      </c>
      <c r="L55" s="187">
        <v>2</v>
      </c>
      <c r="M55" s="38" t="s">
        <v>582</v>
      </c>
      <c r="N55" s="38" t="s">
        <v>667</v>
      </c>
      <c r="O55" s="84" t="s">
        <v>103</v>
      </c>
      <c r="P55" s="215">
        <v>44958</v>
      </c>
      <c r="Q55" s="215">
        <v>45290</v>
      </c>
      <c r="R55" s="43" t="s">
        <v>55</v>
      </c>
      <c r="S55" s="43" t="s">
        <v>664</v>
      </c>
      <c r="T55" s="53" t="s">
        <v>665</v>
      </c>
      <c r="U55" s="47">
        <v>0.05</v>
      </c>
      <c r="AA55" s="274">
        <v>1</v>
      </c>
      <c r="AB55" s="80" t="s">
        <v>1269</v>
      </c>
      <c r="AC55" s="239">
        <v>1</v>
      </c>
      <c r="AD55" s="218">
        <v>1</v>
      </c>
      <c r="AE55" s="106">
        <f t="shared" si="5"/>
        <v>1</v>
      </c>
      <c r="AF55" s="239">
        <v>1</v>
      </c>
      <c r="AG55" s="80"/>
      <c r="AH55" s="80">
        <v>0</v>
      </c>
      <c r="AI55" s="239">
        <v>0</v>
      </c>
      <c r="AJ55" s="80"/>
      <c r="AK55" s="80">
        <v>0</v>
      </c>
      <c r="AL55" s="239">
        <v>0</v>
      </c>
      <c r="AM55" s="80"/>
      <c r="AN55" s="80">
        <v>0</v>
      </c>
    </row>
    <row r="56" spans="1:40" ht="78" x14ac:dyDescent="0.35">
      <c r="A56" s="37">
        <v>194</v>
      </c>
      <c r="B56" s="43" t="s">
        <v>505</v>
      </c>
      <c r="C56" s="43" t="s">
        <v>660</v>
      </c>
      <c r="D56" s="43" t="s">
        <v>72</v>
      </c>
      <c r="E56" s="43" t="s">
        <v>484</v>
      </c>
      <c r="F56" s="43" t="s">
        <v>229</v>
      </c>
      <c r="G56" s="43" t="s">
        <v>46</v>
      </c>
      <c r="H56" s="43" t="s">
        <v>661</v>
      </c>
      <c r="I56" s="43" t="s">
        <v>580</v>
      </c>
      <c r="J56" s="43" t="s">
        <v>544</v>
      </c>
      <c r="K56" s="43" t="s">
        <v>662</v>
      </c>
      <c r="L56" s="187">
        <v>19</v>
      </c>
      <c r="M56" s="38" t="s">
        <v>582</v>
      </c>
      <c r="N56" s="38" t="s">
        <v>668</v>
      </c>
      <c r="O56" s="84" t="s">
        <v>103</v>
      </c>
      <c r="P56" s="215">
        <v>44958</v>
      </c>
      <c r="Q56" s="215">
        <v>45290</v>
      </c>
      <c r="R56" s="43" t="s">
        <v>55</v>
      </c>
      <c r="S56" s="43" t="s">
        <v>664</v>
      </c>
      <c r="T56" s="53" t="s">
        <v>669</v>
      </c>
      <c r="U56" s="47">
        <v>0.15</v>
      </c>
      <c r="AA56" s="274">
        <v>1</v>
      </c>
      <c r="AB56" s="80" t="s">
        <v>1270</v>
      </c>
      <c r="AC56" s="239">
        <v>19</v>
      </c>
      <c r="AD56" s="218">
        <v>1</v>
      </c>
      <c r="AE56" s="106">
        <f t="shared" si="5"/>
        <v>1</v>
      </c>
      <c r="AF56" s="239">
        <v>0</v>
      </c>
      <c r="AG56" s="80"/>
      <c r="AH56" s="80">
        <v>0</v>
      </c>
      <c r="AI56" s="239">
        <v>0</v>
      </c>
      <c r="AJ56" s="80"/>
      <c r="AK56" s="80">
        <v>0</v>
      </c>
      <c r="AL56" s="239">
        <v>0</v>
      </c>
      <c r="AM56" s="80"/>
      <c r="AN56" s="80">
        <v>0</v>
      </c>
    </row>
    <row r="57" spans="1:40" ht="78" x14ac:dyDescent="0.35">
      <c r="A57" s="37">
        <v>195</v>
      </c>
      <c r="B57" s="43" t="s">
        <v>505</v>
      </c>
      <c r="C57" s="43" t="s">
        <v>660</v>
      </c>
      <c r="D57" s="43" t="s">
        <v>72</v>
      </c>
      <c r="E57" s="43" t="s">
        <v>484</v>
      </c>
      <c r="F57" s="43" t="s">
        <v>229</v>
      </c>
      <c r="G57" s="43" t="s">
        <v>46</v>
      </c>
      <c r="H57" s="43" t="s">
        <v>661</v>
      </c>
      <c r="I57" s="43" t="s">
        <v>580</v>
      </c>
      <c r="J57" s="43" t="s">
        <v>544</v>
      </c>
      <c r="K57" s="43" t="s">
        <v>662</v>
      </c>
      <c r="L57" s="187">
        <v>16</v>
      </c>
      <c r="M57" s="38" t="s">
        <v>582</v>
      </c>
      <c r="N57" s="38" t="s">
        <v>670</v>
      </c>
      <c r="O57" s="84" t="s">
        <v>103</v>
      </c>
      <c r="P57" s="215">
        <v>44958</v>
      </c>
      <c r="Q57" s="215">
        <v>45290</v>
      </c>
      <c r="R57" s="43" t="s">
        <v>55</v>
      </c>
      <c r="S57" s="43" t="s">
        <v>664</v>
      </c>
      <c r="T57" s="53" t="s">
        <v>669</v>
      </c>
      <c r="U57" s="47">
        <v>0.05</v>
      </c>
      <c r="AA57" s="274">
        <v>2</v>
      </c>
      <c r="AB57" s="80" t="s">
        <v>1271</v>
      </c>
      <c r="AC57" s="239">
        <v>0</v>
      </c>
      <c r="AD57" s="218">
        <v>0</v>
      </c>
      <c r="AE57" s="106">
        <f t="shared" si="5"/>
        <v>0</v>
      </c>
      <c r="AF57" s="239">
        <v>16</v>
      </c>
      <c r="AG57" s="80"/>
      <c r="AH57" s="80">
        <v>0</v>
      </c>
      <c r="AI57" s="239">
        <v>0</v>
      </c>
      <c r="AJ57" s="80"/>
      <c r="AK57" s="80">
        <v>0</v>
      </c>
      <c r="AL57" s="239">
        <v>0</v>
      </c>
      <c r="AM57" s="80"/>
      <c r="AN57" s="80">
        <v>0</v>
      </c>
    </row>
    <row r="58" spans="1:40" ht="78" x14ac:dyDescent="0.35">
      <c r="A58" s="37">
        <v>196</v>
      </c>
      <c r="B58" s="43" t="s">
        <v>505</v>
      </c>
      <c r="C58" s="43" t="s">
        <v>660</v>
      </c>
      <c r="D58" s="43" t="s">
        <v>72</v>
      </c>
      <c r="E58" s="43" t="s">
        <v>484</v>
      </c>
      <c r="F58" s="43" t="s">
        <v>229</v>
      </c>
      <c r="G58" s="43" t="s">
        <v>46</v>
      </c>
      <c r="H58" s="43" t="s">
        <v>661</v>
      </c>
      <c r="I58" s="43" t="s">
        <v>580</v>
      </c>
      <c r="J58" s="43" t="s">
        <v>544</v>
      </c>
      <c r="K58" s="43" t="s">
        <v>662</v>
      </c>
      <c r="L58" s="187">
        <v>100</v>
      </c>
      <c r="M58" s="38" t="s">
        <v>51</v>
      </c>
      <c r="N58" s="38" t="s">
        <v>671</v>
      </c>
      <c r="O58" s="84" t="s">
        <v>103</v>
      </c>
      <c r="P58" s="215">
        <v>44958</v>
      </c>
      <c r="Q58" s="215">
        <v>45290</v>
      </c>
      <c r="R58" s="43" t="s">
        <v>55</v>
      </c>
      <c r="S58" s="43" t="s">
        <v>664</v>
      </c>
      <c r="T58" s="53" t="s">
        <v>669</v>
      </c>
      <c r="U58" s="47">
        <v>0.2</v>
      </c>
      <c r="AA58" s="274">
        <v>2.5</v>
      </c>
      <c r="AB58" s="80" t="s">
        <v>1272</v>
      </c>
      <c r="AC58" s="239">
        <v>20</v>
      </c>
      <c r="AD58" s="218">
        <v>1</v>
      </c>
      <c r="AE58" s="106">
        <f t="shared" si="5"/>
        <v>2.5</v>
      </c>
      <c r="AF58" s="239">
        <v>50</v>
      </c>
      <c r="AG58" s="80"/>
      <c r="AH58" s="80">
        <v>0</v>
      </c>
      <c r="AI58" s="239">
        <v>10</v>
      </c>
      <c r="AJ58" s="80"/>
      <c r="AK58" s="80">
        <v>0</v>
      </c>
      <c r="AL58" s="239">
        <v>20</v>
      </c>
      <c r="AM58" s="80"/>
      <c r="AN58" s="80">
        <v>0</v>
      </c>
    </row>
    <row r="59" spans="1:40" ht="78" x14ac:dyDescent="0.35">
      <c r="A59" s="37">
        <v>197</v>
      </c>
      <c r="B59" s="43" t="s">
        <v>505</v>
      </c>
      <c r="C59" s="43" t="s">
        <v>660</v>
      </c>
      <c r="D59" s="43" t="s">
        <v>72</v>
      </c>
      <c r="E59" s="43" t="s">
        <v>484</v>
      </c>
      <c r="F59" s="43" t="s">
        <v>229</v>
      </c>
      <c r="G59" s="43" t="s">
        <v>46</v>
      </c>
      <c r="H59" s="43" t="s">
        <v>661</v>
      </c>
      <c r="I59" s="43" t="s">
        <v>580</v>
      </c>
      <c r="J59" s="43" t="s">
        <v>509</v>
      </c>
      <c r="K59" s="43" t="s">
        <v>662</v>
      </c>
      <c r="L59" s="187">
        <v>1</v>
      </c>
      <c r="M59" s="38" t="s">
        <v>582</v>
      </c>
      <c r="N59" s="38" t="s">
        <v>672</v>
      </c>
      <c r="O59" s="84" t="s">
        <v>103</v>
      </c>
      <c r="P59" s="215">
        <v>44958</v>
      </c>
      <c r="Q59" s="215">
        <v>45290</v>
      </c>
      <c r="R59" s="43" t="s">
        <v>55</v>
      </c>
      <c r="S59" s="43" t="s">
        <v>664</v>
      </c>
      <c r="T59" s="53" t="s">
        <v>665</v>
      </c>
      <c r="U59" s="47">
        <v>0.1</v>
      </c>
      <c r="AA59" s="274">
        <v>2</v>
      </c>
      <c r="AB59" s="80" t="s">
        <v>1273</v>
      </c>
      <c r="AC59" s="239">
        <v>0</v>
      </c>
      <c r="AD59" s="218">
        <v>0</v>
      </c>
      <c r="AE59" s="106">
        <f t="shared" si="5"/>
        <v>0</v>
      </c>
      <c r="AF59" s="239">
        <v>1</v>
      </c>
      <c r="AG59" s="80"/>
      <c r="AH59" s="80">
        <v>0</v>
      </c>
      <c r="AI59" s="239">
        <v>0</v>
      </c>
      <c r="AJ59" s="80"/>
      <c r="AK59" s="80">
        <v>0</v>
      </c>
      <c r="AL59" s="239">
        <v>0</v>
      </c>
      <c r="AM59" s="80"/>
      <c r="AN59" s="80">
        <v>0</v>
      </c>
    </row>
    <row r="60" spans="1:40" ht="78.5" thickBot="1" x14ac:dyDescent="0.4">
      <c r="A60" s="287">
        <v>198</v>
      </c>
      <c r="B60" s="43" t="s">
        <v>505</v>
      </c>
      <c r="C60" s="240" t="s">
        <v>660</v>
      </c>
      <c r="D60" s="240" t="s">
        <v>72</v>
      </c>
      <c r="E60" s="240" t="s">
        <v>484</v>
      </c>
      <c r="F60" s="240" t="s">
        <v>229</v>
      </c>
      <c r="G60" s="240" t="s">
        <v>46</v>
      </c>
      <c r="H60" s="240" t="s">
        <v>661</v>
      </c>
      <c r="I60" s="240" t="s">
        <v>580</v>
      </c>
      <c r="J60" s="240" t="s">
        <v>544</v>
      </c>
      <c r="K60" s="240" t="s">
        <v>662</v>
      </c>
      <c r="L60" s="241">
        <v>16</v>
      </c>
      <c r="M60" s="38" t="s">
        <v>582</v>
      </c>
      <c r="N60" s="38" t="s">
        <v>673</v>
      </c>
      <c r="O60" s="242" t="s">
        <v>103</v>
      </c>
      <c r="P60" s="243">
        <v>44958</v>
      </c>
      <c r="Q60" s="243">
        <v>45290</v>
      </c>
      <c r="R60" s="240" t="s">
        <v>55</v>
      </c>
      <c r="S60" s="240" t="s">
        <v>664</v>
      </c>
      <c r="T60" s="244" t="s">
        <v>669</v>
      </c>
      <c r="U60" s="245">
        <v>0.2</v>
      </c>
      <c r="AA60" s="274">
        <v>4.5</v>
      </c>
      <c r="AB60" s="80" t="s">
        <v>880</v>
      </c>
      <c r="AC60" s="239">
        <v>0</v>
      </c>
      <c r="AD60" s="218">
        <v>0</v>
      </c>
      <c r="AE60" s="106">
        <f t="shared" si="5"/>
        <v>0</v>
      </c>
      <c r="AF60" s="239">
        <v>8</v>
      </c>
      <c r="AG60" s="80"/>
      <c r="AH60" s="80">
        <v>0</v>
      </c>
      <c r="AI60" s="239">
        <v>7</v>
      </c>
      <c r="AJ60" s="80"/>
      <c r="AK60" s="80">
        <v>0</v>
      </c>
      <c r="AL60" s="239">
        <v>1</v>
      </c>
      <c r="AM60" s="80"/>
      <c r="AN60" s="246">
        <v>0</v>
      </c>
    </row>
    <row r="61" spans="1:40" ht="51" customHeight="1" x14ac:dyDescent="0.35">
      <c r="A61" s="283">
        <v>199</v>
      </c>
      <c r="B61" s="43" t="s">
        <v>505</v>
      </c>
      <c r="C61" s="172" t="s">
        <v>674</v>
      </c>
      <c r="D61" s="172" t="s">
        <v>72</v>
      </c>
      <c r="E61" s="172" t="s">
        <v>484</v>
      </c>
      <c r="F61" s="172" t="s">
        <v>229</v>
      </c>
      <c r="G61" s="172" t="s">
        <v>46</v>
      </c>
      <c r="H61" s="172" t="s">
        <v>661</v>
      </c>
      <c r="I61" s="172" t="s">
        <v>580</v>
      </c>
      <c r="J61" s="172" t="s">
        <v>509</v>
      </c>
      <c r="K61" s="172" t="s">
        <v>675</v>
      </c>
      <c r="L61" s="174">
        <v>30</v>
      </c>
      <c r="M61" s="231" t="s">
        <v>582</v>
      </c>
      <c r="N61" s="229" t="s">
        <v>663</v>
      </c>
      <c r="O61" s="208" t="s">
        <v>103</v>
      </c>
      <c r="P61" s="209">
        <v>44958</v>
      </c>
      <c r="Q61" s="209">
        <v>45290</v>
      </c>
      <c r="R61" s="172" t="s">
        <v>55</v>
      </c>
      <c r="S61" s="172" t="s">
        <v>664</v>
      </c>
      <c r="T61" s="178" t="s">
        <v>665</v>
      </c>
      <c r="U61" s="179">
        <v>0.05</v>
      </c>
      <c r="V61" s="210"/>
      <c r="W61" s="210"/>
      <c r="X61" s="210"/>
      <c r="Y61" s="210"/>
      <c r="Z61" s="211"/>
      <c r="AA61" s="273">
        <v>1</v>
      </c>
      <c r="AB61" s="237" t="s">
        <v>1274</v>
      </c>
      <c r="AC61" s="236">
        <v>30</v>
      </c>
      <c r="AD61" s="238">
        <v>1</v>
      </c>
      <c r="AE61" s="247">
        <f t="shared" si="5"/>
        <v>1</v>
      </c>
      <c r="AF61" s="236">
        <v>0</v>
      </c>
      <c r="AG61" s="237"/>
      <c r="AH61" s="237">
        <v>0</v>
      </c>
      <c r="AI61" s="236">
        <v>0</v>
      </c>
      <c r="AJ61" s="237"/>
      <c r="AK61" s="237">
        <v>0</v>
      </c>
      <c r="AL61" s="236">
        <v>0</v>
      </c>
      <c r="AM61" s="237"/>
      <c r="AN61" s="248">
        <v>0</v>
      </c>
    </row>
    <row r="62" spans="1:40" ht="78" x14ac:dyDescent="0.35">
      <c r="A62" s="284">
        <v>200</v>
      </c>
      <c r="B62" s="43" t="s">
        <v>505</v>
      </c>
      <c r="C62" s="43" t="s">
        <v>674</v>
      </c>
      <c r="D62" s="43" t="s">
        <v>72</v>
      </c>
      <c r="E62" s="43" t="s">
        <v>484</v>
      </c>
      <c r="F62" s="43" t="s">
        <v>229</v>
      </c>
      <c r="G62" s="43" t="s">
        <v>46</v>
      </c>
      <c r="H62" s="43" t="s">
        <v>661</v>
      </c>
      <c r="I62" s="43" t="s">
        <v>580</v>
      </c>
      <c r="J62" s="43" t="s">
        <v>544</v>
      </c>
      <c r="K62" s="43" t="s">
        <v>675</v>
      </c>
      <c r="L62" s="187">
        <v>2</v>
      </c>
      <c r="M62" s="38" t="s">
        <v>582</v>
      </c>
      <c r="N62" s="43" t="s">
        <v>676</v>
      </c>
      <c r="O62" s="84" t="s">
        <v>103</v>
      </c>
      <c r="P62" s="215">
        <v>44958</v>
      </c>
      <c r="Q62" s="215">
        <v>45290</v>
      </c>
      <c r="R62" s="43" t="s">
        <v>55</v>
      </c>
      <c r="S62" s="43" t="s">
        <v>664</v>
      </c>
      <c r="T62" s="53" t="s">
        <v>665</v>
      </c>
      <c r="U62" s="47">
        <v>0.15</v>
      </c>
      <c r="AA62" s="274">
        <v>1</v>
      </c>
      <c r="AB62" s="80" t="s">
        <v>1275</v>
      </c>
      <c r="AC62" s="239">
        <v>1</v>
      </c>
      <c r="AD62" s="218">
        <v>1</v>
      </c>
      <c r="AE62" s="106">
        <f t="shared" si="5"/>
        <v>1</v>
      </c>
      <c r="AF62" s="239">
        <v>1</v>
      </c>
      <c r="AG62" s="80"/>
      <c r="AH62" s="80">
        <v>0</v>
      </c>
      <c r="AI62" s="239">
        <v>0</v>
      </c>
      <c r="AJ62" s="80"/>
      <c r="AK62" s="80">
        <v>0</v>
      </c>
      <c r="AL62" s="239">
        <v>0</v>
      </c>
      <c r="AM62" s="80"/>
      <c r="AN62" s="249">
        <v>0</v>
      </c>
    </row>
    <row r="63" spans="1:40" ht="78" x14ac:dyDescent="0.35">
      <c r="A63" s="284">
        <v>201</v>
      </c>
      <c r="B63" s="43" t="s">
        <v>505</v>
      </c>
      <c r="C63" s="43" t="s">
        <v>674</v>
      </c>
      <c r="D63" s="43" t="s">
        <v>72</v>
      </c>
      <c r="E63" s="43" t="s">
        <v>484</v>
      </c>
      <c r="F63" s="43" t="s">
        <v>229</v>
      </c>
      <c r="G63" s="43" t="s">
        <v>46</v>
      </c>
      <c r="H63" s="43" t="s">
        <v>661</v>
      </c>
      <c r="I63" s="43" t="s">
        <v>580</v>
      </c>
      <c r="J63" s="43" t="s">
        <v>509</v>
      </c>
      <c r="K63" s="43" t="s">
        <v>675</v>
      </c>
      <c r="L63" s="187">
        <v>1</v>
      </c>
      <c r="M63" s="38" t="s">
        <v>582</v>
      </c>
      <c r="N63" s="43" t="s">
        <v>677</v>
      </c>
      <c r="O63" s="84" t="s">
        <v>103</v>
      </c>
      <c r="P63" s="215">
        <v>44958</v>
      </c>
      <c r="Q63" s="215">
        <v>45290</v>
      </c>
      <c r="R63" s="43" t="s">
        <v>55</v>
      </c>
      <c r="S63" s="43" t="s">
        <v>664</v>
      </c>
      <c r="T63" s="53" t="s">
        <v>665</v>
      </c>
      <c r="U63" s="47">
        <v>0.05</v>
      </c>
      <c r="AA63" s="274">
        <v>1</v>
      </c>
      <c r="AB63" s="80" t="s">
        <v>1276</v>
      </c>
      <c r="AC63" s="239">
        <v>1</v>
      </c>
      <c r="AD63" s="218">
        <v>1</v>
      </c>
      <c r="AE63" s="106">
        <f t="shared" si="5"/>
        <v>1</v>
      </c>
      <c r="AF63" s="239">
        <v>0</v>
      </c>
      <c r="AG63" s="80"/>
      <c r="AH63" s="80">
        <v>0</v>
      </c>
      <c r="AI63" s="239">
        <v>0</v>
      </c>
      <c r="AJ63" s="80"/>
      <c r="AK63" s="80">
        <v>0</v>
      </c>
      <c r="AL63" s="239">
        <v>0</v>
      </c>
      <c r="AM63" s="80"/>
      <c r="AN63" s="249">
        <v>0</v>
      </c>
    </row>
    <row r="64" spans="1:40" ht="78" x14ac:dyDescent="0.35">
      <c r="A64" s="284">
        <v>202</v>
      </c>
      <c r="B64" s="43" t="s">
        <v>505</v>
      </c>
      <c r="C64" s="43" t="s">
        <v>674</v>
      </c>
      <c r="D64" s="43" t="s">
        <v>72</v>
      </c>
      <c r="E64" s="43" t="s">
        <v>484</v>
      </c>
      <c r="F64" s="43" t="s">
        <v>229</v>
      </c>
      <c r="G64" s="43" t="s">
        <v>46</v>
      </c>
      <c r="H64" s="43" t="s">
        <v>661</v>
      </c>
      <c r="I64" s="43" t="s">
        <v>580</v>
      </c>
      <c r="J64" s="43" t="s">
        <v>544</v>
      </c>
      <c r="K64" s="43" t="s">
        <v>675</v>
      </c>
      <c r="L64" s="187">
        <v>22</v>
      </c>
      <c r="M64" s="38" t="s">
        <v>582</v>
      </c>
      <c r="N64" s="43" t="s">
        <v>668</v>
      </c>
      <c r="O64" s="84" t="s">
        <v>103</v>
      </c>
      <c r="P64" s="215">
        <v>44958</v>
      </c>
      <c r="Q64" s="215">
        <v>45290</v>
      </c>
      <c r="R64" s="43" t="s">
        <v>55</v>
      </c>
      <c r="S64" s="43" t="s">
        <v>664</v>
      </c>
      <c r="T64" s="53" t="s">
        <v>669</v>
      </c>
      <c r="U64" s="47">
        <v>0.15</v>
      </c>
      <c r="AA64" s="274">
        <v>1</v>
      </c>
      <c r="AB64" s="80" t="s">
        <v>1270</v>
      </c>
      <c r="AC64" s="239">
        <v>22</v>
      </c>
      <c r="AD64" s="218">
        <v>0.8</v>
      </c>
      <c r="AE64" s="106">
        <f t="shared" si="5"/>
        <v>0.8</v>
      </c>
      <c r="AF64" s="239">
        <v>0</v>
      </c>
      <c r="AG64" s="80"/>
      <c r="AH64" s="80">
        <v>0</v>
      </c>
      <c r="AI64" s="239">
        <v>0</v>
      </c>
      <c r="AJ64" s="80"/>
      <c r="AK64" s="80">
        <v>0</v>
      </c>
      <c r="AL64" s="239">
        <v>0</v>
      </c>
      <c r="AM64" s="80"/>
      <c r="AN64" s="249">
        <v>0</v>
      </c>
    </row>
    <row r="65" spans="1:40" ht="78" x14ac:dyDescent="0.35">
      <c r="A65" s="284">
        <v>203</v>
      </c>
      <c r="B65" s="43" t="s">
        <v>505</v>
      </c>
      <c r="C65" s="43" t="s">
        <v>674</v>
      </c>
      <c r="D65" s="43" t="s">
        <v>72</v>
      </c>
      <c r="E65" s="43" t="s">
        <v>484</v>
      </c>
      <c r="F65" s="43" t="s">
        <v>229</v>
      </c>
      <c r="G65" s="43" t="s">
        <v>46</v>
      </c>
      <c r="H65" s="43" t="s">
        <v>661</v>
      </c>
      <c r="I65" s="43" t="s">
        <v>580</v>
      </c>
      <c r="J65" s="43" t="s">
        <v>544</v>
      </c>
      <c r="K65" s="43" t="s">
        <v>675</v>
      </c>
      <c r="L65" s="187">
        <v>17</v>
      </c>
      <c r="M65" s="38" t="s">
        <v>582</v>
      </c>
      <c r="N65" s="43" t="s">
        <v>670</v>
      </c>
      <c r="O65" s="84" t="s">
        <v>103</v>
      </c>
      <c r="P65" s="215">
        <v>44958</v>
      </c>
      <c r="Q65" s="215">
        <v>45290</v>
      </c>
      <c r="R65" s="43" t="s">
        <v>55</v>
      </c>
      <c r="S65" s="43" t="s">
        <v>664</v>
      </c>
      <c r="T65" s="53" t="s">
        <v>669</v>
      </c>
      <c r="U65" s="47">
        <v>0.05</v>
      </c>
      <c r="AA65" s="274">
        <v>2</v>
      </c>
      <c r="AB65" s="80" t="s">
        <v>1271</v>
      </c>
      <c r="AC65" s="239">
        <v>0</v>
      </c>
      <c r="AD65" s="218">
        <v>0</v>
      </c>
      <c r="AE65" s="106">
        <f t="shared" si="5"/>
        <v>0</v>
      </c>
      <c r="AF65" s="239">
        <v>17</v>
      </c>
      <c r="AG65" s="80"/>
      <c r="AH65" s="80">
        <v>0</v>
      </c>
      <c r="AI65" s="239">
        <v>0</v>
      </c>
      <c r="AJ65" s="80"/>
      <c r="AK65" s="80">
        <v>0</v>
      </c>
      <c r="AL65" s="239">
        <v>0</v>
      </c>
      <c r="AM65" s="80"/>
      <c r="AN65" s="249">
        <v>0</v>
      </c>
    </row>
    <row r="66" spans="1:40" ht="78" x14ac:dyDescent="0.35">
      <c r="A66" s="284">
        <v>204</v>
      </c>
      <c r="B66" s="43" t="s">
        <v>505</v>
      </c>
      <c r="C66" s="43" t="s">
        <v>674</v>
      </c>
      <c r="D66" s="43" t="s">
        <v>72</v>
      </c>
      <c r="E66" s="43" t="s">
        <v>484</v>
      </c>
      <c r="F66" s="43" t="s">
        <v>229</v>
      </c>
      <c r="G66" s="43" t="s">
        <v>46</v>
      </c>
      <c r="H66" s="43" t="s">
        <v>661</v>
      </c>
      <c r="I66" s="43" t="s">
        <v>580</v>
      </c>
      <c r="J66" s="43" t="s">
        <v>544</v>
      </c>
      <c r="K66" s="43" t="s">
        <v>675</v>
      </c>
      <c r="L66" s="187">
        <v>2</v>
      </c>
      <c r="M66" s="38" t="s">
        <v>582</v>
      </c>
      <c r="N66" s="43" t="s">
        <v>678</v>
      </c>
      <c r="O66" s="84" t="s">
        <v>103</v>
      </c>
      <c r="P66" s="215">
        <v>44958</v>
      </c>
      <c r="Q66" s="215">
        <v>45290</v>
      </c>
      <c r="R66" s="43" t="s">
        <v>55</v>
      </c>
      <c r="S66" s="43" t="s">
        <v>664</v>
      </c>
      <c r="T66" s="53" t="s">
        <v>669</v>
      </c>
      <c r="U66" s="47">
        <v>0.05</v>
      </c>
      <c r="AA66" s="274">
        <v>1</v>
      </c>
      <c r="AB66" s="80" t="s">
        <v>1277</v>
      </c>
      <c r="AC66" s="239">
        <v>1</v>
      </c>
      <c r="AD66" s="218">
        <v>1</v>
      </c>
      <c r="AE66" s="106">
        <f t="shared" si="5"/>
        <v>1</v>
      </c>
      <c r="AF66" s="239">
        <v>0</v>
      </c>
      <c r="AG66" s="80"/>
      <c r="AH66" s="80">
        <v>0</v>
      </c>
      <c r="AI66" s="239">
        <v>0</v>
      </c>
      <c r="AJ66" s="80"/>
      <c r="AK66" s="80">
        <v>0</v>
      </c>
      <c r="AL66" s="239">
        <v>1</v>
      </c>
      <c r="AM66" s="80"/>
      <c r="AN66" s="249">
        <v>0</v>
      </c>
    </row>
    <row r="67" spans="1:40" ht="78" x14ac:dyDescent="0.35">
      <c r="A67" s="284">
        <v>205</v>
      </c>
      <c r="B67" s="43" t="s">
        <v>505</v>
      </c>
      <c r="C67" s="43" t="s">
        <v>674</v>
      </c>
      <c r="D67" s="43" t="s">
        <v>72</v>
      </c>
      <c r="E67" s="43" t="s">
        <v>484</v>
      </c>
      <c r="F67" s="43" t="s">
        <v>229</v>
      </c>
      <c r="G67" s="43" t="s">
        <v>46</v>
      </c>
      <c r="H67" s="43" t="s">
        <v>661</v>
      </c>
      <c r="I67" s="43" t="s">
        <v>580</v>
      </c>
      <c r="J67" s="43" t="s">
        <v>544</v>
      </c>
      <c r="K67" s="43" t="s">
        <v>675</v>
      </c>
      <c r="L67" s="187">
        <v>100</v>
      </c>
      <c r="M67" s="38" t="s">
        <v>51</v>
      </c>
      <c r="N67" s="43" t="s">
        <v>671</v>
      </c>
      <c r="O67" s="84" t="s">
        <v>103</v>
      </c>
      <c r="P67" s="215">
        <v>44958</v>
      </c>
      <c r="Q67" s="215">
        <v>45290</v>
      </c>
      <c r="R67" s="43" t="s">
        <v>55</v>
      </c>
      <c r="S67" s="43" t="s">
        <v>664</v>
      </c>
      <c r="T67" s="53" t="s">
        <v>665</v>
      </c>
      <c r="U67" s="47">
        <v>0.2</v>
      </c>
      <c r="AA67" s="274">
        <v>2.5</v>
      </c>
      <c r="AB67" s="80" t="s">
        <v>1278</v>
      </c>
      <c r="AC67" s="239">
        <v>40</v>
      </c>
      <c r="AD67" s="218">
        <v>1</v>
      </c>
      <c r="AE67" s="106">
        <f t="shared" si="5"/>
        <v>2.5</v>
      </c>
      <c r="AF67" s="239">
        <v>39</v>
      </c>
      <c r="AG67" s="80"/>
      <c r="AH67" s="80">
        <v>0</v>
      </c>
      <c r="AI67" s="239">
        <v>21</v>
      </c>
      <c r="AJ67" s="80"/>
      <c r="AK67" s="80">
        <v>0</v>
      </c>
      <c r="AL67" s="239">
        <v>0</v>
      </c>
      <c r="AM67" s="80"/>
      <c r="AN67" s="249">
        <v>0</v>
      </c>
    </row>
    <row r="68" spans="1:40" ht="78" x14ac:dyDescent="0.35">
      <c r="A68" s="284">
        <v>206</v>
      </c>
      <c r="B68" s="43" t="s">
        <v>505</v>
      </c>
      <c r="C68" s="43" t="s">
        <v>674</v>
      </c>
      <c r="D68" s="43" t="s">
        <v>72</v>
      </c>
      <c r="E68" s="43" t="s">
        <v>484</v>
      </c>
      <c r="F68" s="43" t="s">
        <v>229</v>
      </c>
      <c r="G68" s="43" t="s">
        <v>46</v>
      </c>
      <c r="H68" s="43" t="s">
        <v>661</v>
      </c>
      <c r="I68" s="43" t="s">
        <v>580</v>
      </c>
      <c r="J68" s="43" t="s">
        <v>509</v>
      </c>
      <c r="K68" s="43" t="s">
        <v>675</v>
      </c>
      <c r="L68" s="187">
        <v>1</v>
      </c>
      <c r="M68" s="38" t="s">
        <v>582</v>
      </c>
      <c r="N68" s="43" t="s">
        <v>672</v>
      </c>
      <c r="O68" s="84" t="s">
        <v>103</v>
      </c>
      <c r="P68" s="215">
        <v>44958</v>
      </c>
      <c r="Q68" s="215">
        <v>45290</v>
      </c>
      <c r="R68" s="43" t="s">
        <v>55</v>
      </c>
      <c r="S68" s="43" t="s">
        <v>664</v>
      </c>
      <c r="T68" s="53" t="s">
        <v>665</v>
      </c>
      <c r="U68" s="47">
        <v>0.1</v>
      </c>
      <c r="AA68" s="274">
        <v>2</v>
      </c>
      <c r="AB68" s="80" t="s">
        <v>1273</v>
      </c>
      <c r="AC68" s="239">
        <v>0</v>
      </c>
      <c r="AD68" s="218">
        <v>0</v>
      </c>
      <c r="AE68" s="106">
        <f t="shared" si="5"/>
        <v>0</v>
      </c>
      <c r="AF68" s="239">
        <v>1</v>
      </c>
      <c r="AG68" s="80"/>
      <c r="AH68" s="80">
        <v>0</v>
      </c>
      <c r="AI68" s="239">
        <v>0</v>
      </c>
      <c r="AJ68" s="80"/>
      <c r="AK68" s="80">
        <v>0</v>
      </c>
      <c r="AL68" s="239">
        <v>0</v>
      </c>
      <c r="AM68" s="80"/>
      <c r="AN68" s="249">
        <v>0</v>
      </c>
    </row>
    <row r="69" spans="1:40" ht="78.5" thickBot="1" x14ac:dyDescent="0.4">
      <c r="A69" s="285">
        <v>207</v>
      </c>
      <c r="B69" s="43" t="s">
        <v>505</v>
      </c>
      <c r="C69" s="192" t="s">
        <v>674</v>
      </c>
      <c r="D69" s="192" t="s">
        <v>72</v>
      </c>
      <c r="E69" s="192" t="s">
        <v>484</v>
      </c>
      <c r="F69" s="192" t="s">
        <v>229</v>
      </c>
      <c r="G69" s="192" t="s">
        <v>46</v>
      </c>
      <c r="H69" s="192" t="s">
        <v>661</v>
      </c>
      <c r="I69" s="192" t="s">
        <v>580</v>
      </c>
      <c r="J69" s="192" t="s">
        <v>544</v>
      </c>
      <c r="K69" s="192" t="s">
        <v>675</v>
      </c>
      <c r="L69" s="193">
        <v>20</v>
      </c>
      <c r="M69" s="220" t="s">
        <v>582</v>
      </c>
      <c r="N69" s="192" t="s">
        <v>679</v>
      </c>
      <c r="O69" s="221" t="s">
        <v>103</v>
      </c>
      <c r="P69" s="222">
        <v>44958</v>
      </c>
      <c r="Q69" s="222">
        <v>45290</v>
      </c>
      <c r="R69" s="192" t="s">
        <v>55</v>
      </c>
      <c r="S69" s="192" t="s">
        <v>664</v>
      </c>
      <c r="T69" s="197" t="s">
        <v>669</v>
      </c>
      <c r="U69" s="198">
        <v>0.2</v>
      </c>
      <c r="V69" s="223"/>
      <c r="W69" s="223"/>
      <c r="X69" s="223"/>
      <c r="Y69" s="223"/>
      <c r="Z69" s="224"/>
      <c r="AA69" s="275">
        <v>3.5</v>
      </c>
      <c r="AB69" s="251" t="s">
        <v>880</v>
      </c>
      <c r="AC69" s="250">
        <v>0</v>
      </c>
      <c r="AD69" s="227">
        <v>0</v>
      </c>
      <c r="AE69" s="106">
        <f t="shared" si="5"/>
        <v>0</v>
      </c>
      <c r="AF69" s="250">
        <v>8</v>
      </c>
      <c r="AG69" s="251"/>
      <c r="AH69" s="251">
        <v>0</v>
      </c>
      <c r="AI69" s="250">
        <v>10</v>
      </c>
      <c r="AJ69" s="251"/>
      <c r="AK69" s="251">
        <v>0</v>
      </c>
      <c r="AL69" s="250">
        <v>2</v>
      </c>
      <c r="AM69" s="251"/>
      <c r="AN69" s="252">
        <v>0</v>
      </c>
    </row>
    <row r="70" spans="1:40" ht="117" x14ac:dyDescent="0.35">
      <c r="A70" s="283">
        <v>208</v>
      </c>
      <c r="B70" s="43" t="s">
        <v>505</v>
      </c>
      <c r="C70" s="172" t="s">
        <v>680</v>
      </c>
      <c r="D70" s="172" t="s">
        <v>72</v>
      </c>
      <c r="E70" s="172" t="s">
        <v>484</v>
      </c>
      <c r="F70" s="172" t="s">
        <v>229</v>
      </c>
      <c r="G70" s="172" t="s">
        <v>46</v>
      </c>
      <c r="H70" s="172" t="s">
        <v>681</v>
      </c>
      <c r="I70" s="172" t="s">
        <v>580</v>
      </c>
      <c r="J70" s="172" t="s">
        <v>509</v>
      </c>
      <c r="K70" s="172" t="s">
        <v>682</v>
      </c>
      <c r="L70" s="174">
        <v>18</v>
      </c>
      <c r="M70" s="207" t="s">
        <v>582</v>
      </c>
      <c r="N70" s="207" t="s">
        <v>683</v>
      </c>
      <c r="O70" s="208" t="s">
        <v>103</v>
      </c>
      <c r="P70" s="209">
        <v>44958</v>
      </c>
      <c r="Q70" s="209">
        <v>45290</v>
      </c>
      <c r="R70" s="172" t="s">
        <v>55</v>
      </c>
      <c r="S70" s="172" t="s">
        <v>584</v>
      </c>
      <c r="T70" s="178" t="s">
        <v>684</v>
      </c>
      <c r="U70" s="179">
        <v>0.05</v>
      </c>
      <c r="V70" s="210"/>
      <c r="W70" s="210"/>
      <c r="X70" s="210"/>
      <c r="Y70" s="210"/>
      <c r="Z70" s="211"/>
      <c r="AA70" s="276">
        <v>1.5</v>
      </c>
      <c r="AB70" s="254" t="s">
        <v>1279</v>
      </c>
      <c r="AC70" s="253">
        <v>19</v>
      </c>
      <c r="AD70" s="213">
        <v>0.95</v>
      </c>
      <c r="AE70" s="106">
        <f t="shared" si="5"/>
        <v>1.4249999999999998</v>
      </c>
      <c r="AF70" s="253">
        <v>0</v>
      </c>
      <c r="AG70" s="254"/>
      <c r="AH70" s="254">
        <v>0</v>
      </c>
      <c r="AI70" s="253">
        <v>0</v>
      </c>
      <c r="AJ70" s="254"/>
      <c r="AK70" s="254">
        <v>0</v>
      </c>
      <c r="AL70" s="253">
        <v>0</v>
      </c>
      <c r="AM70" s="254"/>
      <c r="AN70" s="248">
        <v>0</v>
      </c>
    </row>
    <row r="71" spans="1:40" ht="117" x14ac:dyDescent="0.35">
      <c r="A71" s="284">
        <v>209</v>
      </c>
      <c r="B71" s="43" t="s">
        <v>505</v>
      </c>
      <c r="C71" s="43" t="s">
        <v>680</v>
      </c>
      <c r="D71" s="43" t="s">
        <v>72</v>
      </c>
      <c r="E71" s="43" t="s">
        <v>484</v>
      </c>
      <c r="F71" s="43" t="s">
        <v>229</v>
      </c>
      <c r="G71" s="43" t="s">
        <v>46</v>
      </c>
      <c r="H71" s="43" t="s">
        <v>681</v>
      </c>
      <c r="I71" s="43" t="s">
        <v>580</v>
      </c>
      <c r="J71" s="43" t="s">
        <v>509</v>
      </c>
      <c r="K71" s="43" t="s">
        <v>682</v>
      </c>
      <c r="L71" s="187">
        <v>1</v>
      </c>
      <c r="M71" s="38" t="s">
        <v>582</v>
      </c>
      <c r="N71" s="38" t="s">
        <v>587</v>
      </c>
      <c r="O71" s="84" t="s">
        <v>103</v>
      </c>
      <c r="P71" s="215">
        <v>44958</v>
      </c>
      <c r="Q71" s="215">
        <v>45290</v>
      </c>
      <c r="R71" s="43" t="s">
        <v>55</v>
      </c>
      <c r="S71" s="43" t="s">
        <v>685</v>
      </c>
      <c r="T71" s="53" t="s">
        <v>686</v>
      </c>
      <c r="U71" s="47">
        <v>0.25</v>
      </c>
      <c r="AA71" s="274">
        <v>0.5</v>
      </c>
      <c r="AB71" s="147" t="s">
        <v>1248</v>
      </c>
      <c r="AC71" s="239">
        <v>1</v>
      </c>
      <c r="AD71" s="218">
        <v>1</v>
      </c>
      <c r="AE71" s="106">
        <f t="shared" si="5"/>
        <v>0.5</v>
      </c>
      <c r="AF71" s="239">
        <v>0</v>
      </c>
      <c r="AG71" s="80"/>
      <c r="AH71" s="80">
        <v>0</v>
      </c>
      <c r="AI71" s="239">
        <v>0</v>
      </c>
      <c r="AJ71" s="80"/>
      <c r="AK71" s="80">
        <v>0</v>
      </c>
      <c r="AL71" s="239">
        <v>0</v>
      </c>
      <c r="AM71" s="80"/>
      <c r="AN71" s="249">
        <v>0</v>
      </c>
    </row>
    <row r="72" spans="1:40" ht="117" x14ac:dyDescent="0.35">
      <c r="A72" s="284">
        <v>210</v>
      </c>
      <c r="B72" s="43" t="s">
        <v>505</v>
      </c>
      <c r="C72" s="43" t="s">
        <v>680</v>
      </c>
      <c r="D72" s="43" t="s">
        <v>72</v>
      </c>
      <c r="E72" s="43" t="s">
        <v>484</v>
      </c>
      <c r="F72" s="43" t="s">
        <v>229</v>
      </c>
      <c r="G72" s="43" t="s">
        <v>46</v>
      </c>
      <c r="H72" s="43" t="s">
        <v>681</v>
      </c>
      <c r="I72" s="43" t="s">
        <v>580</v>
      </c>
      <c r="J72" s="43" t="s">
        <v>509</v>
      </c>
      <c r="K72" s="43" t="s">
        <v>682</v>
      </c>
      <c r="L72" s="187">
        <v>1</v>
      </c>
      <c r="M72" s="38" t="s">
        <v>582</v>
      </c>
      <c r="N72" s="38" t="s">
        <v>591</v>
      </c>
      <c r="O72" s="84" t="s">
        <v>103</v>
      </c>
      <c r="P72" s="215">
        <v>44958</v>
      </c>
      <c r="Q72" s="215">
        <v>45290</v>
      </c>
      <c r="R72" s="43" t="s">
        <v>55</v>
      </c>
      <c r="S72" s="43" t="s">
        <v>687</v>
      </c>
      <c r="T72" s="53" t="s">
        <v>686</v>
      </c>
      <c r="U72" s="47">
        <v>0.05</v>
      </c>
      <c r="AA72" s="274">
        <v>0.5</v>
      </c>
      <c r="AB72" s="147" t="s">
        <v>1249</v>
      </c>
      <c r="AC72" s="239">
        <v>1</v>
      </c>
      <c r="AD72" s="218">
        <v>1</v>
      </c>
      <c r="AE72" s="106">
        <f t="shared" si="5"/>
        <v>0.5</v>
      </c>
      <c r="AF72" s="239">
        <v>0</v>
      </c>
      <c r="AG72" s="80"/>
      <c r="AH72" s="80">
        <v>0</v>
      </c>
      <c r="AI72" s="239">
        <v>0</v>
      </c>
      <c r="AJ72" s="80"/>
      <c r="AK72" s="80">
        <v>0</v>
      </c>
      <c r="AL72" s="239">
        <v>0</v>
      </c>
      <c r="AM72" s="80"/>
      <c r="AN72" s="249">
        <v>0</v>
      </c>
    </row>
    <row r="73" spans="1:40" ht="117" x14ac:dyDescent="0.35">
      <c r="A73" s="284">
        <v>211</v>
      </c>
      <c r="B73" s="43" t="s">
        <v>505</v>
      </c>
      <c r="C73" s="43" t="s">
        <v>680</v>
      </c>
      <c r="D73" s="43" t="s">
        <v>72</v>
      </c>
      <c r="E73" s="43" t="s">
        <v>484</v>
      </c>
      <c r="F73" s="43" t="s">
        <v>229</v>
      </c>
      <c r="G73" s="43" t="s">
        <v>46</v>
      </c>
      <c r="H73" s="43" t="s">
        <v>681</v>
      </c>
      <c r="I73" s="43" t="s">
        <v>580</v>
      </c>
      <c r="J73" s="43" t="s">
        <v>509</v>
      </c>
      <c r="K73" s="43" t="s">
        <v>682</v>
      </c>
      <c r="L73" s="187">
        <v>375</v>
      </c>
      <c r="M73" s="38" t="s">
        <v>582</v>
      </c>
      <c r="N73" s="38" t="s">
        <v>593</v>
      </c>
      <c r="O73" s="84" t="s">
        <v>103</v>
      </c>
      <c r="P73" s="215">
        <v>44958</v>
      </c>
      <c r="Q73" s="215">
        <v>45290</v>
      </c>
      <c r="R73" s="43" t="s">
        <v>55</v>
      </c>
      <c r="S73" s="43" t="s">
        <v>688</v>
      </c>
      <c r="T73" s="53" t="s">
        <v>686</v>
      </c>
      <c r="U73" s="47">
        <v>0.45</v>
      </c>
      <c r="AA73" s="274">
        <v>2</v>
      </c>
      <c r="AB73" s="80" t="s">
        <v>1280</v>
      </c>
      <c r="AC73" s="239">
        <v>30</v>
      </c>
      <c r="AD73" s="218">
        <v>0.83</v>
      </c>
      <c r="AE73" s="106">
        <f t="shared" si="5"/>
        <v>1.66</v>
      </c>
      <c r="AF73" s="239">
        <v>175</v>
      </c>
      <c r="AG73" s="80"/>
      <c r="AH73" s="80">
        <v>0</v>
      </c>
      <c r="AI73" s="239">
        <v>125</v>
      </c>
      <c r="AJ73" s="80"/>
      <c r="AK73" s="80">
        <v>0</v>
      </c>
      <c r="AL73" s="239">
        <v>45</v>
      </c>
      <c r="AM73" s="80"/>
      <c r="AN73" s="249">
        <v>0</v>
      </c>
    </row>
    <row r="74" spans="1:40" ht="117" x14ac:dyDescent="0.35">
      <c r="A74" s="284">
        <v>212</v>
      </c>
      <c r="B74" s="43" t="s">
        <v>505</v>
      </c>
      <c r="C74" s="43" t="s">
        <v>680</v>
      </c>
      <c r="D74" s="43" t="s">
        <v>72</v>
      </c>
      <c r="E74" s="43" t="s">
        <v>484</v>
      </c>
      <c r="F74" s="43" t="s">
        <v>229</v>
      </c>
      <c r="G74" s="43" t="s">
        <v>46</v>
      </c>
      <c r="H74" s="43" t="s">
        <v>681</v>
      </c>
      <c r="I74" s="43" t="s">
        <v>580</v>
      </c>
      <c r="J74" s="43" t="s">
        <v>544</v>
      </c>
      <c r="K74" s="43" t="s">
        <v>682</v>
      </c>
      <c r="L74" s="187">
        <v>125</v>
      </c>
      <c r="M74" s="38" t="s">
        <v>582</v>
      </c>
      <c r="N74" s="38" t="s">
        <v>689</v>
      </c>
      <c r="O74" s="84" t="s">
        <v>103</v>
      </c>
      <c r="P74" s="215">
        <v>44958</v>
      </c>
      <c r="Q74" s="215">
        <v>45290</v>
      </c>
      <c r="R74" s="43" t="s">
        <v>55</v>
      </c>
      <c r="S74" s="43" t="s">
        <v>594</v>
      </c>
      <c r="T74" s="53" t="s">
        <v>686</v>
      </c>
      <c r="U74" s="47">
        <v>0.15</v>
      </c>
      <c r="AA74" s="274">
        <v>1</v>
      </c>
      <c r="AB74" s="80" t="s">
        <v>880</v>
      </c>
      <c r="AC74" s="239">
        <v>0</v>
      </c>
      <c r="AD74" s="218">
        <v>0</v>
      </c>
      <c r="AE74" s="106">
        <f t="shared" si="5"/>
        <v>0</v>
      </c>
      <c r="AF74" s="239">
        <v>0</v>
      </c>
      <c r="AG74" s="80"/>
      <c r="AH74" s="80">
        <v>0</v>
      </c>
      <c r="AI74" s="239">
        <v>0</v>
      </c>
      <c r="AJ74" s="80"/>
      <c r="AK74" s="80">
        <v>0</v>
      </c>
      <c r="AL74" s="239">
        <v>125</v>
      </c>
      <c r="AM74" s="80"/>
      <c r="AN74" s="249">
        <v>0</v>
      </c>
    </row>
    <row r="75" spans="1:40" ht="117" x14ac:dyDescent="0.35">
      <c r="A75" s="284">
        <v>213</v>
      </c>
      <c r="B75" s="43" t="s">
        <v>505</v>
      </c>
      <c r="C75" s="43" t="s">
        <v>680</v>
      </c>
      <c r="D75" s="43" t="s">
        <v>72</v>
      </c>
      <c r="E75" s="43" t="s">
        <v>484</v>
      </c>
      <c r="F75" s="43" t="s">
        <v>229</v>
      </c>
      <c r="G75" s="43" t="s">
        <v>46</v>
      </c>
      <c r="H75" s="43" t="s">
        <v>681</v>
      </c>
      <c r="I75" s="43" t="s">
        <v>580</v>
      </c>
      <c r="J75" s="43" t="s">
        <v>544</v>
      </c>
      <c r="K75" s="43" t="s">
        <v>682</v>
      </c>
      <c r="L75" s="187">
        <v>125</v>
      </c>
      <c r="M75" s="38" t="s">
        <v>582</v>
      </c>
      <c r="N75" s="38" t="s">
        <v>690</v>
      </c>
      <c r="O75" s="84" t="s">
        <v>103</v>
      </c>
      <c r="P75" s="215">
        <v>44958</v>
      </c>
      <c r="Q75" s="215">
        <v>45290</v>
      </c>
      <c r="R75" s="43" t="s">
        <v>55</v>
      </c>
      <c r="S75" s="43" t="s">
        <v>594</v>
      </c>
      <c r="T75" s="53" t="s">
        <v>686</v>
      </c>
      <c r="U75" s="47">
        <v>0.05</v>
      </c>
      <c r="AA75" s="274">
        <v>0.5</v>
      </c>
      <c r="AB75" s="80" t="s">
        <v>880</v>
      </c>
      <c r="AC75" s="239">
        <v>0</v>
      </c>
      <c r="AD75" s="218">
        <v>0</v>
      </c>
      <c r="AE75" s="106">
        <f t="shared" si="5"/>
        <v>0</v>
      </c>
      <c r="AF75" s="239">
        <v>0</v>
      </c>
      <c r="AG75" s="80"/>
      <c r="AH75" s="80">
        <v>0</v>
      </c>
      <c r="AI75" s="239">
        <v>0</v>
      </c>
      <c r="AJ75" s="80"/>
      <c r="AK75" s="80">
        <v>0</v>
      </c>
      <c r="AL75" s="239">
        <v>125</v>
      </c>
      <c r="AM75" s="80"/>
      <c r="AN75" s="249">
        <v>0</v>
      </c>
    </row>
    <row r="76" spans="1:40" ht="38.25" customHeight="1" x14ac:dyDescent="0.35">
      <c r="A76" s="284">
        <v>214</v>
      </c>
      <c r="B76" s="43" t="s">
        <v>505</v>
      </c>
      <c r="C76" s="43" t="s">
        <v>680</v>
      </c>
      <c r="D76" s="43" t="s">
        <v>72</v>
      </c>
      <c r="E76" s="43" t="s">
        <v>484</v>
      </c>
      <c r="F76" s="43" t="s">
        <v>229</v>
      </c>
      <c r="G76" s="43" t="s">
        <v>46</v>
      </c>
      <c r="H76" s="43" t="s">
        <v>681</v>
      </c>
      <c r="I76" s="43" t="s">
        <v>580</v>
      </c>
      <c r="J76" s="43" t="s">
        <v>544</v>
      </c>
      <c r="K76" s="43" t="s">
        <v>691</v>
      </c>
      <c r="L76" s="187">
        <v>1</v>
      </c>
      <c r="M76" s="38" t="s">
        <v>582</v>
      </c>
      <c r="N76" s="38" t="s">
        <v>692</v>
      </c>
      <c r="O76" s="84" t="s">
        <v>103</v>
      </c>
      <c r="P76" s="215">
        <v>44958</v>
      </c>
      <c r="Q76" s="215">
        <v>45290</v>
      </c>
      <c r="R76" s="43" t="s">
        <v>55</v>
      </c>
      <c r="S76" s="43" t="s">
        <v>687</v>
      </c>
      <c r="T76" s="53" t="s">
        <v>686</v>
      </c>
      <c r="U76" s="47">
        <v>0.15</v>
      </c>
      <c r="AA76" s="274">
        <v>0.5</v>
      </c>
      <c r="AB76" s="80" t="s">
        <v>1281</v>
      </c>
      <c r="AC76" s="239">
        <v>1</v>
      </c>
      <c r="AD76" s="218">
        <v>1</v>
      </c>
      <c r="AE76" s="106">
        <f t="shared" si="5"/>
        <v>0.5</v>
      </c>
      <c r="AF76" s="239">
        <v>0</v>
      </c>
      <c r="AG76" s="80"/>
      <c r="AH76" s="80">
        <v>0</v>
      </c>
      <c r="AI76" s="239">
        <v>0</v>
      </c>
      <c r="AJ76" s="80"/>
      <c r="AK76" s="80">
        <v>0</v>
      </c>
      <c r="AL76" s="239">
        <v>0</v>
      </c>
      <c r="AM76" s="80"/>
      <c r="AN76" s="249">
        <v>0</v>
      </c>
    </row>
    <row r="77" spans="1:40" ht="117" x14ac:dyDescent="0.35">
      <c r="A77" s="284">
        <v>215</v>
      </c>
      <c r="B77" s="43" t="s">
        <v>505</v>
      </c>
      <c r="C77" s="43" t="s">
        <v>680</v>
      </c>
      <c r="D77" s="43" t="s">
        <v>72</v>
      </c>
      <c r="E77" s="43" t="s">
        <v>484</v>
      </c>
      <c r="F77" s="43" t="s">
        <v>229</v>
      </c>
      <c r="G77" s="43" t="s">
        <v>46</v>
      </c>
      <c r="H77" s="43" t="s">
        <v>681</v>
      </c>
      <c r="I77" s="43" t="s">
        <v>580</v>
      </c>
      <c r="J77" s="43" t="s">
        <v>544</v>
      </c>
      <c r="K77" s="43" t="s">
        <v>691</v>
      </c>
      <c r="L77" s="187">
        <v>1</v>
      </c>
      <c r="M77" s="38" t="s">
        <v>582</v>
      </c>
      <c r="N77" s="38" t="s">
        <v>693</v>
      </c>
      <c r="O77" s="84" t="s">
        <v>103</v>
      </c>
      <c r="P77" s="215">
        <v>44958</v>
      </c>
      <c r="Q77" s="215">
        <v>45290</v>
      </c>
      <c r="R77" s="43" t="s">
        <v>55</v>
      </c>
      <c r="S77" s="43" t="s">
        <v>687</v>
      </c>
      <c r="T77" s="53" t="s">
        <v>684</v>
      </c>
      <c r="U77" s="47">
        <v>0.15</v>
      </c>
      <c r="AA77" s="274">
        <v>0.5</v>
      </c>
      <c r="AB77" s="80" t="s">
        <v>1282</v>
      </c>
      <c r="AC77" s="239">
        <v>1</v>
      </c>
      <c r="AD77" s="218">
        <v>1</v>
      </c>
      <c r="AE77" s="106">
        <f t="shared" si="5"/>
        <v>0.5</v>
      </c>
      <c r="AF77" s="239">
        <v>0</v>
      </c>
      <c r="AG77" s="80"/>
      <c r="AH77" s="80">
        <v>0</v>
      </c>
      <c r="AI77" s="239">
        <v>0</v>
      </c>
      <c r="AJ77" s="80"/>
      <c r="AK77" s="80">
        <v>0</v>
      </c>
      <c r="AL77" s="239">
        <v>0</v>
      </c>
      <c r="AM77" s="80"/>
      <c r="AN77" s="249">
        <v>0</v>
      </c>
    </row>
    <row r="78" spans="1:40" ht="117" x14ac:dyDescent="0.35">
      <c r="A78" s="284">
        <v>216</v>
      </c>
      <c r="B78" s="43" t="s">
        <v>505</v>
      </c>
      <c r="C78" s="43" t="s">
        <v>680</v>
      </c>
      <c r="D78" s="43" t="s">
        <v>72</v>
      </c>
      <c r="E78" s="43" t="s">
        <v>484</v>
      </c>
      <c r="F78" s="43" t="s">
        <v>229</v>
      </c>
      <c r="G78" s="43" t="s">
        <v>46</v>
      </c>
      <c r="H78" s="43" t="s">
        <v>681</v>
      </c>
      <c r="I78" s="43" t="s">
        <v>580</v>
      </c>
      <c r="J78" s="43" t="s">
        <v>544</v>
      </c>
      <c r="K78" s="43" t="s">
        <v>691</v>
      </c>
      <c r="L78" s="187">
        <v>1</v>
      </c>
      <c r="M78" s="38" t="s">
        <v>582</v>
      </c>
      <c r="N78" s="38" t="s">
        <v>694</v>
      </c>
      <c r="O78" s="84" t="s">
        <v>103</v>
      </c>
      <c r="P78" s="215">
        <v>44958</v>
      </c>
      <c r="Q78" s="215">
        <v>45290</v>
      </c>
      <c r="R78" s="43" t="s">
        <v>55</v>
      </c>
      <c r="S78" s="43" t="s">
        <v>687</v>
      </c>
      <c r="T78" s="53" t="s">
        <v>686</v>
      </c>
      <c r="U78" s="47">
        <v>0.05</v>
      </c>
      <c r="AA78" s="274">
        <v>0.5</v>
      </c>
      <c r="AB78" s="80" t="s">
        <v>1283</v>
      </c>
      <c r="AC78" s="239">
        <v>0</v>
      </c>
      <c r="AD78" s="218">
        <v>0</v>
      </c>
      <c r="AE78" s="106">
        <f t="shared" si="5"/>
        <v>0</v>
      </c>
      <c r="AF78" s="239">
        <v>1</v>
      </c>
      <c r="AG78" s="80"/>
      <c r="AH78" s="80">
        <v>0</v>
      </c>
      <c r="AI78" s="239">
        <v>0</v>
      </c>
      <c r="AJ78" s="80"/>
      <c r="AK78" s="80">
        <v>0</v>
      </c>
      <c r="AL78" s="239">
        <v>0</v>
      </c>
      <c r="AM78" s="80"/>
      <c r="AN78" s="249">
        <v>0</v>
      </c>
    </row>
    <row r="79" spans="1:40" ht="117" x14ac:dyDescent="0.35">
      <c r="A79" s="284">
        <v>217</v>
      </c>
      <c r="B79" s="43" t="s">
        <v>505</v>
      </c>
      <c r="C79" s="43" t="s">
        <v>680</v>
      </c>
      <c r="D79" s="43" t="s">
        <v>72</v>
      </c>
      <c r="E79" s="43" t="s">
        <v>484</v>
      </c>
      <c r="F79" s="43" t="s">
        <v>229</v>
      </c>
      <c r="G79" s="43" t="s">
        <v>46</v>
      </c>
      <c r="H79" s="43" t="s">
        <v>681</v>
      </c>
      <c r="I79" s="43" t="s">
        <v>580</v>
      </c>
      <c r="J79" s="43" t="s">
        <v>544</v>
      </c>
      <c r="K79" s="43" t="s">
        <v>691</v>
      </c>
      <c r="L79" s="187">
        <v>14</v>
      </c>
      <c r="M79" s="38" t="s">
        <v>582</v>
      </c>
      <c r="N79" s="38" t="s">
        <v>695</v>
      </c>
      <c r="O79" s="84" t="s">
        <v>103</v>
      </c>
      <c r="P79" s="215">
        <v>44958</v>
      </c>
      <c r="Q79" s="215">
        <v>45290</v>
      </c>
      <c r="R79" s="43" t="s">
        <v>55</v>
      </c>
      <c r="S79" s="43" t="s">
        <v>687</v>
      </c>
      <c r="T79" s="53" t="s">
        <v>686</v>
      </c>
      <c r="U79" s="47">
        <v>0.15</v>
      </c>
      <c r="AA79" s="274">
        <v>0.5</v>
      </c>
      <c r="AB79" s="80" t="s">
        <v>880</v>
      </c>
      <c r="AC79" s="239">
        <v>0</v>
      </c>
      <c r="AD79" s="218">
        <v>0</v>
      </c>
      <c r="AE79" s="106">
        <f t="shared" si="5"/>
        <v>0</v>
      </c>
      <c r="AF79" s="239">
        <v>14</v>
      </c>
      <c r="AG79" s="80"/>
      <c r="AH79" s="80">
        <v>0</v>
      </c>
      <c r="AI79" s="239">
        <v>0</v>
      </c>
      <c r="AJ79" s="80"/>
      <c r="AK79" s="80">
        <v>0</v>
      </c>
      <c r="AL79" s="239">
        <v>0</v>
      </c>
      <c r="AM79" s="80"/>
      <c r="AN79" s="249">
        <v>0</v>
      </c>
    </row>
    <row r="80" spans="1:40" ht="117" x14ac:dyDescent="0.35">
      <c r="A80" s="284">
        <v>218</v>
      </c>
      <c r="B80" s="43" t="s">
        <v>505</v>
      </c>
      <c r="C80" s="43" t="s">
        <v>680</v>
      </c>
      <c r="D80" s="43" t="s">
        <v>72</v>
      </c>
      <c r="E80" s="43" t="s">
        <v>484</v>
      </c>
      <c r="F80" s="43" t="s">
        <v>229</v>
      </c>
      <c r="G80" s="43" t="s">
        <v>46</v>
      </c>
      <c r="H80" s="43" t="s">
        <v>681</v>
      </c>
      <c r="I80" s="43" t="s">
        <v>580</v>
      </c>
      <c r="J80" s="43" t="s">
        <v>544</v>
      </c>
      <c r="K80" s="43" t="s">
        <v>691</v>
      </c>
      <c r="L80" s="187">
        <v>1</v>
      </c>
      <c r="M80" s="38" t="s">
        <v>582</v>
      </c>
      <c r="N80" s="38" t="s">
        <v>646</v>
      </c>
      <c r="O80" s="84" t="s">
        <v>103</v>
      </c>
      <c r="P80" s="215">
        <v>44958</v>
      </c>
      <c r="Q80" s="215">
        <v>45290</v>
      </c>
      <c r="R80" s="43" t="s">
        <v>55</v>
      </c>
      <c r="S80" s="43" t="s">
        <v>696</v>
      </c>
      <c r="T80" s="53" t="s">
        <v>684</v>
      </c>
      <c r="U80" s="47">
        <v>0.1</v>
      </c>
      <c r="AA80" s="274">
        <v>0.5</v>
      </c>
      <c r="AB80" s="80" t="s">
        <v>1284</v>
      </c>
      <c r="AC80" s="239">
        <v>0</v>
      </c>
      <c r="AD80" s="218">
        <v>0</v>
      </c>
      <c r="AE80" s="106">
        <f t="shared" si="5"/>
        <v>0</v>
      </c>
      <c r="AF80" s="239">
        <v>1</v>
      </c>
      <c r="AG80" s="80"/>
      <c r="AH80" s="80">
        <v>0</v>
      </c>
      <c r="AI80" s="239">
        <v>0</v>
      </c>
      <c r="AJ80" s="80"/>
      <c r="AK80" s="80">
        <v>0</v>
      </c>
      <c r="AL80" s="239">
        <v>0</v>
      </c>
      <c r="AM80" s="80"/>
      <c r="AN80" s="249">
        <v>0</v>
      </c>
    </row>
    <row r="81" spans="1:40" ht="117" x14ac:dyDescent="0.35">
      <c r="A81" s="284">
        <v>219</v>
      </c>
      <c r="B81" s="43" t="s">
        <v>505</v>
      </c>
      <c r="C81" s="43" t="s">
        <v>680</v>
      </c>
      <c r="D81" s="43" t="s">
        <v>72</v>
      </c>
      <c r="E81" s="43" t="s">
        <v>484</v>
      </c>
      <c r="F81" s="43" t="s">
        <v>229</v>
      </c>
      <c r="G81" s="43" t="s">
        <v>46</v>
      </c>
      <c r="H81" s="43" t="s">
        <v>681</v>
      </c>
      <c r="I81" s="43" t="s">
        <v>580</v>
      </c>
      <c r="J81" s="43" t="s">
        <v>544</v>
      </c>
      <c r="K81" s="43" t="s">
        <v>691</v>
      </c>
      <c r="L81" s="187">
        <v>14</v>
      </c>
      <c r="M81" s="38" t="s">
        <v>582</v>
      </c>
      <c r="N81" s="38" t="s">
        <v>697</v>
      </c>
      <c r="O81" s="84" t="s">
        <v>103</v>
      </c>
      <c r="P81" s="215">
        <v>44958</v>
      </c>
      <c r="Q81" s="215">
        <v>45290</v>
      </c>
      <c r="R81" s="43" t="s">
        <v>55</v>
      </c>
      <c r="S81" s="43" t="s">
        <v>687</v>
      </c>
      <c r="T81" s="53" t="s">
        <v>686</v>
      </c>
      <c r="U81" s="47">
        <v>0.3</v>
      </c>
      <c r="AA81" s="274">
        <v>2</v>
      </c>
      <c r="AB81" s="80" t="s">
        <v>880</v>
      </c>
      <c r="AC81" s="239">
        <v>0</v>
      </c>
      <c r="AD81" s="218">
        <v>0</v>
      </c>
      <c r="AE81" s="106">
        <f t="shared" si="5"/>
        <v>0</v>
      </c>
      <c r="AF81" s="239">
        <v>14</v>
      </c>
      <c r="AG81" s="80"/>
      <c r="AH81" s="80">
        <v>0</v>
      </c>
      <c r="AI81" s="239">
        <v>0</v>
      </c>
      <c r="AJ81" s="80"/>
      <c r="AK81" s="80">
        <v>0</v>
      </c>
      <c r="AL81" s="239">
        <v>0</v>
      </c>
      <c r="AM81" s="80"/>
      <c r="AN81" s="249">
        <v>0</v>
      </c>
    </row>
    <row r="82" spans="1:40" ht="117" x14ac:dyDescent="0.35">
      <c r="A82" s="284">
        <v>220</v>
      </c>
      <c r="B82" s="43" t="s">
        <v>505</v>
      </c>
      <c r="C82" s="43" t="s">
        <v>680</v>
      </c>
      <c r="D82" s="43" t="s">
        <v>72</v>
      </c>
      <c r="E82" s="43" t="s">
        <v>484</v>
      </c>
      <c r="F82" s="43" t="s">
        <v>229</v>
      </c>
      <c r="G82" s="43" t="s">
        <v>46</v>
      </c>
      <c r="H82" s="43" t="s">
        <v>681</v>
      </c>
      <c r="I82" s="43" t="s">
        <v>580</v>
      </c>
      <c r="J82" s="43" t="s">
        <v>544</v>
      </c>
      <c r="K82" s="43" t="s">
        <v>691</v>
      </c>
      <c r="L82" s="187">
        <v>14</v>
      </c>
      <c r="M82" s="38" t="s">
        <v>582</v>
      </c>
      <c r="N82" s="38" t="s">
        <v>698</v>
      </c>
      <c r="O82" s="84" t="s">
        <v>103</v>
      </c>
      <c r="P82" s="215">
        <v>44958</v>
      </c>
      <c r="Q82" s="215">
        <v>45290</v>
      </c>
      <c r="R82" s="43" t="s">
        <v>55</v>
      </c>
      <c r="S82" s="43" t="s">
        <v>688</v>
      </c>
      <c r="T82" s="53" t="s">
        <v>686</v>
      </c>
      <c r="U82" s="47">
        <v>0.1</v>
      </c>
      <c r="AA82" s="274">
        <v>0.5</v>
      </c>
      <c r="AB82" s="80" t="s">
        <v>880</v>
      </c>
      <c r="AC82" s="239">
        <v>0</v>
      </c>
      <c r="AD82" s="218">
        <v>0</v>
      </c>
      <c r="AE82" s="106">
        <f t="shared" si="5"/>
        <v>0</v>
      </c>
      <c r="AF82" s="239">
        <v>0</v>
      </c>
      <c r="AG82" s="80"/>
      <c r="AH82" s="80">
        <v>0</v>
      </c>
      <c r="AI82" s="239">
        <v>14</v>
      </c>
      <c r="AJ82" s="80"/>
      <c r="AK82" s="80">
        <v>0</v>
      </c>
      <c r="AL82" s="239">
        <v>0</v>
      </c>
      <c r="AM82" s="80"/>
      <c r="AN82" s="249">
        <v>0</v>
      </c>
    </row>
    <row r="83" spans="1:40" ht="38.25" customHeight="1" x14ac:dyDescent="0.35">
      <c r="A83" s="284">
        <v>221</v>
      </c>
      <c r="B83" s="43" t="s">
        <v>505</v>
      </c>
      <c r="C83" s="43" t="s">
        <v>680</v>
      </c>
      <c r="D83" s="43" t="s">
        <v>72</v>
      </c>
      <c r="E83" s="43" t="s">
        <v>484</v>
      </c>
      <c r="F83" s="43" t="s">
        <v>229</v>
      </c>
      <c r="G83" s="43" t="s">
        <v>46</v>
      </c>
      <c r="H83" s="43" t="s">
        <v>681</v>
      </c>
      <c r="I83" s="43" t="s">
        <v>580</v>
      </c>
      <c r="J83" s="43" t="s">
        <v>544</v>
      </c>
      <c r="K83" s="43" t="s">
        <v>699</v>
      </c>
      <c r="L83" s="187">
        <v>1</v>
      </c>
      <c r="M83" s="38" t="s">
        <v>582</v>
      </c>
      <c r="N83" s="38" t="s">
        <v>620</v>
      </c>
      <c r="O83" s="84" t="s">
        <v>103</v>
      </c>
      <c r="P83" s="215">
        <v>44958</v>
      </c>
      <c r="Q83" s="215">
        <v>45290</v>
      </c>
      <c r="R83" s="43" t="s">
        <v>55</v>
      </c>
      <c r="S83" s="43" t="s">
        <v>588</v>
      </c>
      <c r="T83" s="53" t="s">
        <v>686</v>
      </c>
      <c r="U83" s="47">
        <v>0.15</v>
      </c>
      <c r="AA83" s="274">
        <v>0.5</v>
      </c>
      <c r="AB83" s="80" t="s">
        <v>1285</v>
      </c>
      <c r="AC83" s="239">
        <v>1</v>
      </c>
      <c r="AD83" s="218">
        <v>1</v>
      </c>
      <c r="AE83" s="106">
        <f t="shared" si="5"/>
        <v>0.5</v>
      </c>
      <c r="AF83" s="239">
        <v>0</v>
      </c>
      <c r="AG83" s="80"/>
      <c r="AH83" s="80">
        <v>0</v>
      </c>
      <c r="AI83" s="239">
        <v>0</v>
      </c>
      <c r="AJ83" s="80"/>
      <c r="AK83" s="80">
        <v>0</v>
      </c>
      <c r="AL83" s="239">
        <v>0</v>
      </c>
      <c r="AM83" s="80"/>
      <c r="AN83" s="249">
        <v>0</v>
      </c>
    </row>
    <row r="84" spans="1:40" ht="117" x14ac:dyDescent="0.35">
      <c r="A84" s="284">
        <v>222</v>
      </c>
      <c r="B84" s="43" t="s">
        <v>505</v>
      </c>
      <c r="C84" s="43" t="s">
        <v>680</v>
      </c>
      <c r="D84" s="43" t="s">
        <v>72</v>
      </c>
      <c r="E84" s="43" t="s">
        <v>484</v>
      </c>
      <c r="F84" s="43" t="s">
        <v>229</v>
      </c>
      <c r="G84" s="43" t="s">
        <v>46</v>
      </c>
      <c r="H84" s="43" t="s">
        <v>681</v>
      </c>
      <c r="I84" s="43" t="s">
        <v>580</v>
      </c>
      <c r="J84" s="43" t="s">
        <v>544</v>
      </c>
      <c r="K84" s="43" t="s">
        <v>699</v>
      </c>
      <c r="L84" s="187">
        <v>24</v>
      </c>
      <c r="M84" s="38" t="s">
        <v>582</v>
      </c>
      <c r="N84" s="38" t="s">
        <v>700</v>
      </c>
      <c r="O84" s="84" t="s">
        <v>103</v>
      </c>
      <c r="P84" s="215">
        <v>44958</v>
      </c>
      <c r="Q84" s="215">
        <v>45290</v>
      </c>
      <c r="R84" s="43" t="s">
        <v>55</v>
      </c>
      <c r="S84" s="43" t="s">
        <v>588</v>
      </c>
      <c r="T84" s="53" t="s">
        <v>686</v>
      </c>
      <c r="U84" s="47">
        <v>0.15</v>
      </c>
      <c r="AA84" s="274">
        <v>0.5</v>
      </c>
      <c r="AB84" s="80" t="s">
        <v>1286</v>
      </c>
      <c r="AC84" s="239">
        <v>7</v>
      </c>
      <c r="AD84" s="218">
        <v>1</v>
      </c>
      <c r="AE84" s="106">
        <f t="shared" si="5"/>
        <v>0.5</v>
      </c>
      <c r="AF84" s="239">
        <v>17</v>
      </c>
      <c r="AG84" s="80"/>
      <c r="AH84" s="80">
        <v>0</v>
      </c>
      <c r="AI84" s="239">
        <v>0</v>
      </c>
      <c r="AJ84" s="80"/>
      <c r="AK84" s="80">
        <v>0</v>
      </c>
      <c r="AL84" s="239">
        <v>0</v>
      </c>
      <c r="AM84" s="80"/>
      <c r="AN84" s="249">
        <v>0</v>
      </c>
    </row>
    <row r="85" spans="1:40" ht="117" x14ac:dyDescent="0.35">
      <c r="A85" s="284">
        <v>223</v>
      </c>
      <c r="B85" s="43" t="s">
        <v>505</v>
      </c>
      <c r="C85" s="43" t="s">
        <v>680</v>
      </c>
      <c r="D85" s="43" t="s">
        <v>72</v>
      </c>
      <c r="E85" s="43" t="s">
        <v>484</v>
      </c>
      <c r="F85" s="43" t="s">
        <v>229</v>
      </c>
      <c r="G85" s="43" t="s">
        <v>46</v>
      </c>
      <c r="H85" s="43" t="s">
        <v>681</v>
      </c>
      <c r="I85" s="43" t="s">
        <v>580</v>
      </c>
      <c r="J85" s="43" t="s">
        <v>544</v>
      </c>
      <c r="K85" s="43" t="s">
        <v>699</v>
      </c>
      <c r="L85" s="187">
        <v>2</v>
      </c>
      <c r="M85" s="38" t="s">
        <v>582</v>
      </c>
      <c r="N85" s="38" t="s">
        <v>628</v>
      </c>
      <c r="O85" s="84" t="s">
        <v>103</v>
      </c>
      <c r="P85" s="215">
        <v>44958</v>
      </c>
      <c r="Q85" s="215">
        <v>45290</v>
      </c>
      <c r="R85" s="43" t="s">
        <v>55</v>
      </c>
      <c r="S85" s="43" t="s">
        <v>613</v>
      </c>
      <c r="T85" s="53" t="s">
        <v>684</v>
      </c>
      <c r="U85" s="47">
        <v>0.15</v>
      </c>
      <c r="AA85" s="274">
        <v>0.5</v>
      </c>
      <c r="AB85" s="80" t="s">
        <v>1287</v>
      </c>
      <c r="AC85" s="239">
        <v>1</v>
      </c>
      <c r="AD85" s="218">
        <v>1</v>
      </c>
      <c r="AE85" s="106">
        <f t="shared" si="5"/>
        <v>0.5</v>
      </c>
      <c r="AF85" s="239">
        <v>1</v>
      </c>
      <c r="AG85" s="80"/>
      <c r="AH85" s="80">
        <v>0</v>
      </c>
      <c r="AI85" s="239">
        <v>0</v>
      </c>
      <c r="AJ85" s="80"/>
      <c r="AK85" s="80">
        <v>0</v>
      </c>
      <c r="AL85" s="239">
        <v>0</v>
      </c>
      <c r="AM85" s="80"/>
      <c r="AN85" s="249">
        <v>0</v>
      </c>
    </row>
    <row r="86" spans="1:40" ht="117" x14ac:dyDescent="0.35">
      <c r="A86" s="284">
        <v>224</v>
      </c>
      <c r="B86" s="43" t="s">
        <v>505</v>
      </c>
      <c r="C86" s="43" t="s">
        <v>680</v>
      </c>
      <c r="D86" s="43" t="s">
        <v>72</v>
      </c>
      <c r="E86" s="43" t="s">
        <v>484</v>
      </c>
      <c r="F86" s="43" t="s">
        <v>229</v>
      </c>
      <c r="G86" s="43" t="s">
        <v>46</v>
      </c>
      <c r="H86" s="43" t="s">
        <v>681</v>
      </c>
      <c r="I86" s="43" t="s">
        <v>580</v>
      </c>
      <c r="J86" s="43" t="s">
        <v>544</v>
      </c>
      <c r="K86" s="43" t="s">
        <v>699</v>
      </c>
      <c r="L86" s="187">
        <v>24</v>
      </c>
      <c r="M86" s="38" t="s">
        <v>582</v>
      </c>
      <c r="N86" s="38" t="s">
        <v>701</v>
      </c>
      <c r="O86" s="84" t="s">
        <v>103</v>
      </c>
      <c r="P86" s="215">
        <v>44958</v>
      </c>
      <c r="Q86" s="215">
        <v>45290</v>
      </c>
      <c r="R86" s="43" t="s">
        <v>55</v>
      </c>
      <c r="S86" s="43" t="s">
        <v>588</v>
      </c>
      <c r="T86" s="53" t="s">
        <v>686</v>
      </c>
      <c r="U86" s="47">
        <v>0.2</v>
      </c>
      <c r="AA86" s="274">
        <v>0.5</v>
      </c>
      <c r="AB86" s="80" t="s">
        <v>880</v>
      </c>
      <c r="AC86" s="239">
        <v>0</v>
      </c>
      <c r="AD86" s="218">
        <v>0</v>
      </c>
      <c r="AE86" s="106">
        <f t="shared" si="5"/>
        <v>0</v>
      </c>
      <c r="AF86" s="239">
        <v>9</v>
      </c>
      <c r="AG86" s="80"/>
      <c r="AH86" s="80">
        <v>0</v>
      </c>
      <c r="AI86" s="239">
        <v>7</v>
      </c>
      <c r="AJ86" s="80"/>
      <c r="AK86" s="80">
        <v>0</v>
      </c>
      <c r="AL86" s="239">
        <v>8</v>
      </c>
      <c r="AM86" s="80"/>
      <c r="AN86" s="249">
        <v>0</v>
      </c>
    </row>
    <row r="87" spans="1:40" ht="117.5" thickBot="1" x14ac:dyDescent="0.4">
      <c r="A87" s="285">
        <v>225</v>
      </c>
      <c r="B87" s="43" t="s">
        <v>505</v>
      </c>
      <c r="C87" s="192" t="s">
        <v>680</v>
      </c>
      <c r="D87" s="192" t="s">
        <v>72</v>
      </c>
      <c r="E87" s="192" t="s">
        <v>484</v>
      </c>
      <c r="F87" s="192" t="s">
        <v>229</v>
      </c>
      <c r="G87" s="192" t="s">
        <v>46</v>
      </c>
      <c r="H87" s="192" t="s">
        <v>681</v>
      </c>
      <c r="I87" s="192" t="s">
        <v>580</v>
      </c>
      <c r="J87" s="43" t="s">
        <v>544</v>
      </c>
      <c r="K87" s="192" t="s">
        <v>699</v>
      </c>
      <c r="L87" s="193">
        <v>24</v>
      </c>
      <c r="M87" s="220" t="s">
        <v>582</v>
      </c>
      <c r="N87" s="220" t="s">
        <v>702</v>
      </c>
      <c r="O87" s="221" t="s">
        <v>103</v>
      </c>
      <c r="P87" s="222">
        <v>44958</v>
      </c>
      <c r="Q87" s="222">
        <v>45290</v>
      </c>
      <c r="R87" s="192" t="s">
        <v>55</v>
      </c>
      <c r="S87" s="192" t="s">
        <v>588</v>
      </c>
      <c r="T87" s="197" t="s">
        <v>686</v>
      </c>
      <c r="U87" s="198">
        <v>0.35</v>
      </c>
      <c r="V87" s="223"/>
      <c r="W87" s="223"/>
      <c r="X87" s="223"/>
      <c r="Y87" s="223"/>
      <c r="Z87" s="224"/>
      <c r="AA87" s="275">
        <v>2</v>
      </c>
      <c r="AB87" s="251" t="s">
        <v>880</v>
      </c>
      <c r="AC87" s="250">
        <v>0</v>
      </c>
      <c r="AD87" s="227">
        <v>0</v>
      </c>
      <c r="AE87" s="106">
        <f t="shared" si="5"/>
        <v>0</v>
      </c>
      <c r="AF87" s="250">
        <v>9</v>
      </c>
      <c r="AG87" s="251"/>
      <c r="AH87" s="251">
        <v>0</v>
      </c>
      <c r="AI87" s="250">
        <v>7</v>
      </c>
      <c r="AJ87" s="251"/>
      <c r="AK87" s="251">
        <v>0</v>
      </c>
      <c r="AL87" s="250">
        <v>8</v>
      </c>
      <c r="AM87" s="251"/>
      <c r="AN87" s="252">
        <v>0</v>
      </c>
    </row>
    <row r="88" spans="1:40" ht="126" x14ac:dyDescent="0.35">
      <c r="A88" s="286">
        <v>226</v>
      </c>
      <c r="B88" s="43" t="s">
        <v>505</v>
      </c>
      <c r="C88" s="229" t="s">
        <v>703</v>
      </c>
      <c r="D88" s="229" t="s">
        <v>72</v>
      </c>
      <c r="E88" s="229" t="s">
        <v>484</v>
      </c>
      <c r="F88" s="229" t="s">
        <v>229</v>
      </c>
      <c r="G88" s="229" t="s">
        <v>46</v>
      </c>
      <c r="H88" s="229" t="s">
        <v>704</v>
      </c>
      <c r="I88" s="229" t="s">
        <v>580</v>
      </c>
      <c r="J88" s="229" t="s">
        <v>544</v>
      </c>
      <c r="K88" s="229" t="s">
        <v>705</v>
      </c>
      <c r="L88" s="255">
        <v>4</v>
      </c>
      <c r="M88" s="231" t="s">
        <v>582</v>
      </c>
      <c r="N88" s="231" t="s">
        <v>706</v>
      </c>
      <c r="O88" s="232" t="s">
        <v>103</v>
      </c>
      <c r="P88" s="233">
        <v>44958</v>
      </c>
      <c r="Q88" s="233">
        <v>45290</v>
      </c>
      <c r="R88" s="229" t="s">
        <v>55</v>
      </c>
      <c r="S88" s="229" t="s">
        <v>584</v>
      </c>
      <c r="T88" s="234" t="s">
        <v>707</v>
      </c>
      <c r="U88" s="235">
        <v>0.05</v>
      </c>
      <c r="AA88" s="277">
        <v>1</v>
      </c>
      <c r="AB88" s="80" t="s">
        <v>1288</v>
      </c>
      <c r="AC88" s="256">
        <v>4</v>
      </c>
      <c r="AD88" s="238">
        <v>1</v>
      </c>
      <c r="AE88" s="106">
        <f t="shared" si="5"/>
        <v>1</v>
      </c>
      <c r="AF88" s="256">
        <v>0</v>
      </c>
      <c r="AG88" s="247"/>
      <c r="AH88" s="247">
        <f t="shared" ref="AH88:AH93" si="6">+$AA88*AG88</f>
        <v>0</v>
      </c>
      <c r="AI88" s="256">
        <v>0</v>
      </c>
      <c r="AJ88" s="247"/>
      <c r="AK88" s="247">
        <f t="shared" ref="AK88:AK93" si="7">+$AA88*AJ88</f>
        <v>0</v>
      </c>
      <c r="AL88" s="256">
        <v>0</v>
      </c>
      <c r="AM88" s="247"/>
      <c r="AN88" s="247">
        <f t="shared" ref="AN88:AN93" si="8">+$AA88*AM88</f>
        <v>0</v>
      </c>
    </row>
    <row r="89" spans="1:40" ht="105" x14ac:dyDescent="0.35">
      <c r="A89" s="37">
        <v>227</v>
      </c>
      <c r="B89" s="43" t="s">
        <v>505</v>
      </c>
      <c r="C89" s="43" t="s">
        <v>703</v>
      </c>
      <c r="D89" s="43" t="s">
        <v>72</v>
      </c>
      <c r="E89" s="43" t="s">
        <v>484</v>
      </c>
      <c r="F89" s="43" t="s">
        <v>229</v>
      </c>
      <c r="G89" s="43" t="s">
        <v>46</v>
      </c>
      <c r="H89" s="43" t="s">
        <v>704</v>
      </c>
      <c r="I89" s="43" t="s">
        <v>580</v>
      </c>
      <c r="J89" s="43" t="s">
        <v>544</v>
      </c>
      <c r="K89" s="43" t="s">
        <v>705</v>
      </c>
      <c r="L89" s="257">
        <v>1</v>
      </c>
      <c r="M89" s="38" t="s">
        <v>582</v>
      </c>
      <c r="N89" s="38" t="s">
        <v>708</v>
      </c>
      <c r="O89" s="84" t="s">
        <v>103</v>
      </c>
      <c r="P89" s="215">
        <v>44958</v>
      </c>
      <c r="Q89" s="215">
        <v>45290</v>
      </c>
      <c r="R89" s="43" t="s">
        <v>55</v>
      </c>
      <c r="S89" s="43" t="s">
        <v>709</v>
      </c>
      <c r="T89" s="53" t="s">
        <v>707</v>
      </c>
      <c r="U89" s="47">
        <v>0.15</v>
      </c>
      <c r="AA89" s="278">
        <v>3</v>
      </c>
      <c r="AB89" s="80" t="s">
        <v>1289</v>
      </c>
      <c r="AC89" s="258">
        <v>1</v>
      </c>
      <c r="AD89" s="218">
        <v>1</v>
      </c>
      <c r="AE89" s="106">
        <f t="shared" si="5"/>
        <v>3</v>
      </c>
      <c r="AF89" s="258">
        <v>0</v>
      </c>
      <c r="AG89" s="80"/>
      <c r="AH89" s="80">
        <f t="shared" si="6"/>
        <v>0</v>
      </c>
      <c r="AI89" s="258">
        <v>0</v>
      </c>
      <c r="AJ89" s="80"/>
      <c r="AK89" s="80">
        <f t="shared" si="7"/>
        <v>0</v>
      </c>
      <c r="AL89" s="258">
        <v>0</v>
      </c>
      <c r="AM89" s="80"/>
      <c r="AN89" s="80">
        <f t="shared" si="8"/>
        <v>0</v>
      </c>
    </row>
    <row r="90" spans="1:40" ht="94.5" x14ac:dyDescent="0.35">
      <c r="A90" s="37">
        <v>228</v>
      </c>
      <c r="B90" s="43" t="s">
        <v>505</v>
      </c>
      <c r="C90" s="43" t="s">
        <v>703</v>
      </c>
      <c r="D90" s="43" t="s">
        <v>72</v>
      </c>
      <c r="E90" s="43" t="s">
        <v>484</v>
      </c>
      <c r="F90" s="43" t="s">
        <v>229</v>
      </c>
      <c r="G90" s="43" t="s">
        <v>46</v>
      </c>
      <c r="H90" s="43" t="s">
        <v>704</v>
      </c>
      <c r="I90" s="43" t="s">
        <v>580</v>
      </c>
      <c r="J90" s="43" t="s">
        <v>544</v>
      </c>
      <c r="K90" s="43" t="s">
        <v>705</v>
      </c>
      <c r="L90" s="257">
        <v>1</v>
      </c>
      <c r="M90" s="38" t="s">
        <v>582</v>
      </c>
      <c r="N90" s="38" t="s">
        <v>710</v>
      </c>
      <c r="O90" s="84" t="s">
        <v>103</v>
      </c>
      <c r="P90" s="215">
        <v>44958</v>
      </c>
      <c r="Q90" s="215">
        <v>45290</v>
      </c>
      <c r="R90" s="43" t="s">
        <v>55</v>
      </c>
      <c r="S90" s="43" t="s">
        <v>709</v>
      </c>
      <c r="T90" s="53" t="s">
        <v>707</v>
      </c>
      <c r="U90" s="47">
        <v>0.1</v>
      </c>
      <c r="AA90" s="278">
        <v>2</v>
      </c>
      <c r="AB90" s="80" t="s">
        <v>1290</v>
      </c>
      <c r="AC90" s="258">
        <v>1</v>
      </c>
      <c r="AD90" s="218">
        <v>1</v>
      </c>
      <c r="AE90" s="106">
        <f t="shared" si="5"/>
        <v>2</v>
      </c>
      <c r="AF90" s="258">
        <v>0</v>
      </c>
      <c r="AG90" s="80"/>
      <c r="AH90" s="80">
        <f t="shared" si="6"/>
        <v>0</v>
      </c>
      <c r="AI90" s="258">
        <v>0</v>
      </c>
      <c r="AJ90" s="80"/>
      <c r="AK90" s="80">
        <f t="shared" si="7"/>
        <v>0</v>
      </c>
      <c r="AL90" s="258">
        <v>0</v>
      </c>
      <c r="AM90" s="80"/>
      <c r="AN90" s="80">
        <f t="shared" si="8"/>
        <v>0</v>
      </c>
    </row>
    <row r="91" spans="1:40" ht="126" x14ac:dyDescent="0.35">
      <c r="A91" s="37">
        <v>229</v>
      </c>
      <c r="B91" s="43" t="s">
        <v>505</v>
      </c>
      <c r="C91" s="43" t="s">
        <v>703</v>
      </c>
      <c r="D91" s="43" t="s">
        <v>72</v>
      </c>
      <c r="E91" s="43" t="s">
        <v>484</v>
      </c>
      <c r="F91" s="43" t="s">
        <v>229</v>
      </c>
      <c r="G91" s="43" t="s">
        <v>46</v>
      </c>
      <c r="H91" s="43" t="s">
        <v>704</v>
      </c>
      <c r="I91" s="43" t="s">
        <v>580</v>
      </c>
      <c r="J91" s="43" t="s">
        <v>544</v>
      </c>
      <c r="K91" s="43" t="s">
        <v>705</v>
      </c>
      <c r="L91" s="257">
        <v>100</v>
      </c>
      <c r="M91" s="38" t="s">
        <v>51</v>
      </c>
      <c r="N91" s="38" t="s">
        <v>711</v>
      </c>
      <c r="O91" s="84" t="s">
        <v>103</v>
      </c>
      <c r="P91" s="215">
        <v>44958</v>
      </c>
      <c r="Q91" s="215">
        <v>45290</v>
      </c>
      <c r="R91" s="43" t="s">
        <v>55</v>
      </c>
      <c r="S91" s="43" t="s">
        <v>712</v>
      </c>
      <c r="T91" s="53" t="s">
        <v>707</v>
      </c>
      <c r="U91" s="47">
        <v>0.2</v>
      </c>
      <c r="AA91" s="278">
        <v>2</v>
      </c>
      <c r="AB91" s="80" t="s">
        <v>1291</v>
      </c>
      <c r="AC91" s="258">
        <v>25</v>
      </c>
      <c r="AD91" s="218">
        <v>1</v>
      </c>
      <c r="AE91" s="106">
        <f t="shared" si="5"/>
        <v>2</v>
      </c>
      <c r="AF91" s="258">
        <v>75</v>
      </c>
      <c r="AG91" s="80"/>
      <c r="AH91" s="80">
        <f t="shared" si="6"/>
        <v>0</v>
      </c>
      <c r="AI91" s="258">
        <v>0</v>
      </c>
      <c r="AJ91" s="80"/>
      <c r="AK91" s="80">
        <f t="shared" si="7"/>
        <v>0</v>
      </c>
      <c r="AL91" s="258">
        <v>0</v>
      </c>
      <c r="AM91" s="80"/>
      <c r="AN91" s="80">
        <f t="shared" si="8"/>
        <v>0</v>
      </c>
    </row>
    <row r="92" spans="1:40" ht="91" x14ac:dyDescent="0.35">
      <c r="A92" s="37">
        <v>230</v>
      </c>
      <c r="B92" s="43" t="s">
        <v>505</v>
      </c>
      <c r="C92" s="43" t="s">
        <v>703</v>
      </c>
      <c r="D92" s="43" t="s">
        <v>72</v>
      </c>
      <c r="E92" s="43" t="s">
        <v>484</v>
      </c>
      <c r="F92" s="43" t="s">
        <v>229</v>
      </c>
      <c r="G92" s="43" t="s">
        <v>46</v>
      </c>
      <c r="H92" s="43" t="s">
        <v>704</v>
      </c>
      <c r="I92" s="43" t="s">
        <v>580</v>
      </c>
      <c r="J92" s="43" t="s">
        <v>544</v>
      </c>
      <c r="K92" s="43" t="s">
        <v>705</v>
      </c>
      <c r="L92" s="257">
        <v>32</v>
      </c>
      <c r="M92" s="38" t="s">
        <v>582</v>
      </c>
      <c r="N92" s="38" t="s">
        <v>713</v>
      </c>
      <c r="O92" s="84" t="s">
        <v>103</v>
      </c>
      <c r="P92" s="215">
        <v>44958</v>
      </c>
      <c r="Q92" s="215">
        <v>45290</v>
      </c>
      <c r="R92" s="43" t="s">
        <v>55</v>
      </c>
      <c r="S92" s="43" t="s">
        <v>712</v>
      </c>
      <c r="T92" s="53" t="s">
        <v>707</v>
      </c>
      <c r="U92" s="47">
        <v>0.4</v>
      </c>
      <c r="AA92" s="278">
        <v>4</v>
      </c>
      <c r="AB92" s="80" t="s">
        <v>1292</v>
      </c>
      <c r="AC92" s="258">
        <v>0</v>
      </c>
      <c r="AD92" s="218">
        <v>0</v>
      </c>
      <c r="AE92" s="106">
        <f t="shared" si="5"/>
        <v>0</v>
      </c>
      <c r="AF92" s="258">
        <v>9</v>
      </c>
      <c r="AG92" s="80"/>
      <c r="AH92" s="80">
        <f t="shared" si="6"/>
        <v>0</v>
      </c>
      <c r="AI92" s="258">
        <v>18</v>
      </c>
      <c r="AJ92" s="80"/>
      <c r="AK92" s="80">
        <f t="shared" si="7"/>
        <v>0</v>
      </c>
      <c r="AL92" s="258">
        <v>5</v>
      </c>
      <c r="AM92" s="80"/>
      <c r="AN92" s="80">
        <f t="shared" si="8"/>
        <v>0</v>
      </c>
    </row>
    <row r="93" spans="1:40" ht="91" x14ac:dyDescent="0.35">
      <c r="A93" s="37">
        <v>231</v>
      </c>
      <c r="B93" s="43" t="s">
        <v>505</v>
      </c>
      <c r="C93" s="43" t="s">
        <v>703</v>
      </c>
      <c r="D93" s="43" t="s">
        <v>72</v>
      </c>
      <c r="E93" s="43" t="s">
        <v>484</v>
      </c>
      <c r="F93" s="43" t="s">
        <v>229</v>
      </c>
      <c r="G93" s="43" t="s">
        <v>46</v>
      </c>
      <c r="H93" s="43" t="s">
        <v>704</v>
      </c>
      <c r="I93" s="43" t="s">
        <v>580</v>
      </c>
      <c r="J93" s="43" t="s">
        <v>544</v>
      </c>
      <c r="K93" s="43" t="s">
        <v>705</v>
      </c>
      <c r="L93" s="257">
        <v>976</v>
      </c>
      <c r="M93" s="38" t="s">
        <v>582</v>
      </c>
      <c r="N93" s="38" t="s">
        <v>714</v>
      </c>
      <c r="O93" s="84" t="s">
        <v>103</v>
      </c>
      <c r="P93" s="215">
        <v>44958</v>
      </c>
      <c r="Q93" s="215">
        <v>45290</v>
      </c>
      <c r="R93" s="43" t="s">
        <v>55</v>
      </c>
      <c r="S93" s="43" t="s">
        <v>712</v>
      </c>
      <c r="T93" s="53" t="s">
        <v>707</v>
      </c>
      <c r="U93" s="47">
        <v>0.1</v>
      </c>
      <c r="AA93" s="278">
        <v>3</v>
      </c>
      <c r="AB93" s="80" t="s">
        <v>1293</v>
      </c>
      <c r="AC93" s="259">
        <v>0</v>
      </c>
      <c r="AD93" s="260">
        <v>0</v>
      </c>
      <c r="AE93" s="261">
        <f t="shared" si="5"/>
        <v>0</v>
      </c>
      <c r="AF93" s="259">
        <v>268</v>
      </c>
      <c r="AG93" s="246"/>
      <c r="AH93" s="246">
        <f t="shared" si="6"/>
        <v>0</v>
      </c>
      <c r="AI93" s="259">
        <v>549</v>
      </c>
      <c r="AJ93" s="246"/>
      <c r="AK93" s="246">
        <f t="shared" si="7"/>
        <v>0</v>
      </c>
      <c r="AL93" s="259">
        <v>159</v>
      </c>
      <c r="AM93" s="246"/>
      <c r="AN93" s="246">
        <f t="shared" si="8"/>
        <v>0</v>
      </c>
    </row>
    <row r="94" spans="1:40" ht="15.5" x14ac:dyDescent="0.35">
      <c r="AA94" s="279">
        <f>SUM(AA6:AA93)</f>
        <v>100</v>
      </c>
      <c r="AC94" s="267">
        <f>SUM(AC6:AC93)</f>
        <v>457</v>
      </c>
      <c r="AD94" s="266"/>
      <c r="AE94" s="458">
        <f>SUM(AE6:AE93)</f>
        <v>46.36</v>
      </c>
      <c r="AF94" s="267">
        <f>SUM(AF6:AF93)</f>
        <v>1332</v>
      </c>
      <c r="AG94" s="266"/>
      <c r="AH94" s="266"/>
      <c r="AI94" s="267">
        <f>SUM(AI6:AI93)</f>
        <v>1110</v>
      </c>
      <c r="AJ94" s="266"/>
      <c r="AK94" s="266"/>
      <c r="AL94" s="267">
        <f>SUM(AL6:AL93)</f>
        <v>1376</v>
      </c>
      <c r="AM94" s="264"/>
      <c r="AN94" s="264"/>
    </row>
  </sheetData>
  <autoFilter ref="A5:AK93"/>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53249"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5324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[1]Formulas!#REF!</xm:f>
          </x14:formula1>
          <xm:sqref>I27:I87 I94:I1048576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94"/>
  <sheetViews>
    <sheetView showGridLines="0" zoomScale="70" zoomScaleNormal="70" workbookViewId="0">
      <pane ySplit="5" topLeftCell="A6" activePane="bottomLeft" state="frozen"/>
      <selection activeCell="AI94" sqref="AI94"/>
      <selection pane="bottomLeft" sqref="A1:C3"/>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288" t="s">
        <v>924</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289"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290">
        <v>44956</v>
      </c>
      <c r="T3" s="27"/>
      <c r="U3" s="26"/>
      <c r="V3" s="25"/>
      <c r="W3" s="25"/>
      <c r="X3" s="25"/>
      <c r="Y3" s="25"/>
      <c r="Z3" s="2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69" t="s">
        <v>28</v>
      </c>
      <c r="AB5" s="70" t="s">
        <v>33</v>
      </c>
      <c r="AC5" s="71" t="s">
        <v>34</v>
      </c>
      <c r="AD5" s="72" t="s">
        <v>35</v>
      </c>
      <c r="AE5" s="71" t="s">
        <v>36</v>
      </c>
      <c r="AF5" s="72" t="s">
        <v>37</v>
      </c>
      <c r="AG5" s="71" t="s">
        <v>38</v>
      </c>
      <c r="AH5" s="72" t="s">
        <v>39</v>
      </c>
      <c r="AI5" s="71" t="s">
        <v>40</v>
      </c>
      <c r="AJ5" s="72" t="s">
        <v>41</v>
      </c>
    </row>
    <row r="6" spans="1:36" ht="189" x14ac:dyDescent="0.35">
      <c r="A6" s="46">
        <v>31</v>
      </c>
      <c r="B6" s="37" t="s">
        <v>42</v>
      </c>
      <c r="C6" s="36" t="s">
        <v>43</v>
      </c>
      <c r="D6" s="43" t="s">
        <v>72</v>
      </c>
      <c r="E6" s="37" t="s">
        <v>148</v>
      </c>
      <c r="F6" s="37" t="s">
        <v>149</v>
      </c>
      <c r="G6" s="43" t="s">
        <v>46</v>
      </c>
      <c r="H6" s="38" t="s">
        <v>150</v>
      </c>
      <c r="I6" s="39" t="s">
        <v>163</v>
      </c>
      <c r="J6" s="38" t="s">
        <v>164</v>
      </c>
      <c r="K6" s="39" t="s">
        <v>971</v>
      </c>
      <c r="L6" s="39">
        <v>12</v>
      </c>
      <c r="M6" s="35" t="s">
        <v>101</v>
      </c>
      <c r="N6" s="38" t="s">
        <v>972</v>
      </c>
      <c r="O6" s="39" t="s">
        <v>78</v>
      </c>
      <c r="P6" s="48">
        <v>45261</v>
      </c>
      <c r="Q6" s="48">
        <v>45275</v>
      </c>
      <c r="R6" s="43" t="s">
        <v>79</v>
      </c>
      <c r="S6" s="49" t="s">
        <v>973</v>
      </c>
      <c r="T6" s="37" t="s">
        <v>155</v>
      </c>
      <c r="U6" s="50">
        <v>0.05</v>
      </c>
      <c r="V6" s="524"/>
      <c r="W6" s="524"/>
      <c r="X6" s="524"/>
      <c r="Y6" s="524"/>
      <c r="Z6" s="494"/>
      <c r="AA6" s="74">
        <v>100</v>
      </c>
      <c r="AB6" s="80" t="s">
        <v>974</v>
      </c>
      <c r="AC6" s="75">
        <v>1</v>
      </c>
      <c r="AD6" s="73">
        <f t="shared" ref="AD6" si="0">+$AA6*AC6</f>
        <v>100</v>
      </c>
      <c r="AE6" s="73"/>
      <c r="AF6" s="73">
        <f t="shared" ref="AF6" si="1">+$AA6*AE6</f>
        <v>0</v>
      </c>
      <c r="AG6" s="73"/>
      <c r="AH6" s="73">
        <f t="shared" ref="AH6" si="2">+$AA6*AG6</f>
        <v>0</v>
      </c>
      <c r="AI6" s="73"/>
      <c r="AJ6" s="73">
        <f t="shared" ref="AJ6" si="3">+$AA6*AI6</f>
        <v>0</v>
      </c>
    </row>
    <row r="7" spans="1:36" ht="15.5" x14ac:dyDescent="0.35">
      <c r="V7" s="522"/>
      <c r="W7" s="522"/>
      <c r="X7" s="522"/>
      <c r="Y7" s="522"/>
      <c r="Z7" s="523"/>
      <c r="AD7" s="442">
        <f>SUM(AD6)</f>
        <v>100</v>
      </c>
    </row>
    <row r="8" spans="1:36" x14ac:dyDescent="0.35">
      <c r="V8" s="522"/>
      <c r="W8" s="522"/>
      <c r="X8" s="522"/>
      <c r="Y8" s="522"/>
      <c r="Z8" s="523"/>
    </row>
    <row r="9" spans="1:36" x14ac:dyDescent="0.35">
      <c r="V9" s="522"/>
      <c r="W9" s="522"/>
      <c r="X9" s="522"/>
      <c r="Y9" s="522"/>
      <c r="Z9" s="523"/>
    </row>
    <row r="10" spans="1:36" x14ac:dyDescent="0.35">
      <c r="V10" s="522"/>
      <c r="W10" s="522"/>
      <c r="X10" s="522"/>
      <c r="Y10" s="522"/>
      <c r="Z10" s="523"/>
    </row>
    <row r="11" spans="1:36" x14ac:dyDescent="0.35">
      <c r="V11" s="522"/>
      <c r="W11" s="522"/>
      <c r="X11" s="522"/>
      <c r="Y11" s="522"/>
      <c r="Z11" s="523"/>
    </row>
    <row r="12" spans="1:36" x14ac:dyDescent="0.35">
      <c r="V12" s="522"/>
      <c r="W12" s="522"/>
      <c r="X12" s="522"/>
      <c r="Y12" s="522"/>
      <c r="Z12" s="523"/>
    </row>
    <row r="13" spans="1:36" x14ac:dyDescent="0.35">
      <c r="V13" s="522"/>
      <c r="W13" s="522"/>
      <c r="X13" s="522"/>
      <c r="Y13" s="522"/>
      <c r="Z13" s="523"/>
    </row>
    <row r="14" spans="1:36" x14ac:dyDescent="0.35">
      <c r="V14" s="522"/>
      <c r="W14" s="522"/>
      <c r="X14" s="522"/>
      <c r="Y14" s="522"/>
      <c r="Z14" s="523"/>
    </row>
    <row r="15" spans="1:36" x14ac:dyDescent="0.35">
      <c r="V15" s="522"/>
      <c r="W15" s="522"/>
      <c r="X15" s="522"/>
      <c r="Y15" s="522"/>
      <c r="Z15" s="523"/>
    </row>
    <row r="16" spans="1:36" x14ac:dyDescent="0.35">
      <c r="V16" s="522"/>
      <c r="W16" s="522"/>
      <c r="X16" s="522"/>
      <c r="Y16" s="522"/>
      <c r="Z16" s="523"/>
    </row>
    <row r="17" spans="22:26" x14ac:dyDescent="0.35">
      <c r="V17" s="522"/>
      <c r="W17" s="522"/>
      <c r="X17" s="522"/>
      <c r="Y17" s="522"/>
      <c r="Z17" s="523"/>
    </row>
    <row r="94" spans="29:40" x14ac:dyDescent="0.35">
      <c r="AC94" s="263">
        <f>SUM(AC6:AC93)</f>
        <v>1</v>
      </c>
      <c r="AD94" s="265"/>
      <c r="AE94" s="265"/>
      <c r="AF94" s="265">
        <f>SUM(AF6:AF93)</f>
        <v>0</v>
      </c>
      <c r="AG94" s="265"/>
      <c r="AH94" s="265"/>
      <c r="AI94" s="262">
        <f>SUM(AI6:AI93)</f>
        <v>0</v>
      </c>
      <c r="AJ94" s="265"/>
      <c r="AK94" s="265"/>
      <c r="AL94" s="265"/>
      <c r="AM94" s="265"/>
      <c r="AN94" s="265"/>
    </row>
  </sheetData>
  <autoFilter ref="A5:AH6"/>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6385"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1638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Formulas!$A$3:$A$22</xm:f>
          </x14:formula1>
          <xm:sqref>I6:I1048576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7"/>
  <sheetViews>
    <sheetView showGridLines="0" topLeftCell="R1" zoomScaleNormal="100" workbookViewId="0">
      <pane ySplit="5" topLeftCell="A9" activePane="bottomLeft" state="frozen"/>
      <selection activeCell="F4" sqref="F4"/>
      <selection pane="bottomLeft" activeCell="AA6" sqref="AA6:AD9"/>
    </sheetView>
  </sheetViews>
  <sheetFormatPr baseColWidth="10" defaultColWidth="11.453125" defaultRowHeight="10.5" x14ac:dyDescent="0.35"/>
  <cols>
    <col min="1" max="1" width="5" style="405" customWidth="1"/>
    <col min="2" max="3" width="21.26953125" style="28" customWidth="1"/>
    <col min="4" max="4" width="28.7265625" style="405" bestFit="1" customWidth="1"/>
    <col min="5" max="6" width="45.54296875" style="29" customWidth="1"/>
    <col min="7" max="7" width="32.7265625" style="29" customWidth="1"/>
    <col min="8" max="8" width="35.81640625" style="406" customWidth="1"/>
    <col min="9" max="9" width="20" style="22" bestFit="1" customWidth="1"/>
    <col min="10" max="10" width="26.54296875" style="406" customWidth="1"/>
    <col min="11" max="11" width="18.7265625" style="405" customWidth="1"/>
    <col min="12" max="12" width="11" style="63" customWidth="1"/>
    <col min="13" max="13" width="13.81640625" style="405" bestFit="1" customWidth="1"/>
    <col min="14" max="14" width="40.81640625" style="406" customWidth="1"/>
    <col min="15" max="15" width="17" style="22" customWidth="1"/>
    <col min="16" max="16" width="11.7265625" style="405" customWidth="1"/>
    <col min="17" max="17" width="11.81640625" style="405" customWidth="1"/>
    <col min="18" max="18" width="22.1796875" style="405" customWidth="1"/>
    <col min="19" max="19" width="31.26953125" style="28" bestFit="1" customWidth="1"/>
    <col min="20" max="20" width="31.26953125" style="28" customWidth="1"/>
    <col min="21" max="21" width="18.26953125" style="22" hidden="1" customWidth="1"/>
    <col min="22" max="25" width="14.54296875" style="405" hidden="1" customWidth="1"/>
    <col min="26" max="26" width="55.54296875" style="406" hidden="1" customWidth="1"/>
    <col min="27" max="16384" width="11.453125" style="404"/>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66" t="s">
        <v>2</v>
      </c>
      <c r="T1" s="27"/>
      <c r="U1" s="26"/>
      <c r="V1" s="404"/>
      <c r="W1" s="404"/>
      <c r="X1" s="404"/>
      <c r="Y1" s="404"/>
      <c r="Z1" s="404"/>
    </row>
    <row r="2" spans="1:36" ht="15.5" x14ac:dyDescent="0.35">
      <c r="A2" s="499"/>
      <c r="B2" s="499"/>
      <c r="C2" s="499"/>
      <c r="D2" s="503"/>
      <c r="E2" s="503"/>
      <c r="F2" s="503"/>
      <c r="G2" s="503"/>
      <c r="H2" s="503"/>
      <c r="I2" s="503"/>
      <c r="J2" s="503"/>
      <c r="K2" s="503"/>
      <c r="L2" s="503"/>
      <c r="M2" s="503"/>
      <c r="N2" s="503"/>
      <c r="O2" s="503"/>
      <c r="P2" s="503"/>
      <c r="Q2" s="503"/>
      <c r="R2" s="503"/>
      <c r="S2" s="67" t="s">
        <v>3</v>
      </c>
      <c r="T2" s="27"/>
      <c r="U2" s="26"/>
      <c r="V2" s="404"/>
      <c r="W2" s="404"/>
      <c r="X2" s="404"/>
      <c r="Y2" s="404"/>
      <c r="Z2" s="404"/>
    </row>
    <row r="3" spans="1:36" ht="26.25" customHeight="1" x14ac:dyDescent="0.35">
      <c r="A3" s="499"/>
      <c r="B3" s="499"/>
      <c r="C3" s="499"/>
      <c r="D3" s="503"/>
      <c r="E3" s="503"/>
      <c r="F3" s="503"/>
      <c r="G3" s="503"/>
      <c r="H3" s="503"/>
      <c r="I3" s="503"/>
      <c r="J3" s="503"/>
      <c r="K3" s="503"/>
      <c r="L3" s="503"/>
      <c r="M3" s="503"/>
      <c r="N3" s="503"/>
      <c r="O3" s="503"/>
      <c r="P3" s="503"/>
      <c r="Q3" s="503"/>
      <c r="R3" s="503"/>
      <c r="S3" s="68">
        <v>44252</v>
      </c>
      <c r="T3" s="27"/>
      <c r="U3" s="26"/>
      <c r="V3" s="404"/>
      <c r="W3" s="404"/>
      <c r="X3" s="404"/>
      <c r="Y3" s="404"/>
      <c r="Z3" s="404"/>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400"/>
      <c r="U4" s="400"/>
      <c r="V4" s="502" t="s">
        <v>6</v>
      </c>
      <c r="W4" s="502"/>
      <c r="X4" s="502"/>
      <c r="Y4" s="502"/>
      <c r="Z4" s="502" t="s">
        <v>7</v>
      </c>
    </row>
    <row r="5" spans="1:36" s="65" customFormat="1" ht="56.5" customHeight="1" x14ac:dyDescent="0.35">
      <c r="A5" s="30" t="s">
        <v>8</v>
      </c>
      <c r="B5" s="30" t="s">
        <v>9</v>
      </c>
      <c r="C5" s="399" t="s">
        <v>10</v>
      </c>
      <c r="D5" s="30" t="s">
        <v>11</v>
      </c>
      <c r="E5" s="30" t="s">
        <v>12</v>
      </c>
      <c r="F5" s="399"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401" t="s">
        <v>28</v>
      </c>
      <c r="AB5" s="70" t="s">
        <v>33</v>
      </c>
      <c r="AC5" s="71" t="s">
        <v>34</v>
      </c>
      <c r="AD5" s="72" t="s">
        <v>35</v>
      </c>
      <c r="AE5" s="71" t="s">
        <v>36</v>
      </c>
      <c r="AF5" s="72" t="s">
        <v>37</v>
      </c>
      <c r="AG5" s="71" t="s">
        <v>38</v>
      </c>
      <c r="AH5" s="72" t="s">
        <v>39</v>
      </c>
      <c r="AI5" s="71" t="s">
        <v>40</v>
      </c>
      <c r="AJ5" s="72" t="s">
        <v>41</v>
      </c>
    </row>
    <row r="6" spans="1:36" ht="65" x14ac:dyDescent="0.35">
      <c r="A6" s="407">
        <v>140</v>
      </c>
      <c r="B6" s="43" t="s">
        <v>505</v>
      </c>
      <c r="C6" s="43" t="s">
        <v>564</v>
      </c>
      <c r="D6" s="43" t="s">
        <v>72</v>
      </c>
      <c r="E6" s="43" t="s">
        <v>484</v>
      </c>
      <c r="F6" s="43" t="s">
        <v>229</v>
      </c>
      <c r="G6" s="43" t="s">
        <v>507</v>
      </c>
      <c r="H6" s="60" t="s">
        <v>485</v>
      </c>
      <c r="I6" s="43" t="s">
        <v>565</v>
      </c>
      <c r="J6" s="407" t="s">
        <v>509</v>
      </c>
      <c r="K6" s="43" t="s">
        <v>566</v>
      </c>
      <c r="L6" s="43">
        <v>1000</v>
      </c>
      <c r="M6" s="43" t="s">
        <v>511</v>
      </c>
      <c r="N6" s="40" t="s">
        <v>567</v>
      </c>
      <c r="O6" s="402" t="s">
        <v>78</v>
      </c>
      <c r="P6" s="48">
        <v>44928</v>
      </c>
      <c r="Q6" s="48">
        <v>45290</v>
      </c>
      <c r="R6" s="43" t="s">
        <v>497</v>
      </c>
      <c r="S6" s="43" t="s">
        <v>568</v>
      </c>
      <c r="T6" s="53" t="s">
        <v>569</v>
      </c>
      <c r="U6" s="403">
        <v>0.25</v>
      </c>
      <c r="V6" s="524"/>
      <c r="W6" s="524"/>
      <c r="X6" s="524"/>
      <c r="Y6" s="524"/>
      <c r="Z6" s="494"/>
      <c r="AA6" s="73">
        <v>50</v>
      </c>
      <c r="AB6" s="73"/>
      <c r="AC6" s="75">
        <v>1</v>
      </c>
      <c r="AD6" s="73">
        <f t="shared" ref="AD6:AD9" si="0">+$AA6*AC6</f>
        <v>50</v>
      </c>
      <c r="AE6" s="73"/>
      <c r="AF6" s="73">
        <f t="shared" ref="AF6:AF9" si="1">+$AA6*AE6</f>
        <v>0</v>
      </c>
      <c r="AG6" s="73"/>
      <c r="AH6" s="73">
        <f t="shared" ref="AH6:AH9" si="2">+$AA6*AG6</f>
        <v>0</v>
      </c>
      <c r="AI6" s="73"/>
      <c r="AJ6" s="73">
        <f t="shared" ref="AJ6:AJ9" si="3">+$AA6*AI6</f>
        <v>0</v>
      </c>
    </row>
    <row r="7" spans="1:36" ht="65" x14ac:dyDescent="0.35">
      <c r="A7" s="407">
        <v>141</v>
      </c>
      <c r="B7" s="43" t="s">
        <v>505</v>
      </c>
      <c r="C7" s="43" t="s">
        <v>564</v>
      </c>
      <c r="D7" s="43" t="s">
        <v>72</v>
      </c>
      <c r="E7" s="43" t="s">
        <v>484</v>
      </c>
      <c r="F7" s="43" t="s">
        <v>229</v>
      </c>
      <c r="G7" s="43" t="s">
        <v>507</v>
      </c>
      <c r="H7" s="60" t="s">
        <v>485</v>
      </c>
      <c r="I7" s="43" t="s">
        <v>565</v>
      </c>
      <c r="J7" s="407" t="s">
        <v>509</v>
      </c>
      <c r="K7" s="43" t="s">
        <v>570</v>
      </c>
      <c r="L7" s="43">
        <v>300</v>
      </c>
      <c r="M7" s="43" t="s">
        <v>511</v>
      </c>
      <c r="N7" s="40" t="s">
        <v>567</v>
      </c>
      <c r="O7" s="402" t="s">
        <v>78</v>
      </c>
      <c r="P7" s="48">
        <v>44928</v>
      </c>
      <c r="Q7" s="48">
        <v>45290</v>
      </c>
      <c r="R7" s="43" t="s">
        <v>497</v>
      </c>
      <c r="S7" s="43" t="s">
        <v>568</v>
      </c>
      <c r="T7" s="53" t="s">
        <v>569</v>
      </c>
      <c r="U7" s="403">
        <v>0.25</v>
      </c>
      <c r="V7" s="524"/>
      <c r="W7" s="524"/>
      <c r="X7" s="524"/>
      <c r="Y7" s="524"/>
      <c r="Z7" s="494"/>
      <c r="AA7" s="73">
        <v>25</v>
      </c>
      <c r="AB7" s="73"/>
      <c r="AC7" s="75">
        <v>1</v>
      </c>
      <c r="AD7" s="73">
        <f t="shared" si="0"/>
        <v>25</v>
      </c>
      <c r="AE7" s="73"/>
      <c r="AF7" s="73">
        <f t="shared" si="1"/>
        <v>0</v>
      </c>
      <c r="AG7" s="73"/>
      <c r="AH7" s="73">
        <f t="shared" si="2"/>
        <v>0</v>
      </c>
      <c r="AI7" s="73"/>
      <c r="AJ7" s="73">
        <f t="shared" si="3"/>
        <v>0</v>
      </c>
    </row>
    <row r="8" spans="1:36" ht="65" x14ac:dyDescent="0.35">
      <c r="A8" s="407">
        <v>142</v>
      </c>
      <c r="B8" s="43" t="s">
        <v>505</v>
      </c>
      <c r="C8" s="43" t="s">
        <v>564</v>
      </c>
      <c r="D8" s="43" t="s">
        <v>72</v>
      </c>
      <c r="E8" s="43" t="s">
        <v>484</v>
      </c>
      <c r="F8" s="43" t="s">
        <v>229</v>
      </c>
      <c r="G8" s="43" t="s">
        <v>507</v>
      </c>
      <c r="H8" s="60" t="s">
        <v>485</v>
      </c>
      <c r="I8" s="43" t="s">
        <v>565</v>
      </c>
      <c r="J8" s="407" t="s">
        <v>571</v>
      </c>
      <c r="K8" s="43" t="s">
        <v>572</v>
      </c>
      <c r="L8" s="43">
        <v>12</v>
      </c>
      <c r="M8" s="43" t="s">
        <v>573</v>
      </c>
      <c r="N8" s="40" t="s">
        <v>574</v>
      </c>
      <c r="O8" s="58" t="s">
        <v>244</v>
      </c>
      <c r="P8" s="48">
        <v>44928</v>
      </c>
      <c r="Q8" s="48">
        <v>45290</v>
      </c>
      <c r="R8" s="43" t="s">
        <v>497</v>
      </c>
      <c r="S8" s="43" t="s">
        <v>568</v>
      </c>
      <c r="T8" s="53" t="s">
        <v>575</v>
      </c>
      <c r="U8" s="403">
        <v>0.25</v>
      </c>
      <c r="V8" s="524"/>
      <c r="W8" s="524"/>
      <c r="X8" s="524"/>
      <c r="Y8" s="524"/>
      <c r="Z8" s="494"/>
      <c r="AA8" s="73">
        <v>12.5</v>
      </c>
      <c r="AB8" s="73"/>
      <c r="AC8" s="75"/>
      <c r="AD8" s="73">
        <f t="shared" si="0"/>
        <v>0</v>
      </c>
      <c r="AE8" s="73"/>
      <c r="AF8" s="73">
        <f t="shared" si="1"/>
        <v>0</v>
      </c>
      <c r="AG8" s="73"/>
      <c r="AH8" s="73">
        <f t="shared" si="2"/>
        <v>0</v>
      </c>
      <c r="AI8" s="73"/>
      <c r="AJ8" s="73">
        <f t="shared" si="3"/>
        <v>0</v>
      </c>
    </row>
    <row r="9" spans="1:36" ht="65" x14ac:dyDescent="0.35">
      <c r="A9" s="407">
        <v>143</v>
      </c>
      <c r="B9" s="43" t="s">
        <v>505</v>
      </c>
      <c r="C9" s="43" t="s">
        <v>564</v>
      </c>
      <c r="D9" s="43" t="s">
        <v>72</v>
      </c>
      <c r="E9" s="43" t="s">
        <v>484</v>
      </c>
      <c r="F9" s="43" t="s">
        <v>229</v>
      </c>
      <c r="G9" s="43" t="s">
        <v>507</v>
      </c>
      <c r="H9" s="60" t="s">
        <v>485</v>
      </c>
      <c r="I9" s="43" t="s">
        <v>565</v>
      </c>
      <c r="J9" s="407" t="s">
        <v>571</v>
      </c>
      <c r="K9" s="43" t="s">
        <v>576</v>
      </c>
      <c r="L9" s="466">
        <v>15</v>
      </c>
      <c r="M9" s="43" t="s">
        <v>51</v>
      </c>
      <c r="N9" s="40" t="s">
        <v>577</v>
      </c>
      <c r="O9" s="58" t="s">
        <v>244</v>
      </c>
      <c r="P9" s="48">
        <v>44928</v>
      </c>
      <c r="Q9" s="48">
        <v>45290</v>
      </c>
      <c r="R9" s="43" t="s">
        <v>497</v>
      </c>
      <c r="S9" s="43" t="s">
        <v>568</v>
      </c>
      <c r="T9" s="53" t="s">
        <v>575</v>
      </c>
      <c r="U9" s="403">
        <v>0.25</v>
      </c>
      <c r="V9" s="524"/>
      <c r="W9" s="524"/>
      <c r="X9" s="524"/>
      <c r="Y9" s="524"/>
      <c r="Z9" s="494"/>
      <c r="AA9" s="73">
        <v>12.5</v>
      </c>
      <c r="AB9" s="73"/>
      <c r="AC9" s="75"/>
      <c r="AD9" s="73">
        <f t="shared" si="0"/>
        <v>0</v>
      </c>
      <c r="AE9" s="73"/>
      <c r="AF9" s="73">
        <f t="shared" si="1"/>
        <v>0</v>
      </c>
      <c r="AG9" s="73"/>
      <c r="AH9" s="73">
        <f t="shared" si="2"/>
        <v>0</v>
      </c>
      <c r="AI9" s="73"/>
      <c r="AJ9" s="73">
        <f t="shared" si="3"/>
        <v>0</v>
      </c>
    </row>
    <row r="10" spans="1:36" x14ac:dyDescent="0.35">
      <c r="V10" s="522"/>
      <c r="W10" s="522"/>
      <c r="X10" s="522"/>
      <c r="Y10" s="522"/>
      <c r="Z10" s="523"/>
      <c r="AD10" s="467">
        <f>SUM(AD6:AD9)</f>
        <v>75</v>
      </c>
    </row>
    <row r="11" spans="1:36" x14ac:dyDescent="0.35">
      <c r="N11" s="406" t="s">
        <v>1430</v>
      </c>
      <c r="V11" s="522"/>
      <c r="W11" s="522"/>
      <c r="X11" s="522"/>
      <c r="Y11" s="522"/>
      <c r="Z11" s="523"/>
    </row>
    <row r="12" spans="1:36" x14ac:dyDescent="0.35">
      <c r="N12" s="406" t="s">
        <v>1431</v>
      </c>
      <c r="V12" s="522"/>
      <c r="W12" s="522"/>
      <c r="X12" s="522"/>
      <c r="Y12" s="522"/>
      <c r="Z12" s="523"/>
    </row>
    <row r="13" spans="1:36" x14ac:dyDescent="0.35">
      <c r="N13" s="406" t="s">
        <v>1432</v>
      </c>
      <c r="V13" s="522"/>
      <c r="W13" s="522"/>
      <c r="X13" s="522"/>
      <c r="Y13" s="522"/>
      <c r="Z13" s="523"/>
    </row>
    <row r="14" spans="1:36" x14ac:dyDescent="0.35">
      <c r="N14" s="406" t="s">
        <v>1433</v>
      </c>
      <c r="V14" s="522"/>
      <c r="W14" s="522"/>
      <c r="X14" s="522"/>
      <c r="Y14" s="522"/>
      <c r="Z14" s="523"/>
    </row>
    <row r="15" spans="1:36" x14ac:dyDescent="0.35">
      <c r="V15" s="522"/>
      <c r="W15" s="522"/>
      <c r="X15" s="522"/>
      <c r="Y15" s="522"/>
      <c r="Z15" s="523"/>
    </row>
    <row r="16" spans="1:36" x14ac:dyDescent="0.35">
      <c r="V16" s="522"/>
      <c r="W16" s="522"/>
      <c r="X16" s="522"/>
      <c r="Y16" s="522"/>
      <c r="Z16" s="523"/>
    </row>
    <row r="17" spans="22:26" x14ac:dyDescent="0.35">
      <c r="V17" s="522"/>
      <c r="W17" s="522"/>
      <c r="X17" s="522"/>
      <c r="Y17" s="522"/>
      <c r="Z17" s="523"/>
    </row>
  </sheetData>
  <autoFilter ref="A5:AH9"/>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2945"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8294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[1]Formulas!#REF!</xm:f>
          </x14:formula1>
          <xm:sqref>I6:I1048576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22"/>
  <sheetViews>
    <sheetView showGridLines="0" zoomScale="70" zoomScaleNormal="70" workbookViewId="0">
      <pane ySplit="5" topLeftCell="A6" activePane="bottomLeft" state="frozen"/>
      <selection activeCell="F4" sqref="F4"/>
      <selection pane="bottomLeft" sqref="A1:C3"/>
    </sheetView>
  </sheetViews>
  <sheetFormatPr baseColWidth="10" defaultColWidth="11.453125" defaultRowHeight="76.5" customHeight="1" x14ac:dyDescent="0.35"/>
  <cols>
    <col min="1" max="1" width="5" style="394" customWidth="1"/>
    <col min="2" max="3" width="21.26953125" style="28" customWidth="1"/>
    <col min="4" max="4" width="28.7265625" style="394" bestFit="1" customWidth="1"/>
    <col min="5" max="6" width="45.54296875" style="29" customWidth="1"/>
    <col min="7" max="7" width="32.7265625" style="29" customWidth="1"/>
    <col min="8" max="8" width="35.81640625" style="395" customWidth="1"/>
    <col min="9" max="9" width="20" style="22" bestFit="1" customWidth="1"/>
    <col min="10" max="10" width="26.54296875" style="395" customWidth="1"/>
    <col min="11" max="11" width="18.7265625" style="394" customWidth="1"/>
    <col min="12" max="12" width="11" style="410" customWidth="1"/>
    <col min="13" max="13" width="13.81640625" style="394" bestFit="1" customWidth="1"/>
    <col min="14" max="14" width="20.81640625" style="395" customWidth="1"/>
    <col min="15" max="15" width="20.81640625" style="22" customWidth="1"/>
    <col min="16" max="18" width="20.81640625" style="394" customWidth="1"/>
    <col min="19" max="20" width="20.81640625" style="28" customWidth="1"/>
    <col min="21" max="21" width="20.81640625" style="22" customWidth="1"/>
    <col min="22" max="25" width="20.81640625" style="394" customWidth="1"/>
    <col min="26" max="26" width="20.81640625" style="395" customWidth="1"/>
    <col min="27" max="27" width="23.54296875" style="424" customWidth="1"/>
    <col min="28" max="28" width="47.54296875" style="425" customWidth="1"/>
    <col min="29" max="29" width="13.7265625" style="426" customWidth="1"/>
    <col min="30" max="30" width="12.1796875" style="427" customWidth="1"/>
    <col min="31" max="31" width="11.7265625" style="427" customWidth="1"/>
    <col min="32" max="32" width="13.08984375" style="427" customWidth="1"/>
    <col min="33" max="36" width="12" style="427" customWidth="1"/>
    <col min="37" max="37" width="11.453125" style="408"/>
    <col min="38" max="16384" width="11.453125" style="393"/>
  </cols>
  <sheetData>
    <row r="1" spans="1:37" ht="15.75" customHeight="1" x14ac:dyDescent="0.35">
      <c r="A1" s="499"/>
      <c r="B1" s="499"/>
      <c r="C1" s="499"/>
      <c r="D1" s="503" t="s">
        <v>0</v>
      </c>
      <c r="E1" s="503"/>
      <c r="F1" s="503"/>
      <c r="G1" s="503"/>
      <c r="H1" s="503"/>
      <c r="I1" s="503"/>
      <c r="J1" s="503"/>
      <c r="K1" s="503"/>
      <c r="L1" s="503"/>
      <c r="M1" s="503"/>
      <c r="N1" s="503"/>
      <c r="O1" s="503"/>
      <c r="P1" s="503"/>
      <c r="Q1" s="503"/>
      <c r="R1" s="503" t="s">
        <v>1</v>
      </c>
      <c r="S1" s="66" t="s">
        <v>2</v>
      </c>
      <c r="T1" s="27"/>
      <c r="U1" s="26"/>
      <c r="V1" s="393"/>
      <c r="W1" s="393"/>
      <c r="X1" s="393"/>
      <c r="Y1" s="393"/>
      <c r="Z1" s="393"/>
    </row>
    <row r="2" spans="1:37" ht="15.75" customHeight="1" x14ac:dyDescent="0.35">
      <c r="A2" s="499"/>
      <c r="B2" s="499"/>
      <c r="C2" s="499"/>
      <c r="D2" s="503"/>
      <c r="E2" s="503"/>
      <c r="F2" s="503"/>
      <c r="G2" s="503"/>
      <c r="H2" s="503"/>
      <c r="I2" s="503"/>
      <c r="J2" s="503"/>
      <c r="K2" s="503"/>
      <c r="L2" s="503"/>
      <c r="M2" s="503"/>
      <c r="N2" s="503"/>
      <c r="O2" s="503"/>
      <c r="P2" s="503"/>
      <c r="Q2" s="503"/>
      <c r="R2" s="503"/>
      <c r="S2" s="67" t="s">
        <v>3</v>
      </c>
      <c r="T2" s="27"/>
      <c r="U2" s="26"/>
      <c r="V2" s="393"/>
      <c r="W2" s="393"/>
      <c r="X2" s="393"/>
      <c r="Y2" s="393"/>
      <c r="Z2" s="393"/>
    </row>
    <row r="3" spans="1:37" ht="15.75" customHeight="1" x14ac:dyDescent="0.35">
      <c r="A3" s="499"/>
      <c r="B3" s="499"/>
      <c r="C3" s="499"/>
      <c r="D3" s="503"/>
      <c r="E3" s="503"/>
      <c r="F3" s="503"/>
      <c r="G3" s="503"/>
      <c r="H3" s="503"/>
      <c r="I3" s="503"/>
      <c r="J3" s="503"/>
      <c r="K3" s="503"/>
      <c r="L3" s="503"/>
      <c r="M3" s="503"/>
      <c r="N3" s="503"/>
      <c r="O3" s="503"/>
      <c r="P3" s="503"/>
      <c r="Q3" s="503"/>
      <c r="R3" s="503"/>
      <c r="S3" s="68">
        <v>44252</v>
      </c>
      <c r="T3" s="27"/>
      <c r="U3" s="26"/>
      <c r="V3" s="393"/>
      <c r="W3" s="393"/>
      <c r="X3" s="393"/>
      <c r="Y3" s="393"/>
      <c r="Z3" s="393"/>
    </row>
    <row r="4" spans="1:37" s="64" customFormat="1" ht="15.75" customHeight="1" x14ac:dyDescent="0.35">
      <c r="A4" s="500" t="s">
        <v>4</v>
      </c>
      <c r="B4" s="500"/>
      <c r="C4" s="500"/>
      <c r="D4" s="500"/>
      <c r="E4" s="500"/>
      <c r="F4" s="500"/>
      <c r="G4" s="500"/>
      <c r="H4" s="500"/>
      <c r="I4" s="501" t="s">
        <v>5</v>
      </c>
      <c r="J4" s="501"/>
      <c r="K4" s="501"/>
      <c r="L4" s="501"/>
      <c r="M4" s="501"/>
      <c r="N4" s="501"/>
      <c r="O4" s="501"/>
      <c r="P4" s="501"/>
      <c r="Q4" s="501"/>
      <c r="R4" s="501"/>
      <c r="S4" s="501"/>
      <c r="T4" s="391"/>
      <c r="U4" s="391"/>
      <c r="V4" s="502" t="s">
        <v>6</v>
      </c>
      <c r="W4" s="502"/>
      <c r="X4" s="502"/>
      <c r="Y4" s="502"/>
      <c r="Z4" s="502" t="s">
        <v>7</v>
      </c>
      <c r="AA4" s="424"/>
      <c r="AB4" s="425"/>
      <c r="AC4" s="426" t="s">
        <v>1411</v>
      </c>
      <c r="AD4" s="428"/>
      <c r="AE4" s="428"/>
      <c r="AF4" s="428"/>
      <c r="AG4" s="428"/>
      <c r="AH4" s="428"/>
      <c r="AI4" s="428"/>
      <c r="AJ4" s="428"/>
      <c r="AK4" s="408"/>
    </row>
    <row r="5" spans="1:37" s="65" customFormat="1" ht="63" x14ac:dyDescent="0.35">
      <c r="A5" s="30" t="s">
        <v>8</v>
      </c>
      <c r="B5" s="30" t="s">
        <v>9</v>
      </c>
      <c r="C5" s="390" t="s">
        <v>10</v>
      </c>
      <c r="D5" s="30" t="s">
        <v>11</v>
      </c>
      <c r="E5" s="30" t="s">
        <v>12</v>
      </c>
      <c r="F5" s="390" t="s">
        <v>13</v>
      </c>
      <c r="G5" s="30" t="s">
        <v>14</v>
      </c>
      <c r="H5" s="30" t="s">
        <v>15</v>
      </c>
      <c r="I5" s="31" t="s">
        <v>16</v>
      </c>
      <c r="J5" s="31" t="s">
        <v>17</v>
      </c>
      <c r="K5" s="31" t="s">
        <v>18</v>
      </c>
      <c r="L5" s="423"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392" t="s">
        <v>1410</v>
      </c>
      <c r="AB5" s="392" t="s">
        <v>33</v>
      </c>
      <c r="AC5" s="71" t="s">
        <v>34</v>
      </c>
      <c r="AD5" s="71" t="s">
        <v>35</v>
      </c>
      <c r="AE5" s="71" t="s">
        <v>36</v>
      </c>
      <c r="AF5" s="72" t="s">
        <v>37</v>
      </c>
      <c r="AG5" s="71" t="s">
        <v>38</v>
      </c>
      <c r="AH5" s="72" t="s">
        <v>39</v>
      </c>
      <c r="AI5" s="71" t="s">
        <v>40</v>
      </c>
      <c r="AJ5" s="72" t="s">
        <v>41</v>
      </c>
      <c r="AK5" s="422"/>
    </row>
    <row r="6" spans="1:37" ht="76.5" customHeight="1" x14ac:dyDescent="0.35">
      <c r="A6" s="396">
        <v>13</v>
      </c>
      <c r="B6" s="43" t="s">
        <v>93</v>
      </c>
      <c r="C6" s="36" t="s">
        <v>43</v>
      </c>
      <c r="D6" s="43" t="s">
        <v>94</v>
      </c>
      <c r="E6" s="43" t="s">
        <v>95</v>
      </c>
      <c r="F6" s="43" t="s">
        <v>96</v>
      </c>
      <c r="G6" s="43" t="s">
        <v>97</v>
      </c>
      <c r="H6" s="43" t="s">
        <v>98</v>
      </c>
      <c r="I6" s="43" t="s">
        <v>99</v>
      </c>
      <c r="J6" s="43" t="s">
        <v>100</v>
      </c>
      <c r="K6" s="43" t="s">
        <v>43</v>
      </c>
      <c r="L6" s="414">
        <v>1</v>
      </c>
      <c r="M6" s="43" t="s">
        <v>101</v>
      </c>
      <c r="N6" s="43" t="s">
        <v>102</v>
      </c>
      <c r="O6" s="43" t="s">
        <v>103</v>
      </c>
      <c r="P6" s="41">
        <v>44958</v>
      </c>
      <c r="Q6" s="41">
        <v>45291</v>
      </c>
      <c r="R6" s="43" t="s">
        <v>55</v>
      </c>
      <c r="S6" s="43" t="s">
        <v>104</v>
      </c>
      <c r="T6" s="43" t="s">
        <v>105</v>
      </c>
      <c r="U6" s="45">
        <v>0.05</v>
      </c>
      <c r="V6" s="524"/>
      <c r="W6" s="524"/>
      <c r="X6" s="524"/>
      <c r="Y6" s="524"/>
      <c r="Z6" s="494"/>
      <c r="AA6" s="429">
        <v>5</v>
      </c>
      <c r="AB6" s="430" t="s">
        <v>1409</v>
      </c>
      <c r="AC6" s="435">
        <v>0</v>
      </c>
      <c r="AD6" s="435">
        <f t="shared" ref="AD6:AD20" si="0">+$AA6*AC6</f>
        <v>0</v>
      </c>
      <c r="AE6" s="389"/>
      <c r="AF6" s="389">
        <f t="shared" ref="AF6:AF9" si="1">+$AA6*AE6</f>
        <v>0</v>
      </c>
      <c r="AG6" s="389"/>
      <c r="AH6" s="389">
        <f t="shared" ref="AH6:AH9" si="2">+$AA6*AG6</f>
        <v>0</v>
      </c>
      <c r="AI6" s="389"/>
      <c r="AJ6" s="389">
        <f t="shared" ref="AJ6:AJ9" si="3">+$AA6*AI6</f>
        <v>0</v>
      </c>
    </row>
    <row r="7" spans="1:37" ht="76.5" customHeight="1" x14ac:dyDescent="0.35">
      <c r="A7" s="396">
        <v>14</v>
      </c>
      <c r="B7" s="43" t="s">
        <v>93</v>
      </c>
      <c r="C7" s="36" t="s">
        <v>43</v>
      </c>
      <c r="D7" s="43" t="s">
        <v>94</v>
      </c>
      <c r="E7" s="43" t="s">
        <v>95</v>
      </c>
      <c r="F7" s="43" t="s">
        <v>106</v>
      </c>
      <c r="G7" s="43" t="s">
        <v>97</v>
      </c>
      <c r="H7" s="43" t="s">
        <v>98</v>
      </c>
      <c r="I7" s="43" t="s">
        <v>99</v>
      </c>
      <c r="J7" s="43" t="s">
        <v>107</v>
      </c>
      <c r="K7" s="43" t="s">
        <v>43</v>
      </c>
      <c r="L7" s="414">
        <v>1</v>
      </c>
      <c r="M7" s="43" t="s">
        <v>101</v>
      </c>
      <c r="N7" s="43" t="s">
        <v>108</v>
      </c>
      <c r="O7" s="43" t="s">
        <v>109</v>
      </c>
      <c r="P7" s="41">
        <v>44958</v>
      </c>
      <c r="Q7" s="41">
        <v>45291</v>
      </c>
      <c r="R7" s="43" t="s">
        <v>55</v>
      </c>
      <c r="S7" s="43" t="s">
        <v>104</v>
      </c>
      <c r="T7" s="43" t="s">
        <v>105</v>
      </c>
      <c r="U7" s="45">
        <v>0.05</v>
      </c>
      <c r="V7" s="524"/>
      <c r="W7" s="524"/>
      <c r="X7" s="524"/>
      <c r="Y7" s="524"/>
      <c r="Z7" s="494"/>
      <c r="AA7" s="429">
        <v>5</v>
      </c>
      <c r="AB7" s="431" t="s">
        <v>1408</v>
      </c>
      <c r="AC7" s="435">
        <v>0</v>
      </c>
      <c r="AD7" s="435">
        <f t="shared" si="0"/>
        <v>0</v>
      </c>
      <c r="AE7" s="389"/>
      <c r="AF7" s="389">
        <f t="shared" si="1"/>
        <v>0</v>
      </c>
      <c r="AG7" s="389"/>
      <c r="AH7" s="389">
        <f t="shared" si="2"/>
        <v>0</v>
      </c>
      <c r="AI7" s="389"/>
      <c r="AJ7" s="389">
        <f t="shared" si="3"/>
        <v>0</v>
      </c>
    </row>
    <row r="8" spans="1:37" ht="76.5" customHeight="1" x14ac:dyDescent="0.35">
      <c r="A8" s="396">
        <v>15</v>
      </c>
      <c r="B8" s="43" t="s">
        <v>93</v>
      </c>
      <c r="C8" s="36" t="s">
        <v>43</v>
      </c>
      <c r="D8" s="43" t="s">
        <v>94</v>
      </c>
      <c r="E8" s="43" t="s">
        <v>95</v>
      </c>
      <c r="F8" s="43" t="s">
        <v>106</v>
      </c>
      <c r="G8" s="43" t="s">
        <v>97</v>
      </c>
      <c r="H8" s="43" t="s">
        <v>98</v>
      </c>
      <c r="I8" s="43" t="s">
        <v>99</v>
      </c>
      <c r="J8" s="43" t="s">
        <v>110</v>
      </c>
      <c r="K8" s="43" t="s">
        <v>43</v>
      </c>
      <c r="L8" s="414">
        <v>8</v>
      </c>
      <c r="M8" s="43" t="s">
        <v>101</v>
      </c>
      <c r="N8" s="43" t="s">
        <v>111</v>
      </c>
      <c r="O8" s="43" t="s">
        <v>109</v>
      </c>
      <c r="P8" s="41">
        <v>44958</v>
      </c>
      <c r="Q8" s="41">
        <v>45291</v>
      </c>
      <c r="R8" s="43" t="s">
        <v>55</v>
      </c>
      <c r="S8" s="43" t="s">
        <v>104</v>
      </c>
      <c r="T8" s="43" t="s">
        <v>105</v>
      </c>
      <c r="U8" s="45">
        <v>0.05</v>
      </c>
      <c r="V8" s="524"/>
      <c r="W8" s="524"/>
      <c r="X8" s="524"/>
      <c r="Y8" s="524"/>
      <c r="Z8" s="494"/>
      <c r="AA8" s="429">
        <v>5</v>
      </c>
      <c r="AB8" s="431" t="s">
        <v>1407</v>
      </c>
      <c r="AC8" s="435">
        <v>0</v>
      </c>
      <c r="AD8" s="435">
        <f t="shared" si="0"/>
        <v>0</v>
      </c>
      <c r="AE8" s="389"/>
      <c r="AF8" s="389">
        <f t="shared" si="1"/>
        <v>0</v>
      </c>
      <c r="AG8" s="389"/>
      <c r="AH8" s="389">
        <f t="shared" si="2"/>
        <v>0</v>
      </c>
      <c r="AI8" s="389"/>
      <c r="AJ8" s="389">
        <f t="shared" si="3"/>
        <v>0</v>
      </c>
    </row>
    <row r="9" spans="1:37" ht="76.5" customHeight="1" x14ac:dyDescent="0.35">
      <c r="A9" s="396">
        <v>16</v>
      </c>
      <c r="B9" s="43" t="s">
        <v>93</v>
      </c>
      <c r="C9" s="36" t="s">
        <v>43</v>
      </c>
      <c r="D9" s="43" t="s">
        <v>94</v>
      </c>
      <c r="E9" s="43" t="s">
        <v>95</v>
      </c>
      <c r="F9" s="43" t="s">
        <v>112</v>
      </c>
      <c r="G9" s="43" t="s">
        <v>97</v>
      </c>
      <c r="H9" s="43" t="s">
        <v>98</v>
      </c>
      <c r="I9" s="43" t="s">
        <v>99</v>
      </c>
      <c r="J9" s="43" t="s">
        <v>113</v>
      </c>
      <c r="K9" s="43" t="s">
        <v>43</v>
      </c>
      <c r="L9" s="414">
        <v>1</v>
      </c>
      <c r="M9" s="43" t="s">
        <v>101</v>
      </c>
      <c r="N9" s="43" t="s">
        <v>114</v>
      </c>
      <c r="O9" s="43" t="s">
        <v>103</v>
      </c>
      <c r="P9" s="41">
        <v>44928</v>
      </c>
      <c r="Q9" s="41">
        <v>44956</v>
      </c>
      <c r="R9" s="43" t="s">
        <v>55</v>
      </c>
      <c r="S9" s="43" t="s">
        <v>104</v>
      </c>
      <c r="T9" s="43" t="s">
        <v>105</v>
      </c>
      <c r="U9" s="45">
        <v>0.05</v>
      </c>
      <c r="V9" s="524"/>
      <c r="W9" s="524"/>
      <c r="X9" s="524"/>
      <c r="Y9" s="524"/>
      <c r="Z9" s="494"/>
      <c r="AA9" s="429">
        <v>5</v>
      </c>
      <c r="AB9" s="430" t="s">
        <v>1406</v>
      </c>
      <c r="AC9" s="436">
        <v>1</v>
      </c>
      <c r="AD9" s="435">
        <f t="shared" si="0"/>
        <v>5</v>
      </c>
      <c r="AE9" s="389"/>
      <c r="AF9" s="389">
        <f t="shared" si="1"/>
        <v>0</v>
      </c>
      <c r="AG9" s="389"/>
      <c r="AH9" s="389">
        <f t="shared" si="2"/>
        <v>0</v>
      </c>
      <c r="AI9" s="389"/>
      <c r="AJ9" s="389">
        <f t="shared" si="3"/>
        <v>0</v>
      </c>
    </row>
    <row r="10" spans="1:37" ht="76.5" customHeight="1" x14ac:dyDescent="0.35">
      <c r="A10" s="396">
        <v>17</v>
      </c>
      <c r="B10" s="43" t="s">
        <v>93</v>
      </c>
      <c r="C10" s="36" t="s">
        <v>43</v>
      </c>
      <c r="D10" s="43" t="s">
        <v>94</v>
      </c>
      <c r="E10" s="43" t="s">
        <v>95</v>
      </c>
      <c r="F10" s="43" t="s">
        <v>115</v>
      </c>
      <c r="G10" s="43" t="s">
        <v>97</v>
      </c>
      <c r="H10" s="43" t="s">
        <v>98</v>
      </c>
      <c r="I10" s="43" t="s">
        <v>99</v>
      </c>
      <c r="J10" s="43" t="s">
        <v>116</v>
      </c>
      <c r="K10" s="43" t="s">
        <v>43</v>
      </c>
      <c r="L10" s="414">
        <v>1</v>
      </c>
      <c r="M10" s="43" t="s">
        <v>101</v>
      </c>
      <c r="N10" s="43" t="s">
        <v>117</v>
      </c>
      <c r="O10" s="43" t="s">
        <v>109</v>
      </c>
      <c r="P10" s="41">
        <v>44958</v>
      </c>
      <c r="Q10" s="41">
        <v>45291</v>
      </c>
      <c r="R10" s="43" t="s">
        <v>118</v>
      </c>
      <c r="S10" s="43" t="s">
        <v>104</v>
      </c>
      <c r="T10" s="43" t="s">
        <v>105</v>
      </c>
      <c r="U10" s="45">
        <v>0.05</v>
      </c>
      <c r="V10" s="524"/>
      <c r="W10" s="524"/>
      <c r="X10" s="524"/>
      <c r="Y10" s="524"/>
      <c r="Z10" s="494"/>
      <c r="AA10" s="429">
        <v>5</v>
      </c>
      <c r="AB10" s="430" t="s">
        <v>1405</v>
      </c>
      <c r="AC10" s="435">
        <v>0</v>
      </c>
      <c r="AD10" s="435">
        <f t="shared" si="0"/>
        <v>0</v>
      </c>
      <c r="AE10" s="435"/>
      <c r="AF10" s="435">
        <f t="shared" ref="AF10:AF20" si="4">+$AA10*AE10</f>
        <v>0</v>
      </c>
      <c r="AG10" s="435"/>
      <c r="AH10" s="435">
        <f t="shared" ref="AH10:AH20" si="5">+$AA10*AG10</f>
        <v>0</v>
      </c>
      <c r="AI10" s="435"/>
      <c r="AJ10" s="435">
        <f t="shared" ref="AJ10:AJ20" si="6">+$AA10*AI10</f>
        <v>0</v>
      </c>
    </row>
    <row r="11" spans="1:37" s="409" customFormat="1" ht="76.5" customHeight="1" x14ac:dyDescent="0.35">
      <c r="A11" s="421">
        <v>18</v>
      </c>
      <c r="B11" s="417" t="s">
        <v>93</v>
      </c>
      <c r="C11" s="420" t="s">
        <v>43</v>
      </c>
      <c r="D11" s="417" t="s">
        <v>94</v>
      </c>
      <c r="E11" s="417" t="s">
        <v>95</v>
      </c>
      <c r="F11" s="417" t="s">
        <v>119</v>
      </c>
      <c r="G11" s="417" t="s">
        <v>97</v>
      </c>
      <c r="H11" s="417" t="s">
        <v>98</v>
      </c>
      <c r="I11" s="417" t="s">
        <v>99</v>
      </c>
      <c r="J11" s="417" t="s">
        <v>120</v>
      </c>
      <c r="K11" s="417" t="s">
        <v>43</v>
      </c>
      <c r="L11" s="419">
        <v>11</v>
      </c>
      <c r="M11" s="417" t="s">
        <v>101</v>
      </c>
      <c r="N11" s="417" t="s">
        <v>121</v>
      </c>
      <c r="O11" s="417" t="s">
        <v>103</v>
      </c>
      <c r="P11" s="418">
        <v>44578</v>
      </c>
      <c r="Q11" s="418">
        <v>45107</v>
      </c>
      <c r="R11" s="417" t="s">
        <v>55</v>
      </c>
      <c r="S11" s="417" t="s">
        <v>104</v>
      </c>
      <c r="T11" s="417" t="s">
        <v>105</v>
      </c>
      <c r="U11" s="416">
        <v>0.02</v>
      </c>
      <c r="V11" s="524"/>
      <c r="W11" s="524"/>
      <c r="X11" s="524"/>
      <c r="Y11" s="524"/>
      <c r="Z11" s="494"/>
      <c r="AA11" s="429">
        <v>2</v>
      </c>
      <c r="AB11" s="430" t="s">
        <v>1404</v>
      </c>
      <c r="AC11" s="436">
        <v>1</v>
      </c>
      <c r="AD11" s="435">
        <f t="shared" si="0"/>
        <v>2</v>
      </c>
      <c r="AE11" s="436"/>
      <c r="AF11" s="435">
        <f t="shared" si="4"/>
        <v>0</v>
      </c>
      <c r="AG11" s="436"/>
      <c r="AH11" s="435">
        <f t="shared" si="5"/>
        <v>0</v>
      </c>
      <c r="AI11" s="436"/>
      <c r="AJ11" s="435">
        <f t="shared" si="6"/>
        <v>0</v>
      </c>
      <c r="AK11" s="415"/>
    </row>
    <row r="12" spans="1:37" ht="76.5" customHeight="1" x14ac:dyDescent="0.35">
      <c r="A12" s="396">
        <v>19</v>
      </c>
      <c r="B12" s="43" t="s">
        <v>93</v>
      </c>
      <c r="C12" s="36" t="s">
        <v>43</v>
      </c>
      <c r="D12" s="43" t="s">
        <v>94</v>
      </c>
      <c r="E12" s="43" t="s">
        <v>95</v>
      </c>
      <c r="F12" s="43" t="s">
        <v>122</v>
      </c>
      <c r="G12" s="43" t="s">
        <v>97</v>
      </c>
      <c r="H12" s="43" t="s">
        <v>98</v>
      </c>
      <c r="I12" s="43" t="s">
        <v>99</v>
      </c>
      <c r="J12" s="43" t="s">
        <v>123</v>
      </c>
      <c r="K12" s="43" t="s">
        <v>43</v>
      </c>
      <c r="L12" s="414">
        <v>1</v>
      </c>
      <c r="M12" s="43" t="s">
        <v>101</v>
      </c>
      <c r="N12" s="43" t="s">
        <v>124</v>
      </c>
      <c r="O12" s="43" t="s">
        <v>109</v>
      </c>
      <c r="P12" s="41">
        <v>44896</v>
      </c>
      <c r="Q12" s="41">
        <v>44985</v>
      </c>
      <c r="R12" s="43" t="s">
        <v>55</v>
      </c>
      <c r="S12" s="43" t="s">
        <v>104</v>
      </c>
      <c r="T12" s="43" t="s">
        <v>105</v>
      </c>
      <c r="U12" s="45">
        <v>0.05</v>
      </c>
      <c r="V12" s="524"/>
      <c r="W12" s="524"/>
      <c r="X12" s="524"/>
      <c r="Y12" s="524"/>
      <c r="Z12" s="494"/>
      <c r="AA12" s="429">
        <v>5</v>
      </c>
      <c r="AB12" s="430" t="s">
        <v>1403</v>
      </c>
      <c r="AC12" s="436">
        <v>1</v>
      </c>
      <c r="AD12" s="435">
        <f t="shared" si="0"/>
        <v>5</v>
      </c>
      <c r="AE12" s="435"/>
      <c r="AF12" s="435">
        <f t="shared" si="4"/>
        <v>0</v>
      </c>
      <c r="AG12" s="435"/>
      <c r="AH12" s="435">
        <f t="shared" si="5"/>
        <v>0</v>
      </c>
      <c r="AI12" s="435"/>
      <c r="AJ12" s="435">
        <f t="shared" si="6"/>
        <v>0</v>
      </c>
    </row>
    <row r="13" spans="1:37" ht="76.5" customHeight="1" x14ac:dyDescent="0.35">
      <c r="A13" s="396">
        <v>20</v>
      </c>
      <c r="B13" s="43" t="s">
        <v>93</v>
      </c>
      <c r="C13" s="36" t="s">
        <v>43</v>
      </c>
      <c r="D13" s="43" t="s">
        <v>94</v>
      </c>
      <c r="E13" s="43" t="s">
        <v>95</v>
      </c>
      <c r="F13" s="43" t="s">
        <v>122</v>
      </c>
      <c r="G13" s="43" t="s">
        <v>97</v>
      </c>
      <c r="H13" s="43" t="s">
        <v>98</v>
      </c>
      <c r="I13" s="43" t="s">
        <v>99</v>
      </c>
      <c r="J13" s="43" t="s">
        <v>125</v>
      </c>
      <c r="K13" s="43" t="s">
        <v>43</v>
      </c>
      <c r="L13" s="414">
        <v>1</v>
      </c>
      <c r="M13" s="43" t="s">
        <v>101</v>
      </c>
      <c r="N13" s="43" t="s">
        <v>126</v>
      </c>
      <c r="O13" s="43" t="s">
        <v>109</v>
      </c>
      <c r="P13" s="41">
        <v>44928</v>
      </c>
      <c r="Q13" s="41">
        <v>45291</v>
      </c>
      <c r="R13" s="43" t="s">
        <v>127</v>
      </c>
      <c r="S13" s="43" t="s">
        <v>104</v>
      </c>
      <c r="T13" s="43" t="s">
        <v>105</v>
      </c>
      <c r="U13" s="45">
        <v>0.2</v>
      </c>
      <c r="V13" s="524"/>
      <c r="W13" s="524"/>
      <c r="X13" s="524"/>
      <c r="Y13" s="524"/>
      <c r="Z13" s="494"/>
      <c r="AA13" s="429">
        <v>20</v>
      </c>
      <c r="AB13" s="430" t="s">
        <v>1402</v>
      </c>
      <c r="AC13" s="435">
        <v>0</v>
      </c>
      <c r="AD13" s="435">
        <f t="shared" si="0"/>
        <v>0</v>
      </c>
      <c r="AE13" s="435"/>
      <c r="AF13" s="435">
        <f t="shared" si="4"/>
        <v>0</v>
      </c>
      <c r="AG13" s="435"/>
      <c r="AH13" s="435">
        <f t="shared" si="5"/>
        <v>0</v>
      </c>
      <c r="AI13" s="435"/>
      <c r="AJ13" s="435">
        <f t="shared" si="6"/>
        <v>0</v>
      </c>
    </row>
    <row r="14" spans="1:37" ht="76.5" customHeight="1" x14ac:dyDescent="0.35">
      <c r="A14" s="396">
        <v>21</v>
      </c>
      <c r="B14" s="43" t="s">
        <v>93</v>
      </c>
      <c r="C14" s="36" t="s">
        <v>43</v>
      </c>
      <c r="D14" s="43" t="s">
        <v>94</v>
      </c>
      <c r="E14" s="43" t="s">
        <v>95</v>
      </c>
      <c r="F14" s="43" t="s">
        <v>122</v>
      </c>
      <c r="G14" s="43" t="s">
        <v>97</v>
      </c>
      <c r="H14" s="43" t="s">
        <v>98</v>
      </c>
      <c r="I14" s="43" t="s">
        <v>99</v>
      </c>
      <c r="J14" s="43" t="s">
        <v>128</v>
      </c>
      <c r="K14" s="43" t="s">
        <v>43</v>
      </c>
      <c r="L14" s="414">
        <v>1</v>
      </c>
      <c r="M14" s="43" t="s">
        <v>101</v>
      </c>
      <c r="N14" s="43" t="s">
        <v>129</v>
      </c>
      <c r="O14" s="43" t="s">
        <v>109</v>
      </c>
      <c r="P14" s="41">
        <v>44928</v>
      </c>
      <c r="Q14" s="41">
        <v>45291</v>
      </c>
      <c r="R14" s="43" t="s">
        <v>130</v>
      </c>
      <c r="S14" s="43" t="s">
        <v>104</v>
      </c>
      <c r="T14" s="43" t="s">
        <v>105</v>
      </c>
      <c r="U14" s="45">
        <v>0.2</v>
      </c>
      <c r="V14" s="524"/>
      <c r="W14" s="524"/>
      <c r="X14" s="524"/>
      <c r="Y14" s="524"/>
      <c r="Z14" s="494"/>
      <c r="AA14" s="429">
        <v>20</v>
      </c>
      <c r="AB14" s="430" t="s">
        <v>1402</v>
      </c>
      <c r="AC14" s="435">
        <v>0</v>
      </c>
      <c r="AD14" s="435">
        <f t="shared" si="0"/>
        <v>0</v>
      </c>
      <c r="AE14" s="435"/>
      <c r="AF14" s="435">
        <f t="shared" si="4"/>
        <v>0</v>
      </c>
      <c r="AG14" s="435"/>
      <c r="AH14" s="435">
        <f t="shared" si="5"/>
        <v>0</v>
      </c>
      <c r="AI14" s="435"/>
      <c r="AJ14" s="435">
        <f t="shared" si="6"/>
        <v>0</v>
      </c>
    </row>
    <row r="15" spans="1:37" ht="76.5" customHeight="1" x14ac:dyDescent="0.35">
      <c r="A15" s="396">
        <v>22</v>
      </c>
      <c r="B15" s="43" t="s">
        <v>93</v>
      </c>
      <c r="C15" s="36" t="s">
        <v>43</v>
      </c>
      <c r="D15" s="43" t="s">
        <v>94</v>
      </c>
      <c r="E15" s="43" t="s">
        <v>95</v>
      </c>
      <c r="F15" s="43" t="s">
        <v>122</v>
      </c>
      <c r="G15" s="43" t="s">
        <v>97</v>
      </c>
      <c r="H15" s="43" t="s">
        <v>98</v>
      </c>
      <c r="I15" s="43" t="s">
        <v>99</v>
      </c>
      <c r="J15" s="43" t="s">
        <v>131</v>
      </c>
      <c r="K15" s="43" t="s">
        <v>43</v>
      </c>
      <c r="L15" s="414">
        <v>11</v>
      </c>
      <c r="M15" s="43" t="s">
        <v>101</v>
      </c>
      <c r="N15" s="43" t="s">
        <v>132</v>
      </c>
      <c r="O15" s="43" t="s">
        <v>66</v>
      </c>
      <c r="P15" s="41">
        <v>44928</v>
      </c>
      <c r="Q15" s="41">
        <v>45291</v>
      </c>
      <c r="R15" s="43" t="s">
        <v>55</v>
      </c>
      <c r="S15" s="43" t="s">
        <v>104</v>
      </c>
      <c r="T15" s="43" t="s">
        <v>133</v>
      </c>
      <c r="U15" s="45">
        <v>0.05</v>
      </c>
      <c r="V15" s="524"/>
      <c r="W15" s="524"/>
      <c r="X15" s="524"/>
      <c r="Y15" s="524"/>
      <c r="Z15" s="494"/>
      <c r="AA15" s="429">
        <v>5</v>
      </c>
      <c r="AB15" s="430" t="s">
        <v>1401</v>
      </c>
      <c r="AC15" s="436">
        <v>1</v>
      </c>
      <c r="AD15" s="435">
        <f t="shared" si="0"/>
        <v>5</v>
      </c>
      <c r="AE15" s="435"/>
      <c r="AF15" s="435">
        <f t="shared" si="4"/>
        <v>0</v>
      </c>
      <c r="AG15" s="435"/>
      <c r="AH15" s="435">
        <f t="shared" si="5"/>
        <v>0</v>
      </c>
      <c r="AI15" s="435"/>
      <c r="AJ15" s="435">
        <f t="shared" si="6"/>
        <v>0</v>
      </c>
      <c r="AK15" s="408" t="s">
        <v>1400</v>
      </c>
    </row>
    <row r="16" spans="1:37" ht="76.5" customHeight="1" x14ac:dyDescent="0.35">
      <c r="A16" s="396">
        <v>23</v>
      </c>
      <c r="B16" s="43" t="s">
        <v>93</v>
      </c>
      <c r="C16" s="36" t="s">
        <v>43</v>
      </c>
      <c r="D16" s="43" t="s">
        <v>94</v>
      </c>
      <c r="E16" s="43" t="s">
        <v>95</v>
      </c>
      <c r="F16" s="43" t="s">
        <v>122</v>
      </c>
      <c r="G16" s="43" t="s">
        <v>97</v>
      </c>
      <c r="H16" s="43" t="s">
        <v>98</v>
      </c>
      <c r="I16" s="43" t="s">
        <v>99</v>
      </c>
      <c r="J16" s="43" t="s">
        <v>134</v>
      </c>
      <c r="K16" s="43" t="s">
        <v>43</v>
      </c>
      <c r="L16" s="414">
        <v>1</v>
      </c>
      <c r="M16" s="43" t="s">
        <v>101</v>
      </c>
      <c r="N16" s="43" t="s">
        <v>135</v>
      </c>
      <c r="O16" s="43" t="s">
        <v>109</v>
      </c>
      <c r="P16" s="41">
        <v>44928</v>
      </c>
      <c r="Q16" s="41">
        <v>45291</v>
      </c>
      <c r="R16" s="43" t="s">
        <v>55</v>
      </c>
      <c r="S16" s="43" t="s">
        <v>104</v>
      </c>
      <c r="T16" s="43" t="s">
        <v>105</v>
      </c>
      <c r="U16" s="45">
        <v>0.05</v>
      </c>
      <c r="V16" s="524"/>
      <c r="W16" s="524"/>
      <c r="X16" s="524"/>
      <c r="Y16" s="524"/>
      <c r="Z16" s="494"/>
      <c r="AA16" s="429">
        <v>5</v>
      </c>
      <c r="AB16" s="431" t="s">
        <v>1399</v>
      </c>
      <c r="AC16" s="435">
        <v>0</v>
      </c>
      <c r="AD16" s="435">
        <f t="shared" si="0"/>
        <v>0</v>
      </c>
      <c r="AE16" s="435"/>
      <c r="AF16" s="435">
        <f t="shared" si="4"/>
        <v>0</v>
      </c>
      <c r="AG16" s="435"/>
      <c r="AH16" s="435">
        <f t="shared" si="5"/>
        <v>0</v>
      </c>
      <c r="AI16" s="435"/>
      <c r="AJ16" s="435">
        <f t="shared" si="6"/>
        <v>0</v>
      </c>
    </row>
    <row r="17" spans="1:36" s="408" customFormat="1" ht="76.5" customHeight="1" x14ac:dyDescent="0.35">
      <c r="A17" s="396">
        <v>24</v>
      </c>
      <c r="B17" s="43" t="s">
        <v>93</v>
      </c>
      <c r="C17" s="36" t="s">
        <v>43</v>
      </c>
      <c r="D17" s="43" t="s">
        <v>94</v>
      </c>
      <c r="E17" s="43" t="s">
        <v>95</v>
      </c>
      <c r="F17" s="43" t="s">
        <v>122</v>
      </c>
      <c r="G17" s="43" t="s">
        <v>97</v>
      </c>
      <c r="H17" s="43" t="s">
        <v>98</v>
      </c>
      <c r="I17" s="43" t="s">
        <v>99</v>
      </c>
      <c r="J17" s="43" t="s">
        <v>136</v>
      </c>
      <c r="K17" s="43" t="s">
        <v>43</v>
      </c>
      <c r="L17" s="414">
        <v>1</v>
      </c>
      <c r="M17" s="43" t="s">
        <v>101</v>
      </c>
      <c r="N17" s="43" t="s">
        <v>137</v>
      </c>
      <c r="O17" s="43" t="s">
        <v>109</v>
      </c>
      <c r="P17" s="41">
        <v>44928</v>
      </c>
      <c r="Q17" s="41">
        <v>45291</v>
      </c>
      <c r="R17" s="43" t="s">
        <v>55</v>
      </c>
      <c r="S17" s="43" t="s">
        <v>104</v>
      </c>
      <c r="T17" s="43" t="s">
        <v>133</v>
      </c>
      <c r="U17" s="45">
        <v>0.05</v>
      </c>
      <c r="V17" s="524"/>
      <c r="W17" s="524"/>
      <c r="X17" s="524"/>
      <c r="Y17" s="524"/>
      <c r="Z17" s="494"/>
      <c r="AA17" s="429">
        <v>5</v>
      </c>
      <c r="AB17" s="431" t="s">
        <v>1399</v>
      </c>
      <c r="AC17" s="435">
        <v>0</v>
      </c>
      <c r="AD17" s="435">
        <f t="shared" si="0"/>
        <v>0</v>
      </c>
      <c r="AE17" s="435"/>
      <c r="AF17" s="435">
        <f t="shared" si="4"/>
        <v>0</v>
      </c>
      <c r="AG17" s="435"/>
      <c r="AH17" s="435">
        <f t="shared" si="5"/>
        <v>0</v>
      </c>
      <c r="AI17" s="435"/>
      <c r="AJ17" s="435">
        <f t="shared" si="6"/>
        <v>0</v>
      </c>
    </row>
    <row r="18" spans="1:36" s="408" customFormat="1" ht="76.5" customHeight="1" x14ac:dyDescent="0.35">
      <c r="A18" s="396">
        <v>25</v>
      </c>
      <c r="B18" s="43" t="s">
        <v>93</v>
      </c>
      <c r="C18" s="36" t="s">
        <v>43</v>
      </c>
      <c r="D18" s="43" t="s">
        <v>94</v>
      </c>
      <c r="E18" s="43" t="s">
        <v>95</v>
      </c>
      <c r="F18" s="43" t="s">
        <v>138</v>
      </c>
      <c r="G18" s="43" t="s">
        <v>97</v>
      </c>
      <c r="H18" s="43" t="s">
        <v>98</v>
      </c>
      <c r="I18" s="43" t="s">
        <v>99</v>
      </c>
      <c r="J18" s="43" t="s">
        <v>139</v>
      </c>
      <c r="K18" s="43" t="s">
        <v>43</v>
      </c>
      <c r="L18" s="414">
        <v>1</v>
      </c>
      <c r="M18" s="43" t="s">
        <v>101</v>
      </c>
      <c r="N18" s="43" t="s">
        <v>140</v>
      </c>
      <c r="O18" s="43" t="s">
        <v>109</v>
      </c>
      <c r="P18" s="41">
        <v>44928</v>
      </c>
      <c r="Q18" s="41">
        <v>45291</v>
      </c>
      <c r="R18" s="43" t="s">
        <v>55</v>
      </c>
      <c r="S18" s="43" t="s">
        <v>104</v>
      </c>
      <c r="T18" s="43" t="s">
        <v>105</v>
      </c>
      <c r="U18" s="45">
        <v>0.05</v>
      </c>
      <c r="V18" s="396"/>
      <c r="W18" s="396"/>
      <c r="X18" s="396"/>
      <c r="Y18" s="396"/>
      <c r="Z18" s="388"/>
      <c r="AA18" s="429">
        <v>5</v>
      </c>
      <c r="AB18" s="431" t="s">
        <v>1398</v>
      </c>
      <c r="AC18" s="435">
        <v>0</v>
      </c>
      <c r="AD18" s="435">
        <f t="shared" si="0"/>
        <v>0</v>
      </c>
      <c r="AE18" s="435"/>
      <c r="AF18" s="435">
        <f t="shared" si="4"/>
        <v>0</v>
      </c>
      <c r="AG18" s="435"/>
      <c r="AH18" s="435">
        <f t="shared" si="5"/>
        <v>0</v>
      </c>
      <c r="AI18" s="435"/>
      <c r="AJ18" s="435">
        <f t="shared" si="6"/>
        <v>0</v>
      </c>
    </row>
    <row r="19" spans="1:36" s="408" customFormat="1" ht="76.5" customHeight="1" x14ac:dyDescent="0.35">
      <c r="A19" s="396">
        <v>26</v>
      </c>
      <c r="B19" s="43" t="s">
        <v>93</v>
      </c>
      <c r="C19" s="36" t="s">
        <v>43</v>
      </c>
      <c r="D19" s="43" t="s">
        <v>94</v>
      </c>
      <c r="E19" s="43" t="s">
        <v>95</v>
      </c>
      <c r="F19" s="43" t="s">
        <v>141</v>
      </c>
      <c r="G19" s="43" t="s">
        <v>97</v>
      </c>
      <c r="H19" s="43" t="s">
        <v>98</v>
      </c>
      <c r="I19" s="43" t="s">
        <v>99</v>
      </c>
      <c r="J19" s="43" t="s">
        <v>142</v>
      </c>
      <c r="K19" s="43" t="s">
        <v>43</v>
      </c>
      <c r="L19" s="414">
        <v>1</v>
      </c>
      <c r="M19" s="43" t="s">
        <v>51</v>
      </c>
      <c r="N19" s="43" t="s">
        <v>1397</v>
      </c>
      <c r="O19" s="43" t="s">
        <v>66</v>
      </c>
      <c r="P19" s="41">
        <v>44593</v>
      </c>
      <c r="Q19" s="41">
        <v>45046</v>
      </c>
      <c r="R19" s="43" t="s">
        <v>55</v>
      </c>
      <c r="S19" s="43" t="s">
        <v>104</v>
      </c>
      <c r="T19" s="43" t="s">
        <v>133</v>
      </c>
      <c r="U19" s="45">
        <v>0.05</v>
      </c>
      <c r="V19" s="396"/>
      <c r="W19" s="396"/>
      <c r="X19" s="396"/>
      <c r="Y19" s="396"/>
      <c r="Z19" s="388"/>
      <c r="AA19" s="429">
        <v>5</v>
      </c>
      <c r="AB19" s="430" t="s">
        <v>1396</v>
      </c>
      <c r="AC19" s="436">
        <v>0.74</v>
      </c>
      <c r="AD19" s="437">
        <f t="shared" si="0"/>
        <v>3.7</v>
      </c>
      <c r="AE19" s="435"/>
      <c r="AF19" s="435">
        <f t="shared" si="4"/>
        <v>0</v>
      </c>
      <c r="AG19" s="435"/>
      <c r="AH19" s="435">
        <f t="shared" si="5"/>
        <v>0</v>
      </c>
      <c r="AI19" s="435"/>
      <c r="AJ19" s="435">
        <f t="shared" si="6"/>
        <v>0</v>
      </c>
    </row>
    <row r="20" spans="1:36" s="408" customFormat="1" ht="76.5" customHeight="1" x14ac:dyDescent="0.35">
      <c r="A20" s="396">
        <v>27</v>
      </c>
      <c r="B20" s="43" t="s">
        <v>93</v>
      </c>
      <c r="C20" s="36" t="s">
        <v>43</v>
      </c>
      <c r="D20" s="43" t="s">
        <v>94</v>
      </c>
      <c r="E20" s="43" t="s">
        <v>95</v>
      </c>
      <c r="F20" s="43" t="s">
        <v>144</v>
      </c>
      <c r="G20" s="43" t="s">
        <v>97</v>
      </c>
      <c r="H20" s="43" t="s">
        <v>98</v>
      </c>
      <c r="I20" s="43" t="s">
        <v>99</v>
      </c>
      <c r="J20" s="43" t="s">
        <v>145</v>
      </c>
      <c r="K20" s="43" t="s">
        <v>43</v>
      </c>
      <c r="L20" s="414">
        <v>24</v>
      </c>
      <c r="M20" s="43" t="s">
        <v>101</v>
      </c>
      <c r="N20" s="43" t="s">
        <v>146</v>
      </c>
      <c r="O20" s="43" t="s">
        <v>147</v>
      </c>
      <c r="P20" s="41">
        <v>44652</v>
      </c>
      <c r="Q20" s="41">
        <v>45291</v>
      </c>
      <c r="R20" s="43" t="s">
        <v>55</v>
      </c>
      <c r="S20" s="43" t="s">
        <v>104</v>
      </c>
      <c r="T20" s="43" t="s">
        <v>105</v>
      </c>
      <c r="U20" s="413">
        <v>0.03</v>
      </c>
      <c r="V20" s="412"/>
      <c r="W20" s="412"/>
      <c r="X20" s="412"/>
      <c r="Y20" s="412"/>
      <c r="Z20" s="411"/>
      <c r="AA20" s="432">
        <v>3</v>
      </c>
      <c r="AB20" s="433" t="s">
        <v>1395</v>
      </c>
      <c r="AC20" s="436">
        <v>1</v>
      </c>
      <c r="AD20" s="435">
        <f t="shared" si="0"/>
        <v>3</v>
      </c>
      <c r="AE20" s="435"/>
      <c r="AF20" s="435">
        <f t="shared" si="4"/>
        <v>0</v>
      </c>
      <c r="AG20" s="435"/>
      <c r="AH20" s="435">
        <f t="shared" si="5"/>
        <v>0</v>
      </c>
      <c r="AI20" s="435"/>
      <c r="AJ20" s="435">
        <f t="shared" si="6"/>
        <v>0</v>
      </c>
    </row>
    <row r="21" spans="1:36" ht="48.5" customHeight="1" x14ac:dyDescent="0.35">
      <c r="AA21" s="424">
        <f>SUM(AA6:AA20)</f>
        <v>100</v>
      </c>
      <c r="AD21" s="443">
        <f>SUM(AD6:AD20)</f>
        <v>23.7</v>
      </c>
    </row>
    <row r="22" spans="1:36" s="408" customFormat="1" ht="76.5" customHeight="1" x14ac:dyDescent="0.35">
      <c r="A22" s="394"/>
      <c r="B22" s="28"/>
      <c r="C22" s="28"/>
      <c r="D22" s="394"/>
      <c r="E22" s="29"/>
      <c r="F22" s="29"/>
      <c r="G22" s="29"/>
      <c r="H22" s="395"/>
      <c r="I22" s="22"/>
      <c r="J22" s="395"/>
      <c r="K22" s="394"/>
      <c r="L22" s="410"/>
      <c r="M22" s="394"/>
      <c r="N22" s="395"/>
      <c r="O22" s="22"/>
      <c r="P22" s="394"/>
      <c r="Q22" s="394"/>
      <c r="R22" s="394"/>
      <c r="S22" s="28"/>
      <c r="T22" s="28"/>
      <c r="U22" s="22"/>
      <c r="V22" s="394"/>
      <c r="W22" s="394"/>
      <c r="X22" s="394"/>
      <c r="Y22" s="394"/>
      <c r="Z22" s="395"/>
      <c r="AA22" s="434"/>
      <c r="AB22" s="425"/>
      <c r="AC22" s="426"/>
      <c r="AD22" s="427"/>
      <c r="AE22" s="427"/>
      <c r="AF22" s="427"/>
      <c r="AG22" s="427"/>
      <c r="AH22" s="427"/>
      <c r="AI22" s="427"/>
      <c r="AJ22" s="427"/>
    </row>
  </sheetData>
  <autoFilter ref="A5:AH20"/>
  <mergeCells count="27">
    <mergeCell ref="V9:V11"/>
    <mergeCell ref="W9:W11"/>
    <mergeCell ref="X9:X11"/>
    <mergeCell ref="Y9:Y11"/>
    <mergeCell ref="Z9:Z11"/>
    <mergeCell ref="V15:V17"/>
    <mergeCell ref="W15:W17"/>
    <mergeCell ref="X15:X17"/>
    <mergeCell ref="Y15:Y17"/>
    <mergeCell ref="Z15:Z17"/>
    <mergeCell ref="V12:V14"/>
    <mergeCell ref="W12:W14"/>
    <mergeCell ref="X12:X14"/>
    <mergeCell ref="Y12:Y14"/>
    <mergeCell ref="Z12:Z14"/>
    <mergeCell ref="Z6:Z8"/>
    <mergeCell ref="A1:C3"/>
    <mergeCell ref="D1:Q3"/>
    <mergeCell ref="R1:R3"/>
    <mergeCell ref="A4:H4"/>
    <mergeCell ref="I4:S4"/>
    <mergeCell ref="V4:Y4"/>
    <mergeCell ref="Z4:Z5"/>
    <mergeCell ref="V6:V8"/>
    <mergeCell ref="W6:W8"/>
    <mergeCell ref="X6:X8"/>
    <mergeCell ref="Y6:Y8"/>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0910"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80910"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[4]Formulas!#REF!</xm:f>
          </x14:formula1>
          <xm:sqref>I21:I1048576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topLeftCell="A8" zoomScale="85" zoomScaleNormal="85" workbookViewId="0">
      <selection activeCell="B22" sqref="B22"/>
    </sheetView>
  </sheetViews>
  <sheetFormatPr baseColWidth="10" defaultColWidth="11.453125" defaultRowHeight="14.5" x14ac:dyDescent="0.35"/>
  <cols>
    <col min="1" max="1" width="48.7265625" customWidth="1"/>
    <col min="2" max="2" width="46.54296875" bestFit="1" customWidth="1"/>
    <col min="3" max="3" width="62.7265625" customWidth="1"/>
    <col min="4" max="4" width="45.453125" bestFit="1" customWidth="1"/>
    <col min="5" max="5" width="63" bestFit="1" customWidth="1"/>
    <col min="6" max="6" width="25" customWidth="1"/>
  </cols>
  <sheetData>
    <row r="2" spans="1:6" x14ac:dyDescent="0.35">
      <c r="A2" s="1" t="s">
        <v>1336</v>
      </c>
      <c r="B2" s="1" t="s">
        <v>1337</v>
      </c>
      <c r="C2" s="1" t="s">
        <v>1338</v>
      </c>
      <c r="D2" s="1" t="s">
        <v>1339</v>
      </c>
      <c r="E2" s="5" t="s">
        <v>1340</v>
      </c>
      <c r="F2" s="1" t="s">
        <v>1341</v>
      </c>
    </row>
    <row r="3" spans="1:6" ht="58" x14ac:dyDescent="0.35">
      <c r="A3" s="2" t="s">
        <v>48</v>
      </c>
      <c r="B3" s="2" t="s">
        <v>1342</v>
      </c>
      <c r="C3" s="3" t="s">
        <v>1343</v>
      </c>
      <c r="D3" s="11" t="s">
        <v>736</v>
      </c>
      <c r="E3" s="10" t="s">
        <v>771</v>
      </c>
      <c r="F3" s="23" t="s">
        <v>97</v>
      </c>
    </row>
    <row r="4" spans="1:6" ht="43.5" x14ac:dyDescent="0.35">
      <c r="A4" s="2" t="s">
        <v>508</v>
      </c>
      <c r="B4" s="2" t="s">
        <v>1344</v>
      </c>
      <c r="C4" s="3" t="s">
        <v>1345</v>
      </c>
      <c r="D4" s="9" t="s">
        <v>72</v>
      </c>
      <c r="E4" s="10" t="s">
        <v>852</v>
      </c>
      <c r="F4" s="24" t="s">
        <v>1346</v>
      </c>
    </row>
    <row r="5" spans="1:6" ht="29" x14ac:dyDescent="0.35">
      <c r="A5" s="2" t="s">
        <v>580</v>
      </c>
      <c r="B5" s="2" t="s">
        <v>1347</v>
      </c>
      <c r="C5" s="3" t="s">
        <v>1348</v>
      </c>
      <c r="D5" s="7" t="s">
        <v>44</v>
      </c>
      <c r="E5" s="8" t="s">
        <v>364</v>
      </c>
      <c r="F5" s="24" t="s">
        <v>1349</v>
      </c>
    </row>
    <row r="6" spans="1:6" ht="43.5" x14ac:dyDescent="0.35">
      <c r="A6" s="2" t="s">
        <v>1350</v>
      </c>
      <c r="B6" s="2" t="s">
        <v>1351</v>
      </c>
      <c r="C6" s="3" t="s">
        <v>1352</v>
      </c>
      <c r="D6" s="12" t="s">
        <v>1353</v>
      </c>
      <c r="E6" s="8" t="s">
        <v>148</v>
      </c>
      <c r="F6" s="24" t="s">
        <v>1354</v>
      </c>
    </row>
    <row r="7" spans="1:6" x14ac:dyDescent="0.35">
      <c r="A7" s="2"/>
      <c r="B7" s="2"/>
      <c r="C7" s="3"/>
      <c r="D7" s="12"/>
      <c r="E7" s="8" t="s">
        <v>73</v>
      </c>
      <c r="F7" s="24"/>
    </row>
    <row r="8" spans="1:6" ht="87" x14ac:dyDescent="0.35">
      <c r="A8" s="2" t="s">
        <v>1355</v>
      </c>
      <c r="B8" s="2" t="s">
        <v>1356</v>
      </c>
      <c r="C8" s="3" t="s">
        <v>1357</v>
      </c>
      <c r="D8" s="14" t="s">
        <v>94</v>
      </c>
      <c r="E8" s="6" t="s">
        <v>744</v>
      </c>
      <c r="F8" s="24" t="s">
        <v>1358</v>
      </c>
    </row>
    <row r="9" spans="1:6" ht="43.5" x14ac:dyDescent="0.35">
      <c r="A9" s="2" t="s">
        <v>411</v>
      </c>
      <c r="B9" s="2" t="s">
        <v>1359</v>
      </c>
      <c r="C9" s="3" t="s">
        <v>1360</v>
      </c>
      <c r="D9" s="16" t="s">
        <v>1361</v>
      </c>
      <c r="E9" s="6" t="s">
        <v>484</v>
      </c>
      <c r="F9" s="24" t="s">
        <v>1362</v>
      </c>
    </row>
    <row r="10" spans="1:6" ht="58" x14ac:dyDescent="0.35">
      <c r="A10" s="2" t="s">
        <v>739</v>
      </c>
      <c r="B10" s="2" t="s">
        <v>1363</v>
      </c>
      <c r="C10" s="3" t="s">
        <v>1364</v>
      </c>
      <c r="D10" s="19" t="s">
        <v>227</v>
      </c>
      <c r="E10" s="6" t="s">
        <v>1365</v>
      </c>
      <c r="F10" s="24" t="s">
        <v>1366</v>
      </c>
    </row>
    <row r="11" spans="1:6" ht="58" x14ac:dyDescent="0.35">
      <c r="A11" s="2" t="s">
        <v>885</v>
      </c>
      <c r="B11" s="2" t="s">
        <v>1367</v>
      </c>
      <c r="C11" s="3" t="s">
        <v>1368</v>
      </c>
      <c r="D11" s="2" t="s">
        <v>436</v>
      </c>
      <c r="E11" s="6" t="s">
        <v>491</v>
      </c>
      <c r="F11" s="24" t="s">
        <v>1369</v>
      </c>
    </row>
    <row r="12" spans="1:6" ht="43.5" x14ac:dyDescent="0.35">
      <c r="A12" s="2" t="s">
        <v>232</v>
      </c>
      <c r="B12" s="3" t="s">
        <v>1370</v>
      </c>
      <c r="C12" s="4" t="s">
        <v>485</v>
      </c>
      <c r="D12" s="2"/>
      <c r="E12" s="6" t="s">
        <v>1371</v>
      </c>
      <c r="F12" s="24" t="s">
        <v>230</v>
      </c>
    </row>
    <row r="13" spans="1:6" ht="101.5" x14ac:dyDescent="0.35">
      <c r="A13" s="2" t="s">
        <v>775</v>
      </c>
      <c r="B13" s="2" t="s">
        <v>1372</v>
      </c>
      <c r="C13" s="3" t="s">
        <v>634</v>
      </c>
      <c r="D13" s="2"/>
      <c r="E13" s="6" t="s">
        <v>1373</v>
      </c>
      <c r="F13" s="24" t="s">
        <v>1374</v>
      </c>
    </row>
    <row r="14" spans="1:6" ht="58" x14ac:dyDescent="0.35">
      <c r="A14" s="2" t="s">
        <v>1375</v>
      </c>
      <c r="B14" s="2" t="s">
        <v>1376</v>
      </c>
      <c r="C14" s="3" t="s">
        <v>1377</v>
      </c>
      <c r="D14" s="2"/>
      <c r="E14" s="6" t="s">
        <v>896</v>
      </c>
      <c r="F14" s="24" t="s">
        <v>1378</v>
      </c>
    </row>
    <row r="15" spans="1:6" ht="58" x14ac:dyDescent="0.35">
      <c r="A15" s="2" t="s">
        <v>565</v>
      </c>
      <c r="B15" s="2" t="s">
        <v>1379</v>
      </c>
      <c r="C15" s="4" t="s">
        <v>716</v>
      </c>
      <c r="D15" s="2"/>
      <c r="E15" s="6" t="s">
        <v>881</v>
      </c>
      <c r="F15" s="24" t="s">
        <v>1380</v>
      </c>
    </row>
    <row r="16" spans="1:6" ht="28.9" customHeight="1" x14ac:dyDescent="0.35">
      <c r="A16" s="2" t="s">
        <v>717</v>
      </c>
      <c r="B16" s="2" t="s">
        <v>1381</v>
      </c>
      <c r="C16" s="3" t="s">
        <v>1382</v>
      </c>
      <c r="D16" s="2"/>
      <c r="E16" s="13" t="s">
        <v>45</v>
      </c>
      <c r="F16" s="24" t="s">
        <v>46</v>
      </c>
    </row>
    <row r="17" spans="1:6" ht="43.5" x14ac:dyDescent="0.35">
      <c r="A17" s="2"/>
      <c r="B17" s="2" t="s">
        <v>1383</v>
      </c>
      <c r="C17" s="3" t="s">
        <v>1384</v>
      </c>
      <c r="D17" s="2"/>
      <c r="E17" s="15" t="s">
        <v>1385</v>
      </c>
      <c r="F17" s="2"/>
    </row>
    <row r="18" spans="1:6" ht="43.5" x14ac:dyDescent="0.35">
      <c r="A18" s="2"/>
      <c r="B18" s="2" t="s">
        <v>1386</v>
      </c>
      <c r="C18" s="3" t="s">
        <v>47</v>
      </c>
      <c r="D18" s="2"/>
      <c r="E18" s="15" t="s">
        <v>464</v>
      </c>
      <c r="F18" s="2"/>
    </row>
    <row r="19" spans="1:6" ht="43.5" x14ac:dyDescent="0.35">
      <c r="A19" s="2"/>
      <c r="B19" s="2" t="s">
        <v>1387</v>
      </c>
      <c r="C19" s="3" t="s">
        <v>264</v>
      </c>
      <c r="D19" s="2"/>
      <c r="E19" s="15" t="s">
        <v>762</v>
      </c>
      <c r="F19" s="2"/>
    </row>
    <row r="20" spans="1:6" ht="29" x14ac:dyDescent="0.35">
      <c r="A20" s="2"/>
      <c r="B20" s="2" t="s">
        <v>1385</v>
      </c>
      <c r="C20" s="3" t="s">
        <v>1388</v>
      </c>
      <c r="D20" s="2"/>
      <c r="E20" s="17" t="s">
        <v>500</v>
      </c>
      <c r="F20" s="2"/>
    </row>
    <row r="21" spans="1:6" ht="43.5" x14ac:dyDescent="0.35">
      <c r="A21" s="2"/>
      <c r="B21" s="2" t="s">
        <v>1389</v>
      </c>
      <c r="C21" s="3" t="s">
        <v>1390</v>
      </c>
      <c r="D21" s="2"/>
      <c r="E21" s="18" t="s">
        <v>228</v>
      </c>
      <c r="F21" s="2"/>
    </row>
    <row r="22" spans="1:6" ht="72.5" x14ac:dyDescent="0.35">
      <c r="A22" s="2"/>
      <c r="B22" s="2" t="s">
        <v>1391</v>
      </c>
      <c r="C22" s="3" t="s">
        <v>1392</v>
      </c>
      <c r="E22" s="2" t="s">
        <v>1393</v>
      </c>
      <c r="F22" s="2"/>
    </row>
    <row r="23" spans="1:6" x14ac:dyDescent="0.35">
      <c r="E23" t="s">
        <v>1394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AN309"/>
  <sheetViews>
    <sheetView showGridLines="0" zoomScale="55" zoomScaleNormal="55" workbookViewId="0">
      <pane ySplit="5" topLeftCell="A220" activePane="bottomLeft" state="frozen"/>
      <selection activeCell="F4" sqref="F4"/>
      <selection pane="bottomLeft" activeCell="A283" sqref="A283:A309"/>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7" width="16.54296875" style="25" customWidth="1"/>
    <col min="28" max="28" width="25" style="25" customWidth="1"/>
    <col min="29" max="30" width="11.453125" style="25"/>
    <col min="31" max="41" width="0" style="25" hidden="1" customWidth="1"/>
    <col min="42"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288" t="s">
        <v>924</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289"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290">
        <v>44956</v>
      </c>
      <c r="T3" s="27"/>
      <c r="U3" s="26"/>
      <c r="V3" s="25"/>
      <c r="W3" s="25"/>
      <c r="X3" s="25"/>
      <c r="Y3" s="25"/>
      <c r="Z3" s="2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c r="AA4" s="77"/>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70" t="s">
        <v>28</v>
      </c>
      <c r="AB5" s="70" t="s">
        <v>33</v>
      </c>
      <c r="AC5" s="71" t="s">
        <v>34</v>
      </c>
      <c r="AD5" s="72" t="s">
        <v>35</v>
      </c>
      <c r="AE5" s="71" t="s">
        <v>36</v>
      </c>
      <c r="AF5" s="72" t="s">
        <v>37</v>
      </c>
      <c r="AG5" s="71" t="s">
        <v>38</v>
      </c>
      <c r="AH5" s="72" t="s">
        <v>39</v>
      </c>
      <c r="AI5" s="71" t="s">
        <v>40</v>
      </c>
      <c r="AJ5" s="72" t="s">
        <v>41</v>
      </c>
    </row>
    <row r="6" spans="1:36" ht="52" x14ac:dyDescent="0.35">
      <c r="A6" s="291">
        <v>1</v>
      </c>
      <c r="B6" s="291" t="s">
        <v>42</v>
      </c>
      <c r="C6" s="292" t="s">
        <v>43</v>
      </c>
      <c r="D6" s="293" t="s">
        <v>44</v>
      </c>
      <c r="E6" s="293" t="s">
        <v>45</v>
      </c>
      <c r="F6" s="294" t="s">
        <v>45</v>
      </c>
      <c r="G6" s="293" t="s">
        <v>46</v>
      </c>
      <c r="H6" s="293" t="s">
        <v>47</v>
      </c>
      <c r="I6" s="293" t="s">
        <v>48</v>
      </c>
      <c r="J6" s="293" t="s">
        <v>49</v>
      </c>
      <c r="K6" s="293" t="s">
        <v>50</v>
      </c>
      <c r="L6" s="293">
        <v>100</v>
      </c>
      <c r="M6" s="291" t="s">
        <v>51</v>
      </c>
      <c r="N6" s="295" t="s">
        <v>52</v>
      </c>
      <c r="O6" s="296" t="s">
        <v>53</v>
      </c>
      <c r="P6" s="297" t="s">
        <v>54</v>
      </c>
      <c r="Q6" s="298" t="s">
        <v>54</v>
      </c>
      <c r="R6" s="293" t="s">
        <v>55</v>
      </c>
      <c r="S6" s="294" t="s">
        <v>56</v>
      </c>
      <c r="T6" s="299" t="s">
        <v>57</v>
      </c>
      <c r="U6" s="300">
        <v>0.1</v>
      </c>
      <c r="V6" s="505"/>
      <c r="W6" s="506"/>
      <c r="X6" s="505"/>
      <c r="Y6" s="505"/>
      <c r="Z6" s="507"/>
      <c r="AA6" s="74">
        <v>3</v>
      </c>
      <c r="AB6" s="80" t="s">
        <v>925</v>
      </c>
      <c r="AC6" s="73">
        <v>0</v>
      </c>
      <c r="AD6" s="104">
        <f>ROUND($AA6*AC6,2)</f>
        <v>0</v>
      </c>
      <c r="AE6" s="73"/>
      <c r="AF6" s="73">
        <f>+$AA6*AE6</f>
        <v>0</v>
      </c>
      <c r="AG6" s="73"/>
      <c r="AH6" s="73">
        <f>+$AA6*AG6</f>
        <v>0</v>
      </c>
      <c r="AI6" s="73"/>
      <c r="AJ6" s="73">
        <f>+$AA6*AI6</f>
        <v>0</v>
      </c>
    </row>
    <row r="7" spans="1:36" ht="52" x14ac:dyDescent="0.35">
      <c r="A7" s="291">
        <v>2</v>
      </c>
      <c r="B7" s="291" t="s">
        <v>42</v>
      </c>
      <c r="C7" s="292" t="s">
        <v>43</v>
      </c>
      <c r="D7" s="293" t="s">
        <v>44</v>
      </c>
      <c r="E7" s="293" t="s">
        <v>45</v>
      </c>
      <c r="F7" s="294" t="s">
        <v>45</v>
      </c>
      <c r="G7" s="293" t="s">
        <v>46</v>
      </c>
      <c r="H7" s="293" t="s">
        <v>47</v>
      </c>
      <c r="I7" s="293" t="s">
        <v>48</v>
      </c>
      <c r="J7" s="293" t="s">
        <v>49</v>
      </c>
      <c r="K7" s="293" t="s">
        <v>50</v>
      </c>
      <c r="L7" s="293">
        <v>100</v>
      </c>
      <c r="M7" s="291" t="s">
        <v>51</v>
      </c>
      <c r="N7" s="295" t="s">
        <v>58</v>
      </c>
      <c r="O7" s="296" t="s">
        <v>53</v>
      </c>
      <c r="P7" s="297" t="s">
        <v>54</v>
      </c>
      <c r="Q7" s="298" t="s">
        <v>54</v>
      </c>
      <c r="R7" s="293" t="s">
        <v>55</v>
      </c>
      <c r="S7" s="294" t="s">
        <v>59</v>
      </c>
      <c r="T7" s="299" t="s">
        <v>57</v>
      </c>
      <c r="U7" s="302">
        <v>0.1</v>
      </c>
      <c r="V7" s="505"/>
      <c r="W7" s="505"/>
      <c r="X7" s="505"/>
      <c r="Y7" s="505"/>
      <c r="Z7" s="507"/>
      <c r="AA7" s="74">
        <v>3</v>
      </c>
      <c r="AB7" s="80" t="s">
        <v>926</v>
      </c>
      <c r="AC7" s="73">
        <v>0</v>
      </c>
      <c r="AD7" s="104">
        <f t="shared" ref="AD7:AD35" si="0">ROUND($AA7*AC7,2)</f>
        <v>0</v>
      </c>
      <c r="AE7" s="73"/>
      <c r="AF7" s="73">
        <f t="shared" ref="AF7:AF80" si="1">+$AA7*AE7</f>
        <v>0</v>
      </c>
      <c r="AG7" s="73"/>
      <c r="AH7" s="73">
        <f t="shared" ref="AH7:AH80" si="2">+$AA7*AG7</f>
        <v>0</v>
      </c>
      <c r="AI7" s="73"/>
      <c r="AJ7" s="73">
        <f t="shared" ref="AJ7:AJ80" si="3">+$AA7*AI7</f>
        <v>0</v>
      </c>
    </row>
    <row r="8" spans="1:36" ht="52" x14ac:dyDescent="0.35">
      <c r="A8" s="291">
        <v>3</v>
      </c>
      <c r="B8" s="291" t="s">
        <v>42</v>
      </c>
      <c r="C8" s="292" t="s">
        <v>43</v>
      </c>
      <c r="D8" s="293" t="s">
        <v>44</v>
      </c>
      <c r="E8" s="293" t="s">
        <v>45</v>
      </c>
      <c r="F8" s="294" t="s">
        <v>45</v>
      </c>
      <c r="G8" s="293" t="s">
        <v>46</v>
      </c>
      <c r="H8" s="293" t="s">
        <v>47</v>
      </c>
      <c r="I8" s="293" t="s">
        <v>48</v>
      </c>
      <c r="J8" s="293" t="s">
        <v>49</v>
      </c>
      <c r="K8" s="293" t="s">
        <v>50</v>
      </c>
      <c r="L8" s="293">
        <v>100</v>
      </c>
      <c r="M8" s="291" t="s">
        <v>51</v>
      </c>
      <c r="N8" s="295" t="s">
        <v>60</v>
      </c>
      <c r="O8" s="296" t="s">
        <v>53</v>
      </c>
      <c r="P8" s="298" t="s">
        <v>54</v>
      </c>
      <c r="Q8" s="298" t="s">
        <v>54</v>
      </c>
      <c r="R8" s="293" t="s">
        <v>55</v>
      </c>
      <c r="S8" s="294" t="s">
        <v>61</v>
      </c>
      <c r="T8" s="299" t="s">
        <v>57</v>
      </c>
      <c r="U8" s="300">
        <v>7.0000000000000007E-2</v>
      </c>
      <c r="V8" s="505"/>
      <c r="W8" s="505"/>
      <c r="X8" s="505"/>
      <c r="Y8" s="505"/>
      <c r="Z8" s="507"/>
      <c r="AA8" s="74">
        <v>3</v>
      </c>
      <c r="AB8" s="80" t="s">
        <v>926</v>
      </c>
      <c r="AC8" s="73">
        <v>0</v>
      </c>
      <c r="AD8" s="104">
        <f t="shared" si="0"/>
        <v>0</v>
      </c>
      <c r="AE8" s="73"/>
      <c r="AF8" s="73">
        <f t="shared" si="1"/>
        <v>0</v>
      </c>
      <c r="AG8" s="73"/>
      <c r="AH8" s="73">
        <f t="shared" si="2"/>
        <v>0</v>
      </c>
      <c r="AI8" s="73"/>
      <c r="AJ8" s="73">
        <f t="shared" si="3"/>
        <v>0</v>
      </c>
    </row>
    <row r="9" spans="1:36" ht="201.75" customHeight="1" x14ac:dyDescent="0.35">
      <c r="A9" s="291">
        <v>4</v>
      </c>
      <c r="B9" s="291" t="s">
        <v>42</v>
      </c>
      <c r="C9" s="292" t="s">
        <v>43</v>
      </c>
      <c r="D9" s="293" t="s">
        <v>44</v>
      </c>
      <c r="E9" s="293" t="s">
        <v>45</v>
      </c>
      <c r="F9" s="294" t="s">
        <v>45</v>
      </c>
      <c r="G9" s="293" t="s">
        <v>46</v>
      </c>
      <c r="H9" s="293" t="s">
        <v>47</v>
      </c>
      <c r="I9" s="293" t="s">
        <v>48</v>
      </c>
      <c r="J9" s="293" t="s">
        <v>62</v>
      </c>
      <c r="K9" s="293" t="s">
        <v>63</v>
      </c>
      <c r="L9" s="293">
        <v>95</v>
      </c>
      <c r="M9" s="291" t="s">
        <v>51</v>
      </c>
      <c r="N9" s="295" t="s">
        <v>927</v>
      </c>
      <c r="O9" s="291" t="s">
        <v>65</v>
      </c>
      <c r="P9" s="291" t="s">
        <v>66</v>
      </c>
      <c r="Q9" s="291" t="s">
        <v>66</v>
      </c>
      <c r="R9" s="293" t="s">
        <v>55</v>
      </c>
      <c r="S9" s="294" t="s">
        <v>67</v>
      </c>
      <c r="T9" s="299" t="s">
        <v>68</v>
      </c>
      <c r="U9" s="300">
        <v>0.05</v>
      </c>
      <c r="V9" s="505"/>
      <c r="W9" s="508"/>
      <c r="X9" s="505"/>
      <c r="Y9" s="505"/>
      <c r="Z9" s="507"/>
      <c r="AA9" s="74">
        <v>2</v>
      </c>
      <c r="AB9" s="73"/>
      <c r="AC9" s="86">
        <v>1</v>
      </c>
      <c r="AD9" s="104">
        <f t="shared" si="0"/>
        <v>2</v>
      </c>
      <c r="AE9" s="73"/>
      <c r="AF9" s="73">
        <f t="shared" si="1"/>
        <v>0</v>
      </c>
      <c r="AG9" s="73"/>
      <c r="AH9" s="73">
        <f t="shared" si="2"/>
        <v>0</v>
      </c>
      <c r="AI9" s="73"/>
      <c r="AJ9" s="73">
        <f t="shared" si="3"/>
        <v>0</v>
      </c>
    </row>
    <row r="10" spans="1:36" ht="179.25" customHeight="1" x14ac:dyDescent="0.35">
      <c r="A10" s="291">
        <v>5</v>
      </c>
      <c r="B10" s="291" t="s">
        <v>42</v>
      </c>
      <c r="C10" s="292" t="s">
        <v>43</v>
      </c>
      <c r="D10" s="293" t="s">
        <v>44</v>
      </c>
      <c r="E10" s="293" t="s">
        <v>45</v>
      </c>
      <c r="F10" s="294" t="s">
        <v>45</v>
      </c>
      <c r="G10" s="293" t="s">
        <v>46</v>
      </c>
      <c r="H10" s="293" t="s">
        <v>47</v>
      </c>
      <c r="I10" s="293" t="s">
        <v>48</v>
      </c>
      <c r="J10" s="293" t="s">
        <v>62</v>
      </c>
      <c r="K10" s="293" t="s">
        <v>63</v>
      </c>
      <c r="L10" s="293">
        <v>95</v>
      </c>
      <c r="M10" s="291" t="s">
        <v>51</v>
      </c>
      <c r="N10" s="295" t="s">
        <v>928</v>
      </c>
      <c r="O10" s="291" t="s">
        <v>65</v>
      </c>
      <c r="P10" s="291" t="s">
        <v>66</v>
      </c>
      <c r="Q10" s="291" t="s">
        <v>66</v>
      </c>
      <c r="R10" s="293" t="s">
        <v>55</v>
      </c>
      <c r="S10" s="294" t="s">
        <v>67</v>
      </c>
      <c r="T10" s="299" t="s">
        <v>68</v>
      </c>
      <c r="U10" s="300">
        <v>0.05</v>
      </c>
      <c r="V10" s="505"/>
      <c r="W10" s="508"/>
      <c r="X10" s="505"/>
      <c r="Y10" s="505"/>
      <c r="Z10" s="507"/>
      <c r="AA10" s="74">
        <v>2</v>
      </c>
      <c r="AB10" s="73"/>
      <c r="AC10" s="86">
        <v>1</v>
      </c>
      <c r="AD10" s="104">
        <f t="shared" si="0"/>
        <v>2</v>
      </c>
      <c r="AE10" s="73"/>
      <c r="AF10" s="73">
        <f t="shared" si="1"/>
        <v>0</v>
      </c>
      <c r="AG10" s="73"/>
      <c r="AH10" s="73">
        <f t="shared" si="2"/>
        <v>0</v>
      </c>
      <c r="AI10" s="73"/>
      <c r="AJ10" s="73">
        <f t="shared" si="3"/>
        <v>0</v>
      </c>
    </row>
    <row r="11" spans="1:36" ht="130" x14ac:dyDescent="0.35">
      <c r="A11" s="291">
        <v>6</v>
      </c>
      <c r="B11" s="291" t="s">
        <v>42</v>
      </c>
      <c r="C11" s="292" t="s">
        <v>43</v>
      </c>
      <c r="D11" s="293" t="s">
        <v>44</v>
      </c>
      <c r="E11" s="293" t="s">
        <v>45</v>
      </c>
      <c r="F11" s="294" t="s">
        <v>45</v>
      </c>
      <c r="G11" s="293" t="s">
        <v>46</v>
      </c>
      <c r="H11" s="293" t="s">
        <v>47</v>
      </c>
      <c r="I11" s="293" t="s">
        <v>48</v>
      </c>
      <c r="J11" s="293" t="s">
        <v>62</v>
      </c>
      <c r="K11" s="293" t="s">
        <v>63</v>
      </c>
      <c r="L11" s="293">
        <v>95</v>
      </c>
      <c r="M11" s="291" t="s">
        <v>51</v>
      </c>
      <c r="N11" s="295" t="s">
        <v>929</v>
      </c>
      <c r="O11" s="291" t="s">
        <v>65</v>
      </c>
      <c r="P11" s="291" t="s">
        <v>66</v>
      </c>
      <c r="Q11" s="291" t="s">
        <v>66</v>
      </c>
      <c r="R11" s="293" t="s">
        <v>55</v>
      </c>
      <c r="S11" s="294" t="s">
        <v>71</v>
      </c>
      <c r="T11" s="299" t="s">
        <v>68</v>
      </c>
      <c r="U11" s="300">
        <v>0.03</v>
      </c>
      <c r="V11" s="505"/>
      <c r="W11" s="508"/>
      <c r="X11" s="505"/>
      <c r="Y11" s="505"/>
      <c r="Z11" s="507"/>
      <c r="AA11" s="74">
        <v>2</v>
      </c>
      <c r="AB11" s="73"/>
      <c r="AC11" s="86">
        <v>1</v>
      </c>
      <c r="AD11" s="104">
        <f t="shared" si="0"/>
        <v>2</v>
      </c>
      <c r="AE11" s="73"/>
      <c r="AF11" s="73">
        <f t="shared" si="1"/>
        <v>0</v>
      </c>
      <c r="AG11" s="73"/>
      <c r="AH11" s="73">
        <f t="shared" si="2"/>
        <v>0</v>
      </c>
      <c r="AI11" s="73"/>
      <c r="AJ11" s="73">
        <f t="shared" si="3"/>
        <v>0</v>
      </c>
    </row>
    <row r="12" spans="1:36" ht="143.25" customHeight="1" x14ac:dyDescent="0.35">
      <c r="A12" s="291">
        <v>7</v>
      </c>
      <c r="B12" s="291" t="s">
        <v>42</v>
      </c>
      <c r="C12" s="292" t="s">
        <v>43</v>
      </c>
      <c r="D12" s="293" t="s">
        <v>72</v>
      </c>
      <c r="E12" s="293" t="s">
        <v>73</v>
      </c>
      <c r="F12" s="295" t="s">
        <v>74</v>
      </c>
      <c r="G12" s="293" t="s">
        <v>46</v>
      </c>
      <c r="H12" s="293" t="s">
        <v>47</v>
      </c>
      <c r="I12" s="293" t="s">
        <v>48</v>
      </c>
      <c r="J12" s="293" t="s">
        <v>930</v>
      </c>
      <c r="K12" s="293" t="s">
        <v>931</v>
      </c>
      <c r="L12" s="293">
        <v>100</v>
      </c>
      <c r="M12" s="291" t="s">
        <v>51</v>
      </c>
      <c r="N12" s="295" t="s">
        <v>932</v>
      </c>
      <c r="O12" s="296" t="s">
        <v>78</v>
      </c>
      <c r="P12" s="291" t="s">
        <v>66</v>
      </c>
      <c r="Q12" s="291" t="s">
        <v>66</v>
      </c>
      <c r="R12" s="293" t="s">
        <v>79</v>
      </c>
      <c r="S12" s="294" t="s">
        <v>80</v>
      </c>
      <c r="T12" s="304" t="s">
        <v>81</v>
      </c>
      <c r="U12" s="300">
        <v>0.1</v>
      </c>
      <c r="V12" s="509"/>
      <c r="W12" s="510"/>
      <c r="X12" s="511"/>
      <c r="Y12" s="511"/>
      <c r="Z12" s="512"/>
      <c r="AA12" s="74">
        <v>3</v>
      </c>
      <c r="AB12" s="73"/>
      <c r="AC12" s="305">
        <v>1</v>
      </c>
      <c r="AD12" s="104">
        <f t="shared" si="0"/>
        <v>3</v>
      </c>
      <c r="AE12" s="73"/>
      <c r="AF12" s="73">
        <f t="shared" si="1"/>
        <v>0</v>
      </c>
      <c r="AG12" s="73"/>
      <c r="AH12" s="73">
        <f t="shared" si="2"/>
        <v>0</v>
      </c>
      <c r="AI12" s="73"/>
      <c r="AJ12" s="73">
        <f t="shared" si="3"/>
        <v>0</v>
      </c>
    </row>
    <row r="13" spans="1:36" ht="141.75" customHeight="1" x14ac:dyDescent="0.35">
      <c r="A13" s="291">
        <v>8</v>
      </c>
      <c r="B13" s="291" t="s">
        <v>42</v>
      </c>
      <c r="C13" s="292" t="s">
        <v>43</v>
      </c>
      <c r="D13" s="293" t="s">
        <v>72</v>
      </c>
      <c r="E13" s="293" t="s">
        <v>73</v>
      </c>
      <c r="F13" s="295" t="s">
        <v>74</v>
      </c>
      <c r="G13" s="293" t="s">
        <v>46</v>
      </c>
      <c r="H13" s="293" t="s">
        <v>47</v>
      </c>
      <c r="I13" s="293" t="s">
        <v>48</v>
      </c>
      <c r="J13" s="293" t="s">
        <v>933</v>
      </c>
      <c r="K13" s="293" t="s">
        <v>934</v>
      </c>
      <c r="L13" s="293">
        <v>100</v>
      </c>
      <c r="M13" s="291" t="s">
        <v>51</v>
      </c>
      <c r="N13" s="295" t="s">
        <v>935</v>
      </c>
      <c r="O13" s="296" t="s">
        <v>78</v>
      </c>
      <c r="P13" s="291" t="s">
        <v>66</v>
      </c>
      <c r="Q13" s="291" t="s">
        <v>66</v>
      </c>
      <c r="R13" s="293" t="s">
        <v>79</v>
      </c>
      <c r="S13" s="294" t="s">
        <v>83</v>
      </c>
      <c r="T13" s="304" t="s">
        <v>84</v>
      </c>
      <c r="U13" s="300">
        <v>0.1</v>
      </c>
      <c r="V13" s="509"/>
      <c r="W13" s="510"/>
      <c r="X13" s="511"/>
      <c r="Y13" s="511"/>
      <c r="Z13" s="512"/>
      <c r="AA13" s="74">
        <v>2</v>
      </c>
      <c r="AB13" s="73"/>
      <c r="AC13" s="306">
        <f>(26/28)</f>
        <v>0.9285714285714286</v>
      </c>
      <c r="AD13" s="104">
        <f t="shared" si="0"/>
        <v>1.86</v>
      </c>
      <c r="AE13" s="73"/>
      <c r="AF13" s="73">
        <f t="shared" si="1"/>
        <v>0</v>
      </c>
      <c r="AG13" s="73"/>
      <c r="AH13" s="73">
        <f t="shared" si="2"/>
        <v>0</v>
      </c>
      <c r="AI13" s="73"/>
      <c r="AJ13" s="73">
        <f t="shared" si="3"/>
        <v>0</v>
      </c>
    </row>
    <row r="14" spans="1:36" ht="78" x14ac:dyDescent="0.35">
      <c r="A14" s="291">
        <v>9</v>
      </c>
      <c r="B14" s="291" t="s">
        <v>42</v>
      </c>
      <c r="C14" s="292" t="s">
        <v>43</v>
      </c>
      <c r="D14" s="293" t="s">
        <v>72</v>
      </c>
      <c r="E14" s="293" t="s">
        <v>73</v>
      </c>
      <c r="F14" s="295" t="s">
        <v>74</v>
      </c>
      <c r="G14" s="293" t="s">
        <v>46</v>
      </c>
      <c r="H14" s="293" t="s">
        <v>47</v>
      </c>
      <c r="I14" s="293" t="s">
        <v>48</v>
      </c>
      <c r="J14" s="293" t="s">
        <v>936</v>
      </c>
      <c r="K14" s="293" t="s">
        <v>76</v>
      </c>
      <c r="L14" s="293">
        <v>100</v>
      </c>
      <c r="M14" s="291" t="s">
        <v>51</v>
      </c>
      <c r="N14" s="295" t="s">
        <v>937</v>
      </c>
      <c r="O14" s="296" t="s">
        <v>78</v>
      </c>
      <c r="P14" s="291" t="s">
        <v>66</v>
      </c>
      <c r="Q14" s="291" t="s">
        <v>66</v>
      </c>
      <c r="R14" s="293" t="s">
        <v>79</v>
      </c>
      <c r="S14" s="294" t="s">
        <v>71</v>
      </c>
      <c r="T14" s="304" t="s">
        <v>81</v>
      </c>
      <c r="U14" s="300">
        <v>0.12</v>
      </c>
      <c r="V14" s="509"/>
      <c r="W14" s="510"/>
      <c r="X14" s="511"/>
      <c r="Y14" s="511"/>
      <c r="Z14" s="512"/>
      <c r="AA14" s="74">
        <v>3</v>
      </c>
      <c r="AB14" s="73"/>
      <c r="AC14" s="306">
        <f>29/34</f>
        <v>0.8529411764705882</v>
      </c>
      <c r="AD14" s="104">
        <f t="shared" si="0"/>
        <v>2.56</v>
      </c>
      <c r="AE14" s="73"/>
      <c r="AF14" s="73">
        <f t="shared" si="1"/>
        <v>0</v>
      </c>
      <c r="AG14" s="73"/>
      <c r="AH14" s="73">
        <f t="shared" si="2"/>
        <v>0</v>
      </c>
      <c r="AI14" s="73"/>
      <c r="AJ14" s="73">
        <f t="shared" si="3"/>
        <v>0</v>
      </c>
    </row>
    <row r="15" spans="1:36" ht="52" x14ac:dyDescent="0.35">
      <c r="A15" s="291">
        <v>10</v>
      </c>
      <c r="B15" s="291" t="s">
        <v>42</v>
      </c>
      <c r="C15" s="292" t="s">
        <v>43</v>
      </c>
      <c r="D15" s="293" t="s">
        <v>44</v>
      </c>
      <c r="E15" s="291" t="s">
        <v>45</v>
      </c>
      <c r="F15" s="292" t="s">
        <v>45</v>
      </c>
      <c r="G15" s="293" t="s">
        <v>46</v>
      </c>
      <c r="H15" s="293" t="s">
        <v>47</v>
      </c>
      <c r="I15" s="293" t="s">
        <v>48</v>
      </c>
      <c r="J15" s="293" t="s">
        <v>86</v>
      </c>
      <c r="K15" s="291" t="s">
        <v>87</v>
      </c>
      <c r="L15" s="293">
        <v>100</v>
      </c>
      <c r="M15" s="291" t="s">
        <v>51</v>
      </c>
      <c r="N15" s="295" t="s">
        <v>938</v>
      </c>
      <c r="O15" s="291" t="s">
        <v>89</v>
      </c>
      <c r="P15" s="298" t="s">
        <v>66</v>
      </c>
      <c r="Q15" s="298" t="s">
        <v>54</v>
      </c>
      <c r="R15" s="293" t="s">
        <v>55</v>
      </c>
      <c r="S15" s="298" t="s">
        <v>56</v>
      </c>
      <c r="T15" s="299" t="s">
        <v>90</v>
      </c>
      <c r="U15" s="300">
        <v>0.1</v>
      </c>
      <c r="V15" s="505"/>
      <c r="W15" s="513"/>
      <c r="X15" s="505"/>
      <c r="Y15" s="505"/>
      <c r="Z15" s="507"/>
      <c r="AA15" s="74">
        <v>2</v>
      </c>
      <c r="AB15" s="80" t="s">
        <v>925</v>
      </c>
      <c r="AC15" s="73">
        <v>0</v>
      </c>
      <c r="AD15" s="104">
        <f t="shared" si="0"/>
        <v>0</v>
      </c>
      <c r="AE15" s="73"/>
      <c r="AF15" s="73">
        <f t="shared" si="1"/>
        <v>0</v>
      </c>
      <c r="AG15" s="73"/>
      <c r="AH15" s="73">
        <f t="shared" si="2"/>
        <v>0</v>
      </c>
      <c r="AI15" s="73"/>
      <c r="AJ15" s="73">
        <f t="shared" si="3"/>
        <v>0</v>
      </c>
    </row>
    <row r="16" spans="1:36" ht="52" x14ac:dyDescent="0.35">
      <c r="A16" s="291">
        <v>11</v>
      </c>
      <c r="B16" s="291" t="s">
        <v>42</v>
      </c>
      <c r="C16" s="292" t="s">
        <v>43</v>
      </c>
      <c r="D16" s="293" t="s">
        <v>44</v>
      </c>
      <c r="E16" s="291" t="s">
        <v>45</v>
      </c>
      <c r="F16" s="292" t="s">
        <v>45</v>
      </c>
      <c r="G16" s="293" t="s">
        <v>46</v>
      </c>
      <c r="H16" s="293" t="s">
        <v>47</v>
      </c>
      <c r="I16" s="293" t="s">
        <v>48</v>
      </c>
      <c r="J16" s="293" t="s">
        <v>86</v>
      </c>
      <c r="K16" s="291" t="s">
        <v>87</v>
      </c>
      <c r="L16" s="293">
        <v>100</v>
      </c>
      <c r="M16" s="291" t="s">
        <v>51</v>
      </c>
      <c r="N16" s="295" t="s">
        <v>939</v>
      </c>
      <c r="O16" s="291" t="s">
        <v>89</v>
      </c>
      <c r="P16" s="298" t="s">
        <v>66</v>
      </c>
      <c r="Q16" s="298" t="s">
        <v>54</v>
      </c>
      <c r="R16" s="293" t="s">
        <v>55</v>
      </c>
      <c r="S16" s="298" t="s">
        <v>56</v>
      </c>
      <c r="T16" s="299" t="s">
        <v>90</v>
      </c>
      <c r="U16" s="302">
        <v>0.1</v>
      </c>
      <c r="V16" s="505"/>
      <c r="W16" s="513"/>
      <c r="X16" s="505"/>
      <c r="Y16" s="505"/>
      <c r="Z16" s="507"/>
      <c r="AA16" s="74">
        <v>2</v>
      </c>
      <c r="AB16" s="80" t="s">
        <v>925</v>
      </c>
      <c r="AC16" s="73">
        <v>0</v>
      </c>
      <c r="AD16" s="104">
        <f t="shared" si="0"/>
        <v>0</v>
      </c>
      <c r="AE16" s="73"/>
      <c r="AF16" s="73">
        <f t="shared" si="1"/>
        <v>0</v>
      </c>
      <c r="AG16" s="73"/>
      <c r="AH16" s="73">
        <f t="shared" si="2"/>
        <v>0</v>
      </c>
      <c r="AI16" s="73"/>
      <c r="AJ16" s="73">
        <f t="shared" si="3"/>
        <v>0</v>
      </c>
    </row>
    <row r="17" spans="1:36" ht="65" x14ac:dyDescent="0.35">
      <c r="A17" s="291">
        <v>12</v>
      </c>
      <c r="B17" s="291" t="s">
        <v>42</v>
      </c>
      <c r="C17" s="292" t="s">
        <v>43</v>
      </c>
      <c r="D17" s="293" t="s">
        <v>44</v>
      </c>
      <c r="E17" s="291" t="s">
        <v>45</v>
      </c>
      <c r="F17" s="292" t="s">
        <v>45</v>
      </c>
      <c r="G17" s="293" t="s">
        <v>46</v>
      </c>
      <c r="H17" s="293" t="s">
        <v>47</v>
      </c>
      <c r="I17" s="293" t="s">
        <v>48</v>
      </c>
      <c r="J17" s="293" t="s">
        <v>86</v>
      </c>
      <c r="K17" s="291" t="s">
        <v>87</v>
      </c>
      <c r="L17" s="293">
        <v>100</v>
      </c>
      <c r="M17" s="291" t="s">
        <v>51</v>
      </c>
      <c r="N17" s="295" t="s">
        <v>940</v>
      </c>
      <c r="O17" s="291" t="s">
        <v>89</v>
      </c>
      <c r="P17" s="298" t="s">
        <v>66</v>
      </c>
      <c r="Q17" s="298" t="s">
        <v>54</v>
      </c>
      <c r="R17" s="293" t="s">
        <v>55</v>
      </c>
      <c r="S17" s="298" t="s">
        <v>56</v>
      </c>
      <c r="T17" s="299" t="s">
        <v>90</v>
      </c>
      <c r="U17" s="300">
        <v>0.08</v>
      </c>
      <c r="V17" s="505"/>
      <c r="W17" s="513"/>
      <c r="X17" s="505"/>
      <c r="Y17" s="505"/>
      <c r="Z17" s="507"/>
      <c r="AA17" s="74">
        <v>3</v>
      </c>
      <c r="AB17" s="80" t="s">
        <v>925</v>
      </c>
      <c r="AC17" s="73">
        <v>0</v>
      </c>
      <c r="AD17" s="104">
        <f t="shared" si="0"/>
        <v>0</v>
      </c>
      <c r="AE17" s="73"/>
      <c r="AF17" s="73">
        <f t="shared" si="1"/>
        <v>0</v>
      </c>
      <c r="AG17" s="73"/>
      <c r="AH17" s="73">
        <f t="shared" si="2"/>
        <v>0</v>
      </c>
      <c r="AI17" s="73"/>
      <c r="AJ17" s="73">
        <f t="shared" si="3"/>
        <v>0</v>
      </c>
    </row>
    <row r="18" spans="1:36" ht="91" x14ac:dyDescent="0.35">
      <c r="A18" s="291">
        <v>13</v>
      </c>
      <c r="B18" s="294" t="s">
        <v>42</v>
      </c>
      <c r="C18" s="292" t="s">
        <v>43</v>
      </c>
      <c r="D18" s="293" t="s">
        <v>72</v>
      </c>
      <c r="E18" s="294" t="s">
        <v>148</v>
      </c>
      <c r="F18" s="294" t="s">
        <v>149</v>
      </c>
      <c r="G18" s="293" t="s">
        <v>46</v>
      </c>
      <c r="H18" s="307" t="s">
        <v>150</v>
      </c>
      <c r="I18" s="301" t="s">
        <v>151</v>
      </c>
      <c r="J18" s="307" t="s">
        <v>152</v>
      </c>
      <c r="K18" s="301" t="s">
        <v>43</v>
      </c>
      <c r="L18" s="301">
        <v>1</v>
      </c>
      <c r="M18" s="296" t="s">
        <v>101</v>
      </c>
      <c r="N18" s="307" t="s">
        <v>941</v>
      </c>
      <c r="O18" s="301" t="s">
        <v>109</v>
      </c>
      <c r="P18" s="308">
        <v>45139</v>
      </c>
      <c r="Q18" s="308">
        <v>45199</v>
      </c>
      <c r="R18" s="293" t="s">
        <v>79</v>
      </c>
      <c r="S18" s="309" t="s">
        <v>154</v>
      </c>
      <c r="T18" s="294" t="s">
        <v>155</v>
      </c>
      <c r="U18" s="310">
        <v>0.1</v>
      </c>
      <c r="V18" s="291"/>
      <c r="W18" s="291"/>
      <c r="X18" s="291"/>
      <c r="Y18" s="291"/>
      <c r="Z18" s="122"/>
      <c r="AA18" s="74">
        <v>6</v>
      </c>
      <c r="AB18" s="80" t="s">
        <v>925</v>
      </c>
      <c r="AC18" s="73">
        <v>0</v>
      </c>
      <c r="AD18" s="104">
        <f t="shared" si="0"/>
        <v>0</v>
      </c>
      <c r="AE18" s="73"/>
      <c r="AF18" s="73">
        <f t="shared" si="1"/>
        <v>0</v>
      </c>
      <c r="AG18" s="73"/>
      <c r="AH18" s="73">
        <f t="shared" si="2"/>
        <v>0</v>
      </c>
      <c r="AI18" s="73"/>
      <c r="AJ18" s="73">
        <f t="shared" si="3"/>
        <v>0</v>
      </c>
    </row>
    <row r="19" spans="1:36" ht="52" x14ac:dyDescent="0.35">
      <c r="A19" s="291">
        <v>14</v>
      </c>
      <c r="B19" s="294" t="s">
        <v>42</v>
      </c>
      <c r="C19" s="292" t="s">
        <v>43</v>
      </c>
      <c r="D19" s="293" t="s">
        <v>72</v>
      </c>
      <c r="E19" s="294" t="s">
        <v>148</v>
      </c>
      <c r="F19" s="294" t="s">
        <v>149</v>
      </c>
      <c r="G19" s="293" t="s">
        <v>46</v>
      </c>
      <c r="H19" s="307" t="s">
        <v>150</v>
      </c>
      <c r="I19" s="301" t="s">
        <v>156</v>
      </c>
      <c r="J19" s="307" t="s">
        <v>157</v>
      </c>
      <c r="K19" s="301" t="s">
        <v>43</v>
      </c>
      <c r="L19" s="301">
        <v>1</v>
      </c>
      <c r="M19" s="296" t="s">
        <v>101</v>
      </c>
      <c r="N19" s="307" t="s">
        <v>942</v>
      </c>
      <c r="O19" s="301" t="s">
        <v>109</v>
      </c>
      <c r="P19" s="308">
        <v>45139</v>
      </c>
      <c r="Q19" s="308">
        <v>45199</v>
      </c>
      <c r="R19" s="293" t="s">
        <v>79</v>
      </c>
      <c r="S19" s="309" t="s">
        <v>159</v>
      </c>
      <c r="T19" s="294" t="s">
        <v>155</v>
      </c>
      <c r="U19" s="310">
        <v>0.02</v>
      </c>
      <c r="V19" s="291"/>
      <c r="W19" s="291"/>
      <c r="X19" s="291"/>
      <c r="Y19" s="291"/>
      <c r="Z19" s="122"/>
      <c r="AA19" s="74">
        <v>5</v>
      </c>
      <c r="AB19" s="80" t="s">
        <v>925</v>
      </c>
      <c r="AC19" s="73">
        <v>0</v>
      </c>
      <c r="AD19" s="104">
        <f t="shared" si="0"/>
        <v>0</v>
      </c>
      <c r="AE19" s="73"/>
      <c r="AF19" s="73">
        <f t="shared" si="1"/>
        <v>0</v>
      </c>
      <c r="AG19" s="73"/>
      <c r="AH19" s="73">
        <f t="shared" si="2"/>
        <v>0</v>
      </c>
      <c r="AI19" s="73"/>
      <c r="AJ19" s="73">
        <f t="shared" si="3"/>
        <v>0</v>
      </c>
    </row>
    <row r="20" spans="1:36" ht="78" x14ac:dyDescent="0.35">
      <c r="A20" s="291">
        <v>15</v>
      </c>
      <c r="B20" s="294" t="s">
        <v>42</v>
      </c>
      <c r="C20" s="292" t="s">
        <v>43</v>
      </c>
      <c r="D20" s="293" t="s">
        <v>72</v>
      </c>
      <c r="E20" s="294" t="s">
        <v>148</v>
      </c>
      <c r="F20" s="294" t="s">
        <v>149</v>
      </c>
      <c r="G20" s="293" t="s">
        <v>46</v>
      </c>
      <c r="H20" s="307" t="s">
        <v>150</v>
      </c>
      <c r="I20" s="301" t="s">
        <v>156</v>
      </c>
      <c r="J20" s="307" t="s">
        <v>160</v>
      </c>
      <c r="K20" s="301" t="s">
        <v>43</v>
      </c>
      <c r="L20" s="301">
        <v>1</v>
      </c>
      <c r="M20" s="296" t="s">
        <v>101</v>
      </c>
      <c r="N20" s="307" t="s">
        <v>943</v>
      </c>
      <c r="O20" s="301" t="s">
        <v>109</v>
      </c>
      <c r="P20" s="308">
        <v>45261</v>
      </c>
      <c r="Q20" s="308">
        <v>45275</v>
      </c>
      <c r="R20" s="293" t="s">
        <v>79</v>
      </c>
      <c r="S20" s="309" t="s">
        <v>162</v>
      </c>
      <c r="T20" s="294" t="s">
        <v>155</v>
      </c>
      <c r="U20" s="310">
        <v>0.05</v>
      </c>
      <c r="V20" s="291"/>
      <c r="W20" s="291"/>
      <c r="X20" s="291"/>
      <c r="Y20" s="291"/>
      <c r="Z20" s="122"/>
      <c r="AA20" s="74">
        <v>2</v>
      </c>
      <c r="AB20" s="80" t="s">
        <v>925</v>
      </c>
      <c r="AC20" s="73">
        <v>0</v>
      </c>
      <c r="AD20" s="104">
        <f t="shared" si="0"/>
        <v>0</v>
      </c>
      <c r="AE20" s="73"/>
      <c r="AF20" s="73">
        <f t="shared" si="1"/>
        <v>0</v>
      </c>
      <c r="AG20" s="73"/>
      <c r="AH20" s="73">
        <f t="shared" si="2"/>
        <v>0</v>
      </c>
      <c r="AI20" s="73"/>
      <c r="AJ20" s="73">
        <f t="shared" si="3"/>
        <v>0</v>
      </c>
    </row>
    <row r="21" spans="1:36" ht="117" x14ac:dyDescent="0.35">
      <c r="A21" s="291">
        <v>16</v>
      </c>
      <c r="B21" s="294" t="s">
        <v>42</v>
      </c>
      <c r="C21" s="292" t="s">
        <v>43</v>
      </c>
      <c r="D21" s="293" t="s">
        <v>72</v>
      </c>
      <c r="E21" s="294" t="s">
        <v>148</v>
      </c>
      <c r="F21" s="294" t="s">
        <v>166</v>
      </c>
      <c r="G21" s="293" t="s">
        <v>46</v>
      </c>
      <c r="H21" s="307" t="s">
        <v>150</v>
      </c>
      <c r="I21" s="301" t="s">
        <v>48</v>
      </c>
      <c r="J21" s="307" t="s">
        <v>167</v>
      </c>
      <c r="K21" s="301" t="s">
        <v>43</v>
      </c>
      <c r="L21" s="301">
        <v>100</v>
      </c>
      <c r="M21" s="296" t="s">
        <v>51</v>
      </c>
      <c r="N21" s="307" t="s">
        <v>944</v>
      </c>
      <c r="O21" s="296" t="s">
        <v>78</v>
      </c>
      <c r="P21" s="308">
        <v>44927</v>
      </c>
      <c r="Q21" s="308">
        <v>45291</v>
      </c>
      <c r="R21" s="293" t="s">
        <v>79</v>
      </c>
      <c r="S21" s="309" t="s">
        <v>169</v>
      </c>
      <c r="T21" s="294" t="s">
        <v>170</v>
      </c>
      <c r="U21" s="310">
        <v>0.02</v>
      </c>
      <c r="V21" s="291"/>
      <c r="W21" s="291"/>
      <c r="X21" s="291"/>
      <c r="Y21" s="291"/>
      <c r="Z21" s="122"/>
      <c r="AA21" s="74">
        <v>3</v>
      </c>
      <c r="AB21" s="80" t="s">
        <v>925</v>
      </c>
      <c r="AC21" s="73">
        <v>0</v>
      </c>
      <c r="AD21" s="104">
        <f t="shared" si="0"/>
        <v>0</v>
      </c>
      <c r="AE21" s="73"/>
      <c r="AF21" s="73">
        <f t="shared" si="1"/>
        <v>0</v>
      </c>
      <c r="AG21" s="73"/>
      <c r="AH21" s="73">
        <f t="shared" si="2"/>
        <v>0</v>
      </c>
      <c r="AI21" s="73"/>
      <c r="AJ21" s="73">
        <f t="shared" si="3"/>
        <v>0</v>
      </c>
    </row>
    <row r="22" spans="1:36" ht="65" x14ac:dyDescent="0.35">
      <c r="A22" s="291">
        <v>17</v>
      </c>
      <c r="B22" s="294" t="s">
        <v>42</v>
      </c>
      <c r="C22" s="292" t="s">
        <v>43</v>
      </c>
      <c r="D22" s="293" t="s">
        <v>72</v>
      </c>
      <c r="E22" s="294" t="s">
        <v>148</v>
      </c>
      <c r="F22" s="294" t="s">
        <v>166</v>
      </c>
      <c r="G22" s="293" t="s">
        <v>46</v>
      </c>
      <c r="H22" s="307" t="s">
        <v>150</v>
      </c>
      <c r="I22" s="301" t="s">
        <v>48</v>
      </c>
      <c r="J22" s="307" t="s">
        <v>171</v>
      </c>
      <c r="K22" s="301" t="s">
        <v>43</v>
      </c>
      <c r="L22" s="301">
        <v>100</v>
      </c>
      <c r="M22" s="296" t="s">
        <v>51</v>
      </c>
      <c r="N22" s="307" t="s">
        <v>945</v>
      </c>
      <c r="O22" s="296" t="s">
        <v>78</v>
      </c>
      <c r="P22" s="308">
        <v>44927</v>
      </c>
      <c r="Q22" s="308">
        <v>45291</v>
      </c>
      <c r="R22" s="293" t="s">
        <v>79</v>
      </c>
      <c r="S22" s="309" t="s">
        <v>173</v>
      </c>
      <c r="T22" s="294" t="s">
        <v>174</v>
      </c>
      <c r="U22" s="310">
        <v>0.05</v>
      </c>
      <c r="V22" s="291"/>
      <c r="W22" s="291"/>
      <c r="X22" s="291"/>
      <c r="Y22" s="291"/>
      <c r="Z22" s="122"/>
      <c r="AA22" s="74">
        <v>3</v>
      </c>
      <c r="AB22" s="86"/>
      <c r="AC22" s="86">
        <v>1</v>
      </c>
      <c r="AD22" s="104">
        <f t="shared" si="0"/>
        <v>3</v>
      </c>
      <c r="AE22" s="73"/>
      <c r="AF22" s="73">
        <f t="shared" si="1"/>
        <v>0</v>
      </c>
      <c r="AG22" s="73"/>
      <c r="AH22" s="73">
        <f t="shared" si="2"/>
        <v>0</v>
      </c>
      <c r="AI22" s="73"/>
      <c r="AJ22" s="73">
        <f t="shared" si="3"/>
        <v>0</v>
      </c>
    </row>
    <row r="23" spans="1:36" ht="169" x14ac:dyDescent="0.35">
      <c r="A23" s="291">
        <v>18</v>
      </c>
      <c r="B23" s="294" t="s">
        <v>42</v>
      </c>
      <c r="C23" s="292" t="s">
        <v>43</v>
      </c>
      <c r="D23" s="293" t="s">
        <v>72</v>
      </c>
      <c r="E23" s="294" t="s">
        <v>148</v>
      </c>
      <c r="F23" s="294" t="s">
        <v>166</v>
      </c>
      <c r="G23" s="293" t="s">
        <v>46</v>
      </c>
      <c r="H23" s="307" t="s">
        <v>150</v>
      </c>
      <c r="I23" s="301" t="s">
        <v>48</v>
      </c>
      <c r="J23" s="307" t="s">
        <v>175</v>
      </c>
      <c r="K23" s="301" t="s">
        <v>176</v>
      </c>
      <c r="L23" s="301">
        <v>80</v>
      </c>
      <c r="M23" s="296" t="s">
        <v>51</v>
      </c>
      <c r="N23" s="307" t="s">
        <v>946</v>
      </c>
      <c r="O23" s="296" t="s">
        <v>78</v>
      </c>
      <c r="P23" s="308">
        <v>44927</v>
      </c>
      <c r="Q23" s="308">
        <v>45291</v>
      </c>
      <c r="R23" s="293" t="s">
        <v>79</v>
      </c>
      <c r="S23" s="309" t="s">
        <v>178</v>
      </c>
      <c r="T23" s="294" t="s">
        <v>179</v>
      </c>
      <c r="U23" s="310">
        <v>0.05</v>
      </c>
      <c r="V23" s="291"/>
      <c r="W23" s="291"/>
      <c r="X23" s="291"/>
      <c r="Y23" s="291"/>
      <c r="Z23" s="122"/>
      <c r="AA23" s="74">
        <v>6</v>
      </c>
      <c r="AB23" s="73"/>
      <c r="AC23" s="86">
        <v>1</v>
      </c>
      <c r="AD23" s="104">
        <f t="shared" si="0"/>
        <v>6</v>
      </c>
      <c r="AE23" s="73"/>
      <c r="AF23" s="73">
        <f t="shared" si="1"/>
        <v>0</v>
      </c>
      <c r="AG23" s="73"/>
      <c r="AH23" s="73">
        <f t="shared" si="2"/>
        <v>0</v>
      </c>
      <c r="AI23" s="73"/>
      <c r="AJ23" s="73">
        <f t="shared" si="3"/>
        <v>0</v>
      </c>
    </row>
    <row r="24" spans="1:36" ht="182" x14ac:dyDescent="0.35">
      <c r="A24" s="291">
        <v>19</v>
      </c>
      <c r="B24" s="294" t="s">
        <v>42</v>
      </c>
      <c r="C24" s="292" t="s">
        <v>43</v>
      </c>
      <c r="D24" s="293" t="s">
        <v>44</v>
      </c>
      <c r="E24" s="294" t="s">
        <v>148</v>
      </c>
      <c r="F24" s="294" t="s">
        <v>166</v>
      </c>
      <c r="G24" s="293" t="s">
        <v>46</v>
      </c>
      <c r="H24" s="293" t="s">
        <v>150</v>
      </c>
      <c r="I24" s="293" t="s">
        <v>48</v>
      </c>
      <c r="J24" s="293" t="s">
        <v>947</v>
      </c>
      <c r="K24" s="293" t="s">
        <v>181</v>
      </c>
      <c r="L24" s="301">
        <v>100</v>
      </c>
      <c r="M24" s="296" t="s">
        <v>51</v>
      </c>
      <c r="N24" s="307" t="s">
        <v>948</v>
      </c>
      <c r="O24" s="296" t="s">
        <v>78</v>
      </c>
      <c r="P24" s="298">
        <v>44928</v>
      </c>
      <c r="Q24" s="298" t="s">
        <v>183</v>
      </c>
      <c r="R24" s="293" t="s">
        <v>79</v>
      </c>
      <c r="S24" s="293" t="s">
        <v>184</v>
      </c>
      <c r="T24" s="294" t="s">
        <v>185</v>
      </c>
      <c r="U24" s="310">
        <v>0.1</v>
      </c>
      <c r="V24" s="291"/>
      <c r="W24" s="291"/>
      <c r="X24" s="291"/>
      <c r="Y24" s="291"/>
      <c r="Z24" s="122"/>
      <c r="AA24" s="74">
        <v>5</v>
      </c>
      <c r="AB24" s="73"/>
      <c r="AC24" s="86">
        <v>1</v>
      </c>
      <c r="AD24" s="104">
        <f t="shared" si="0"/>
        <v>5</v>
      </c>
      <c r="AE24" s="73"/>
      <c r="AF24" s="73">
        <f t="shared" si="1"/>
        <v>0</v>
      </c>
      <c r="AG24" s="73"/>
      <c r="AH24" s="73">
        <f t="shared" si="2"/>
        <v>0</v>
      </c>
      <c r="AI24" s="73"/>
      <c r="AJ24" s="73">
        <f t="shared" si="3"/>
        <v>0</v>
      </c>
    </row>
    <row r="25" spans="1:36" ht="182" x14ac:dyDescent="0.35">
      <c r="A25" s="291">
        <v>20</v>
      </c>
      <c r="B25" s="294" t="s">
        <v>42</v>
      </c>
      <c r="C25" s="292" t="s">
        <v>43</v>
      </c>
      <c r="D25" s="293" t="s">
        <v>72</v>
      </c>
      <c r="E25" s="294" t="s">
        <v>148</v>
      </c>
      <c r="F25" s="294" t="s">
        <v>166</v>
      </c>
      <c r="G25" s="293" t="s">
        <v>46</v>
      </c>
      <c r="H25" s="307" t="s">
        <v>150</v>
      </c>
      <c r="I25" s="301" t="s">
        <v>48</v>
      </c>
      <c r="J25" s="307" t="s">
        <v>186</v>
      </c>
      <c r="K25" s="301" t="s">
        <v>43</v>
      </c>
      <c r="L25" s="301">
        <v>100</v>
      </c>
      <c r="M25" s="296" t="s">
        <v>51</v>
      </c>
      <c r="N25" s="307" t="s">
        <v>949</v>
      </c>
      <c r="O25" s="296" t="s">
        <v>78</v>
      </c>
      <c r="P25" s="308">
        <v>44927</v>
      </c>
      <c r="Q25" s="308">
        <v>45291</v>
      </c>
      <c r="R25" s="293" t="s">
        <v>79</v>
      </c>
      <c r="S25" s="309" t="s">
        <v>188</v>
      </c>
      <c r="T25" s="294" t="s">
        <v>185</v>
      </c>
      <c r="U25" s="310">
        <v>0.05</v>
      </c>
      <c r="V25" s="291"/>
      <c r="W25" s="291"/>
      <c r="X25" s="291"/>
      <c r="Y25" s="291"/>
      <c r="Z25" s="122"/>
      <c r="AA25" s="106">
        <v>3</v>
      </c>
      <c r="AB25" s="80" t="s">
        <v>950</v>
      </c>
      <c r="AC25" s="86">
        <v>1</v>
      </c>
      <c r="AD25" s="104">
        <f t="shared" si="0"/>
        <v>3</v>
      </c>
      <c r="AE25" s="73"/>
      <c r="AF25" s="73">
        <f t="shared" si="1"/>
        <v>0</v>
      </c>
      <c r="AG25" s="73"/>
      <c r="AH25" s="73">
        <f t="shared" si="2"/>
        <v>0</v>
      </c>
      <c r="AI25" s="73"/>
      <c r="AJ25" s="73">
        <f t="shared" si="3"/>
        <v>0</v>
      </c>
    </row>
    <row r="26" spans="1:36" ht="247" x14ac:dyDescent="0.35">
      <c r="A26" s="291">
        <v>21</v>
      </c>
      <c r="B26" s="294" t="s">
        <v>42</v>
      </c>
      <c r="C26" s="292" t="s">
        <v>43</v>
      </c>
      <c r="D26" s="293" t="s">
        <v>72</v>
      </c>
      <c r="E26" s="294" t="s">
        <v>148</v>
      </c>
      <c r="F26" s="294" t="s">
        <v>166</v>
      </c>
      <c r="G26" s="293" t="s">
        <v>46</v>
      </c>
      <c r="H26" s="307" t="s">
        <v>150</v>
      </c>
      <c r="I26" s="301" t="s">
        <v>48</v>
      </c>
      <c r="J26" s="293" t="s">
        <v>193</v>
      </c>
      <c r="K26" s="293" t="s">
        <v>194</v>
      </c>
      <c r="L26" s="301">
        <v>12</v>
      </c>
      <c r="M26" s="296" t="s">
        <v>951</v>
      </c>
      <c r="N26" s="295" t="s">
        <v>952</v>
      </c>
      <c r="O26" s="296" t="s">
        <v>78</v>
      </c>
      <c r="P26" s="308">
        <v>44927</v>
      </c>
      <c r="Q26" s="308">
        <v>45291</v>
      </c>
      <c r="R26" s="293" t="s">
        <v>79</v>
      </c>
      <c r="S26" s="309" t="s">
        <v>188</v>
      </c>
      <c r="T26" s="294" t="s">
        <v>196</v>
      </c>
      <c r="U26" s="310">
        <v>0.01</v>
      </c>
      <c r="V26" s="291"/>
      <c r="W26" s="291"/>
      <c r="X26" s="291"/>
      <c r="Y26" s="291"/>
      <c r="Z26" s="122"/>
      <c r="AA26" s="106">
        <v>6</v>
      </c>
      <c r="AB26" s="80" t="s">
        <v>953</v>
      </c>
      <c r="AC26" s="86">
        <v>1</v>
      </c>
      <c r="AD26" s="104">
        <f t="shared" si="0"/>
        <v>6</v>
      </c>
      <c r="AE26" s="73"/>
      <c r="AF26" s="73">
        <f t="shared" si="1"/>
        <v>0</v>
      </c>
      <c r="AG26" s="73"/>
      <c r="AH26" s="73">
        <f t="shared" si="2"/>
        <v>0</v>
      </c>
      <c r="AI26" s="73"/>
      <c r="AJ26" s="73">
        <f t="shared" si="3"/>
        <v>0</v>
      </c>
    </row>
    <row r="27" spans="1:36" ht="65" x14ac:dyDescent="0.35">
      <c r="A27" s="291">
        <v>22</v>
      </c>
      <c r="B27" s="294" t="s">
        <v>42</v>
      </c>
      <c r="C27" s="292" t="s">
        <v>43</v>
      </c>
      <c r="D27" s="293" t="s">
        <v>44</v>
      </c>
      <c r="E27" s="294" t="s">
        <v>148</v>
      </c>
      <c r="F27" s="294" t="s">
        <v>166</v>
      </c>
      <c r="G27" s="293" t="s">
        <v>46</v>
      </c>
      <c r="H27" s="307" t="s">
        <v>150</v>
      </c>
      <c r="I27" s="301" t="s">
        <v>48</v>
      </c>
      <c r="J27" s="307" t="s">
        <v>197</v>
      </c>
      <c r="K27" s="301" t="s">
        <v>43</v>
      </c>
      <c r="L27" s="301">
        <v>1</v>
      </c>
      <c r="M27" s="296" t="s">
        <v>101</v>
      </c>
      <c r="N27" s="295" t="s">
        <v>954</v>
      </c>
      <c r="O27" s="301" t="s">
        <v>109</v>
      </c>
      <c r="P27" s="308">
        <v>45200</v>
      </c>
      <c r="Q27" s="308">
        <v>45230</v>
      </c>
      <c r="R27" s="293" t="s">
        <v>79</v>
      </c>
      <c r="S27" s="309" t="s">
        <v>188</v>
      </c>
      <c r="T27" s="294" t="s">
        <v>155</v>
      </c>
      <c r="U27" s="310">
        <v>0.05</v>
      </c>
      <c r="V27" s="291"/>
      <c r="W27" s="291"/>
      <c r="X27" s="291"/>
      <c r="Y27" s="291"/>
      <c r="Z27" s="122"/>
      <c r="AA27" s="74">
        <v>3</v>
      </c>
      <c r="AB27" s="80" t="s">
        <v>925</v>
      </c>
      <c r="AC27" s="73">
        <v>0</v>
      </c>
      <c r="AD27" s="104">
        <f t="shared" si="0"/>
        <v>0</v>
      </c>
      <c r="AE27" s="73"/>
      <c r="AF27" s="73">
        <f t="shared" si="1"/>
        <v>0</v>
      </c>
      <c r="AG27" s="73"/>
      <c r="AH27" s="73">
        <f t="shared" si="2"/>
        <v>0</v>
      </c>
      <c r="AI27" s="73"/>
      <c r="AJ27" s="73">
        <f t="shared" si="3"/>
        <v>0</v>
      </c>
    </row>
    <row r="28" spans="1:36" ht="78" x14ac:dyDescent="0.35">
      <c r="A28" s="291">
        <v>23</v>
      </c>
      <c r="B28" s="294" t="s">
        <v>42</v>
      </c>
      <c r="C28" s="292" t="s">
        <v>43</v>
      </c>
      <c r="D28" s="293" t="s">
        <v>44</v>
      </c>
      <c r="E28" s="294" t="s">
        <v>148</v>
      </c>
      <c r="F28" s="294" t="s">
        <v>166</v>
      </c>
      <c r="G28" s="293" t="s">
        <v>46</v>
      </c>
      <c r="H28" s="307" t="s">
        <v>150</v>
      </c>
      <c r="I28" s="301" t="s">
        <v>48</v>
      </c>
      <c r="J28" s="307" t="s">
        <v>199</v>
      </c>
      <c r="K28" s="301" t="s">
        <v>43</v>
      </c>
      <c r="L28" s="301">
        <v>1</v>
      </c>
      <c r="M28" s="296" t="s">
        <v>101</v>
      </c>
      <c r="N28" s="295" t="s">
        <v>955</v>
      </c>
      <c r="O28" s="301" t="s">
        <v>109</v>
      </c>
      <c r="P28" s="308">
        <v>45261</v>
      </c>
      <c r="Q28" s="308">
        <v>45290</v>
      </c>
      <c r="R28" s="293" t="s">
        <v>79</v>
      </c>
      <c r="S28" s="309" t="s">
        <v>201</v>
      </c>
      <c r="T28" s="294" t="s">
        <v>155</v>
      </c>
      <c r="U28" s="310">
        <v>0.1</v>
      </c>
      <c r="V28" s="291"/>
      <c r="W28" s="291"/>
      <c r="X28" s="291"/>
      <c r="Y28" s="291"/>
      <c r="Z28" s="122"/>
      <c r="AA28" s="74">
        <v>3</v>
      </c>
      <c r="AB28" s="80" t="s">
        <v>925</v>
      </c>
      <c r="AC28" s="73">
        <v>0</v>
      </c>
      <c r="AD28" s="104">
        <f t="shared" si="0"/>
        <v>0</v>
      </c>
      <c r="AE28" s="73"/>
      <c r="AF28" s="73">
        <f t="shared" si="1"/>
        <v>0</v>
      </c>
      <c r="AG28" s="73"/>
      <c r="AH28" s="73">
        <f t="shared" si="2"/>
        <v>0</v>
      </c>
      <c r="AI28" s="73"/>
      <c r="AJ28" s="73">
        <f t="shared" si="3"/>
        <v>0</v>
      </c>
    </row>
    <row r="29" spans="1:36" ht="169" x14ac:dyDescent="0.35">
      <c r="A29" s="291">
        <v>24</v>
      </c>
      <c r="B29" s="294" t="s">
        <v>42</v>
      </c>
      <c r="C29" s="292" t="s">
        <v>43</v>
      </c>
      <c r="D29" s="293" t="s">
        <v>44</v>
      </c>
      <c r="E29" s="294" t="s">
        <v>148</v>
      </c>
      <c r="F29" s="294" t="s">
        <v>166</v>
      </c>
      <c r="G29" s="293" t="s">
        <v>46</v>
      </c>
      <c r="H29" s="307" t="s">
        <v>150</v>
      </c>
      <c r="I29" s="301" t="s">
        <v>48</v>
      </c>
      <c r="J29" s="307" t="s">
        <v>202</v>
      </c>
      <c r="K29" s="301" t="s">
        <v>43</v>
      </c>
      <c r="L29" s="301">
        <v>1</v>
      </c>
      <c r="M29" s="296" t="s">
        <v>101</v>
      </c>
      <c r="N29" s="295" t="s">
        <v>956</v>
      </c>
      <c r="O29" s="301" t="s">
        <v>109</v>
      </c>
      <c r="P29" s="308">
        <v>45261</v>
      </c>
      <c r="Q29" s="308">
        <v>44946</v>
      </c>
      <c r="R29" s="293" t="s">
        <v>79</v>
      </c>
      <c r="S29" s="309" t="s">
        <v>204</v>
      </c>
      <c r="T29" s="294" t="s">
        <v>179</v>
      </c>
      <c r="U29" s="310">
        <v>0.05</v>
      </c>
      <c r="V29" s="291"/>
      <c r="W29" s="291"/>
      <c r="X29" s="291"/>
      <c r="Y29" s="291"/>
      <c r="Z29" s="122"/>
      <c r="AA29" s="106">
        <v>4</v>
      </c>
      <c r="AB29" s="80" t="s">
        <v>957</v>
      </c>
      <c r="AC29" s="86">
        <v>1</v>
      </c>
      <c r="AD29" s="104">
        <f t="shared" si="0"/>
        <v>4</v>
      </c>
      <c r="AE29" s="73"/>
      <c r="AF29" s="73">
        <f t="shared" si="1"/>
        <v>0</v>
      </c>
      <c r="AG29" s="73"/>
      <c r="AH29" s="73">
        <f t="shared" si="2"/>
        <v>0</v>
      </c>
      <c r="AI29" s="73"/>
      <c r="AJ29" s="73">
        <f t="shared" si="3"/>
        <v>0</v>
      </c>
    </row>
    <row r="30" spans="1:36" ht="169" x14ac:dyDescent="0.35">
      <c r="A30" s="291">
        <v>25</v>
      </c>
      <c r="B30" s="294" t="s">
        <v>42</v>
      </c>
      <c r="C30" s="292" t="s">
        <v>43</v>
      </c>
      <c r="D30" s="293" t="s">
        <v>44</v>
      </c>
      <c r="E30" s="294" t="s">
        <v>148</v>
      </c>
      <c r="F30" s="294" t="s">
        <v>166</v>
      </c>
      <c r="G30" s="293" t="s">
        <v>46</v>
      </c>
      <c r="H30" s="307" t="s">
        <v>150</v>
      </c>
      <c r="I30" s="301" t="s">
        <v>48</v>
      </c>
      <c r="J30" s="307" t="s">
        <v>205</v>
      </c>
      <c r="K30" s="301" t="s">
        <v>43</v>
      </c>
      <c r="L30" s="301">
        <v>100</v>
      </c>
      <c r="M30" s="296" t="s">
        <v>51</v>
      </c>
      <c r="N30" s="295" t="s">
        <v>958</v>
      </c>
      <c r="O30" s="301" t="s">
        <v>109</v>
      </c>
      <c r="P30" s="308">
        <v>44928</v>
      </c>
      <c r="Q30" s="308">
        <v>44957</v>
      </c>
      <c r="R30" s="293" t="s">
        <v>79</v>
      </c>
      <c r="S30" s="309" t="s">
        <v>207</v>
      </c>
      <c r="T30" s="294" t="s">
        <v>179</v>
      </c>
      <c r="U30" s="310">
        <v>0.05</v>
      </c>
      <c r="V30" s="291"/>
      <c r="W30" s="291"/>
      <c r="X30" s="291"/>
      <c r="Y30" s="291"/>
      <c r="Z30" s="122"/>
      <c r="AA30" s="106">
        <v>4</v>
      </c>
      <c r="AB30" s="80" t="s">
        <v>957</v>
      </c>
      <c r="AC30" s="86">
        <v>1</v>
      </c>
      <c r="AD30" s="104">
        <f t="shared" si="0"/>
        <v>4</v>
      </c>
      <c r="AE30" s="73"/>
      <c r="AF30" s="73">
        <f t="shared" si="1"/>
        <v>0</v>
      </c>
      <c r="AG30" s="73"/>
      <c r="AH30" s="73">
        <f t="shared" si="2"/>
        <v>0</v>
      </c>
      <c r="AI30" s="73"/>
      <c r="AJ30" s="73">
        <f t="shared" si="3"/>
        <v>0</v>
      </c>
    </row>
    <row r="31" spans="1:36" ht="182" x14ac:dyDescent="0.35">
      <c r="A31" s="291">
        <v>26</v>
      </c>
      <c r="B31" s="294" t="s">
        <v>42</v>
      </c>
      <c r="C31" s="292" t="s">
        <v>43</v>
      </c>
      <c r="D31" s="293" t="s">
        <v>44</v>
      </c>
      <c r="E31" s="294" t="s">
        <v>148</v>
      </c>
      <c r="F31" s="294" t="s">
        <v>166</v>
      </c>
      <c r="G31" s="293" t="s">
        <v>46</v>
      </c>
      <c r="H31" s="293" t="s">
        <v>150</v>
      </c>
      <c r="I31" s="293" t="s">
        <v>48</v>
      </c>
      <c r="J31" s="293" t="s">
        <v>959</v>
      </c>
      <c r="K31" s="293" t="s">
        <v>960</v>
      </c>
      <c r="L31" s="293" t="s">
        <v>961</v>
      </c>
      <c r="M31" s="293" t="s">
        <v>51</v>
      </c>
      <c r="N31" s="307" t="s">
        <v>962</v>
      </c>
      <c r="O31" s="301" t="s">
        <v>66</v>
      </c>
      <c r="P31" s="298">
        <v>44928</v>
      </c>
      <c r="Q31" s="298" t="s">
        <v>183</v>
      </c>
      <c r="R31" s="293" t="s">
        <v>79</v>
      </c>
      <c r="S31" s="293" t="s">
        <v>159</v>
      </c>
      <c r="T31" s="294" t="s">
        <v>185</v>
      </c>
      <c r="U31" s="310">
        <v>0.02</v>
      </c>
      <c r="V31" s="291"/>
      <c r="W31" s="291"/>
      <c r="X31" s="291"/>
      <c r="Y31" s="291"/>
      <c r="Z31" s="122"/>
      <c r="AA31" s="106">
        <v>6</v>
      </c>
      <c r="AB31" s="80" t="s">
        <v>963</v>
      </c>
      <c r="AC31" s="81">
        <v>1</v>
      </c>
      <c r="AD31" s="104">
        <f t="shared" si="0"/>
        <v>6</v>
      </c>
      <c r="AE31" s="73"/>
      <c r="AF31" s="73">
        <f t="shared" si="1"/>
        <v>0</v>
      </c>
      <c r="AG31" s="73"/>
      <c r="AH31" s="73">
        <f t="shared" si="2"/>
        <v>0</v>
      </c>
      <c r="AI31" s="73"/>
      <c r="AJ31" s="73">
        <f t="shared" si="3"/>
        <v>0</v>
      </c>
    </row>
    <row r="32" spans="1:36" ht="63" x14ac:dyDescent="0.35">
      <c r="A32" s="291">
        <v>27</v>
      </c>
      <c r="B32" s="294" t="s">
        <v>42</v>
      </c>
      <c r="C32" s="292" t="s">
        <v>43</v>
      </c>
      <c r="D32" s="293" t="s">
        <v>72</v>
      </c>
      <c r="E32" s="294" t="s">
        <v>148</v>
      </c>
      <c r="F32" s="294" t="s">
        <v>166</v>
      </c>
      <c r="G32" s="293" t="s">
        <v>46</v>
      </c>
      <c r="H32" s="293" t="s">
        <v>150</v>
      </c>
      <c r="I32" s="293" t="s">
        <v>48</v>
      </c>
      <c r="J32" s="293" t="s">
        <v>214</v>
      </c>
      <c r="K32" s="307" t="s">
        <v>964</v>
      </c>
      <c r="L32" s="293">
        <v>100</v>
      </c>
      <c r="M32" s="293" t="s">
        <v>51</v>
      </c>
      <c r="N32" s="307" t="s">
        <v>965</v>
      </c>
      <c r="O32" s="296" t="s">
        <v>78</v>
      </c>
      <c r="P32" s="298">
        <v>44927</v>
      </c>
      <c r="Q32" s="298">
        <v>45291</v>
      </c>
      <c r="R32" s="293" t="s">
        <v>79</v>
      </c>
      <c r="S32" s="293" t="s">
        <v>204</v>
      </c>
      <c r="T32" s="294" t="s">
        <v>174</v>
      </c>
      <c r="U32" s="310">
        <v>0.03</v>
      </c>
      <c r="V32" s="291"/>
      <c r="W32" s="291"/>
      <c r="X32" s="291"/>
      <c r="Y32" s="291"/>
      <c r="Z32" s="122"/>
      <c r="AA32" s="74">
        <v>3</v>
      </c>
      <c r="AB32" s="80" t="s">
        <v>966</v>
      </c>
      <c r="AC32" s="86">
        <v>0</v>
      </c>
      <c r="AD32" s="104">
        <f t="shared" si="0"/>
        <v>0</v>
      </c>
      <c r="AE32" s="73"/>
      <c r="AF32" s="73">
        <f t="shared" si="1"/>
        <v>0</v>
      </c>
      <c r="AG32" s="73"/>
      <c r="AH32" s="73">
        <f t="shared" si="2"/>
        <v>0</v>
      </c>
      <c r="AI32" s="73"/>
      <c r="AJ32" s="73">
        <f t="shared" si="3"/>
        <v>0</v>
      </c>
    </row>
    <row r="33" spans="1:36" ht="143" x14ac:dyDescent="0.35">
      <c r="A33" s="291">
        <v>28</v>
      </c>
      <c r="B33" s="294" t="s">
        <v>42</v>
      </c>
      <c r="C33" s="292" t="s">
        <v>43</v>
      </c>
      <c r="D33" s="293" t="s">
        <v>44</v>
      </c>
      <c r="E33" s="294" t="s">
        <v>148</v>
      </c>
      <c r="F33" s="294" t="s">
        <v>166</v>
      </c>
      <c r="G33" s="293" t="s">
        <v>46</v>
      </c>
      <c r="H33" s="293" t="s">
        <v>150</v>
      </c>
      <c r="I33" s="293" t="s">
        <v>48</v>
      </c>
      <c r="J33" s="293" t="s">
        <v>217</v>
      </c>
      <c r="K33" s="307" t="s">
        <v>218</v>
      </c>
      <c r="L33" s="293">
        <v>100</v>
      </c>
      <c r="M33" s="293" t="s">
        <v>51</v>
      </c>
      <c r="N33" s="307" t="s">
        <v>967</v>
      </c>
      <c r="O33" s="301" t="s">
        <v>66</v>
      </c>
      <c r="P33" s="298">
        <v>44927</v>
      </c>
      <c r="Q33" s="298">
        <v>45291</v>
      </c>
      <c r="R33" s="293" t="s">
        <v>79</v>
      </c>
      <c r="S33" s="293" t="s">
        <v>220</v>
      </c>
      <c r="T33" s="294" t="s">
        <v>221</v>
      </c>
      <c r="U33" s="310">
        <v>0.08</v>
      </c>
      <c r="V33" s="291"/>
      <c r="W33" s="291"/>
      <c r="X33" s="291"/>
      <c r="Y33" s="291"/>
      <c r="Z33" s="122"/>
      <c r="AA33" s="74">
        <v>2</v>
      </c>
      <c r="AB33" s="73"/>
      <c r="AC33" s="86">
        <v>1</v>
      </c>
      <c r="AD33" s="104">
        <f t="shared" si="0"/>
        <v>2</v>
      </c>
      <c r="AE33" s="73"/>
      <c r="AF33" s="73">
        <f t="shared" si="1"/>
        <v>0</v>
      </c>
      <c r="AG33" s="73"/>
      <c r="AH33" s="73">
        <f t="shared" si="2"/>
        <v>0</v>
      </c>
      <c r="AI33" s="73"/>
      <c r="AJ33" s="73">
        <f t="shared" si="3"/>
        <v>0</v>
      </c>
    </row>
    <row r="34" spans="1:36" ht="117" x14ac:dyDescent="0.35">
      <c r="A34" s="291">
        <v>29</v>
      </c>
      <c r="B34" s="294" t="s">
        <v>42</v>
      </c>
      <c r="C34" s="292" t="s">
        <v>43</v>
      </c>
      <c r="D34" s="293" t="s">
        <v>44</v>
      </c>
      <c r="E34" s="294" t="s">
        <v>148</v>
      </c>
      <c r="F34" s="294" t="s">
        <v>166</v>
      </c>
      <c r="G34" s="293" t="s">
        <v>46</v>
      </c>
      <c r="H34" s="293" t="s">
        <v>150</v>
      </c>
      <c r="I34" s="293" t="s">
        <v>48</v>
      </c>
      <c r="J34" s="293" t="s">
        <v>222</v>
      </c>
      <c r="K34" s="307" t="s">
        <v>223</v>
      </c>
      <c r="L34" s="293">
        <v>100</v>
      </c>
      <c r="M34" s="293" t="s">
        <v>51</v>
      </c>
      <c r="N34" s="307" t="s">
        <v>968</v>
      </c>
      <c r="O34" s="296" t="s">
        <v>78</v>
      </c>
      <c r="P34" s="298">
        <v>44927</v>
      </c>
      <c r="Q34" s="298">
        <v>41639</v>
      </c>
      <c r="R34" s="293" t="s">
        <v>79</v>
      </c>
      <c r="S34" s="293" t="s">
        <v>225</v>
      </c>
      <c r="T34" s="294" t="s">
        <v>221</v>
      </c>
      <c r="U34" s="310">
        <v>0.05</v>
      </c>
      <c r="V34" s="291"/>
      <c r="W34" s="291"/>
      <c r="X34" s="291"/>
      <c r="Y34" s="291"/>
      <c r="Z34" s="122"/>
      <c r="AA34" s="74">
        <v>3</v>
      </c>
      <c r="AB34" s="73"/>
      <c r="AC34" s="86">
        <v>1</v>
      </c>
      <c r="AD34" s="104">
        <f t="shared" si="0"/>
        <v>3</v>
      </c>
      <c r="AE34" s="73"/>
      <c r="AF34" s="73">
        <f t="shared" si="1"/>
        <v>0</v>
      </c>
      <c r="AG34" s="73"/>
      <c r="AH34" s="73">
        <f t="shared" si="2"/>
        <v>0</v>
      </c>
      <c r="AI34" s="73"/>
      <c r="AJ34" s="73">
        <f t="shared" si="3"/>
        <v>0</v>
      </c>
    </row>
    <row r="35" spans="1:36" ht="75" customHeight="1" x14ac:dyDescent="0.35">
      <c r="A35" s="291">
        <v>30</v>
      </c>
      <c r="B35" s="293" t="s">
        <v>463</v>
      </c>
      <c r="C35" s="293" t="s">
        <v>229</v>
      </c>
      <c r="D35" s="293" t="s">
        <v>44</v>
      </c>
      <c r="E35" s="293" t="s">
        <v>484</v>
      </c>
      <c r="F35" s="293" t="s">
        <v>229</v>
      </c>
      <c r="G35" s="311" t="s">
        <v>230</v>
      </c>
      <c r="H35" s="311" t="s">
        <v>485</v>
      </c>
      <c r="I35" s="293" t="s">
        <v>48</v>
      </c>
      <c r="J35" s="295" t="s">
        <v>486</v>
      </c>
      <c r="K35" s="295" t="s">
        <v>439</v>
      </c>
      <c r="L35" s="301">
        <v>100</v>
      </c>
      <c r="M35" s="296" t="s">
        <v>268</v>
      </c>
      <c r="N35" s="295" t="s">
        <v>969</v>
      </c>
      <c r="O35" s="301" t="s">
        <v>66</v>
      </c>
      <c r="P35" s="308">
        <v>44958</v>
      </c>
      <c r="Q35" s="297">
        <v>45290</v>
      </c>
      <c r="R35" s="293" t="s">
        <v>488</v>
      </c>
      <c r="S35" s="293" t="s">
        <v>489</v>
      </c>
      <c r="T35" s="304" t="s">
        <v>490</v>
      </c>
      <c r="U35" s="296"/>
      <c r="V35" s="291"/>
      <c r="W35" s="291"/>
      <c r="X35" s="291"/>
      <c r="Y35" s="291"/>
      <c r="Z35" s="122"/>
      <c r="AA35" s="74">
        <v>3</v>
      </c>
      <c r="AB35" s="80" t="s">
        <v>970</v>
      </c>
      <c r="AC35" s="86">
        <v>1</v>
      </c>
      <c r="AD35" s="104">
        <f t="shared" si="0"/>
        <v>3</v>
      </c>
      <c r="AE35" s="73"/>
      <c r="AF35" s="73">
        <f t="shared" si="1"/>
        <v>0</v>
      </c>
      <c r="AG35" s="73"/>
      <c r="AH35" s="73">
        <f t="shared" si="2"/>
        <v>0</v>
      </c>
      <c r="AI35" s="73"/>
      <c r="AJ35" s="73">
        <f t="shared" si="3"/>
        <v>0</v>
      </c>
    </row>
    <row r="36" spans="1:36" ht="73.5" x14ac:dyDescent="0.35">
      <c r="A36" s="291">
        <v>31</v>
      </c>
      <c r="B36" s="294" t="s">
        <v>42</v>
      </c>
      <c r="C36" s="292" t="s">
        <v>43</v>
      </c>
      <c r="D36" s="293" t="s">
        <v>72</v>
      </c>
      <c r="E36" s="294" t="s">
        <v>148</v>
      </c>
      <c r="F36" s="294" t="s">
        <v>149</v>
      </c>
      <c r="G36" s="293" t="s">
        <v>46</v>
      </c>
      <c r="H36" s="307" t="s">
        <v>150</v>
      </c>
      <c r="I36" s="301" t="s">
        <v>163</v>
      </c>
      <c r="J36" s="307" t="s">
        <v>164</v>
      </c>
      <c r="K36" s="301" t="s">
        <v>971</v>
      </c>
      <c r="L36" s="301">
        <v>12</v>
      </c>
      <c r="M36" s="296" t="s">
        <v>101</v>
      </c>
      <c r="N36" s="307" t="s">
        <v>972</v>
      </c>
      <c r="O36" s="301" t="s">
        <v>78</v>
      </c>
      <c r="P36" s="308">
        <v>45261</v>
      </c>
      <c r="Q36" s="308">
        <v>45275</v>
      </c>
      <c r="R36" s="293" t="s">
        <v>79</v>
      </c>
      <c r="S36" s="309" t="s">
        <v>973</v>
      </c>
      <c r="T36" s="294" t="s">
        <v>155</v>
      </c>
      <c r="U36" s="310">
        <v>0.05</v>
      </c>
      <c r="V36" s="291"/>
      <c r="W36" s="291"/>
      <c r="X36" s="291"/>
      <c r="Y36" s="291"/>
      <c r="Z36" s="122"/>
      <c r="AA36" s="74">
        <v>100</v>
      </c>
      <c r="AB36" s="80" t="s">
        <v>974</v>
      </c>
      <c r="AC36" s="305">
        <v>1</v>
      </c>
      <c r="AD36" s="73">
        <f t="shared" ref="AD36:AD56" si="4">+$AA36*AC36</f>
        <v>100</v>
      </c>
      <c r="AE36" s="73"/>
      <c r="AF36" s="73">
        <f t="shared" si="1"/>
        <v>0</v>
      </c>
      <c r="AG36" s="73"/>
      <c r="AH36" s="73">
        <f t="shared" si="2"/>
        <v>0</v>
      </c>
      <c r="AI36" s="73"/>
      <c r="AJ36" s="73">
        <f t="shared" si="3"/>
        <v>0</v>
      </c>
    </row>
    <row r="37" spans="1:36" ht="126" x14ac:dyDescent="0.35">
      <c r="A37" s="291">
        <v>32</v>
      </c>
      <c r="B37" s="293" t="s">
        <v>463</v>
      </c>
      <c r="C37" s="293" t="s">
        <v>229</v>
      </c>
      <c r="D37" s="293" t="s">
        <v>736</v>
      </c>
      <c r="E37" s="293" t="s">
        <v>771</v>
      </c>
      <c r="F37" s="293" t="s">
        <v>772</v>
      </c>
      <c r="G37" s="293" t="s">
        <v>773</v>
      </c>
      <c r="H37" s="293" t="s">
        <v>774</v>
      </c>
      <c r="I37" s="293" t="s">
        <v>775</v>
      </c>
      <c r="J37" s="291" t="s">
        <v>776</v>
      </c>
      <c r="K37" s="293" t="s">
        <v>777</v>
      </c>
      <c r="L37" s="293">
        <v>100</v>
      </c>
      <c r="M37" s="295" t="s">
        <v>268</v>
      </c>
      <c r="N37" s="295" t="s">
        <v>778</v>
      </c>
      <c r="O37" s="301" t="s">
        <v>66</v>
      </c>
      <c r="P37" s="308">
        <v>44928</v>
      </c>
      <c r="Q37" s="308">
        <v>45291</v>
      </c>
      <c r="R37" s="293" t="s">
        <v>779</v>
      </c>
      <c r="S37" s="293" t="s">
        <v>780</v>
      </c>
      <c r="T37" s="304" t="s">
        <v>781</v>
      </c>
      <c r="U37" s="303"/>
      <c r="V37" s="515"/>
      <c r="W37" s="515"/>
      <c r="X37" s="515"/>
      <c r="Y37" s="515"/>
      <c r="Z37" s="516"/>
      <c r="AA37" s="73">
        <f>100/23</f>
        <v>4.3478260869565215</v>
      </c>
      <c r="AB37" s="80" t="s">
        <v>975</v>
      </c>
      <c r="AC37" s="86" t="s">
        <v>880</v>
      </c>
      <c r="AD37" s="73">
        <v>0</v>
      </c>
      <c r="AE37" s="73"/>
      <c r="AF37" s="73">
        <f t="shared" si="1"/>
        <v>0</v>
      </c>
      <c r="AG37" s="73"/>
      <c r="AH37" s="73">
        <f t="shared" si="2"/>
        <v>0</v>
      </c>
      <c r="AI37" s="73"/>
      <c r="AJ37" s="73">
        <f t="shared" si="3"/>
        <v>0</v>
      </c>
    </row>
    <row r="38" spans="1:36" ht="178.5" x14ac:dyDescent="0.35">
      <c r="A38" s="291">
        <v>33</v>
      </c>
      <c r="B38" s="293" t="s">
        <v>463</v>
      </c>
      <c r="C38" s="293" t="s">
        <v>229</v>
      </c>
      <c r="D38" s="293" t="s">
        <v>736</v>
      </c>
      <c r="E38" s="293" t="s">
        <v>771</v>
      </c>
      <c r="F38" s="293" t="s">
        <v>782</v>
      </c>
      <c r="G38" s="293" t="s">
        <v>773</v>
      </c>
      <c r="H38" s="293" t="s">
        <v>774</v>
      </c>
      <c r="I38" s="293" t="s">
        <v>775</v>
      </c>
      <c r="J38" s="291" t="s">
        <v>783</v>
      </c>
      <c r="K38" s="293" t="s">
        <v>784</v>
      </c>
      <c r="L38" s="293">
        <v>100</v>
      </c>
      <c r="M38" s="295" t="s">
        <v>268</v>
      </c>
      <c r="N38" s="295" t="s">
        <v>785</v>
      </c>
      <c r="O38" s="301" t="s">
        <v>109</v>
      </c>
      <c r="P38" s="308">
        <v>44928</v>
      </c>
      <c r="Q38" s="308">
        <v>45016</v>
      </c>
      <c r="R38" s="293" t="s">
        <v>786</v>
      </c>
      <c r="S38" s="293" t="s">
        <v>780</v>
      </c>
      <c r="T38" s="304" t="s">
        <v>787</v>
      </c>
      <c r="U38" s="303"/>
      <c r="V38" s="515"/>
      <c r="W38" s="515"/>
      <c r="X38" s="515"/>
      <c r="Y38" s="515"/>
      <c r="Z38" s="516"/>
      <c r="AA38" s="73">
        <f t="shared" ref="AA38:AA58" si="5">100/23</f>
        <v>4.3478260869565215</v>
      </c>
      <c r="AB38" s="80" t="s">
        <v>976</v>
      </c>
      <c r="AC38" s="86">
        <v>1</v>
      </c>
      <c r="AD38" s="73">
        <f t="shared" si="4"/>
        <v>4.3478260869565215</v>
      </c>
      <c r="AE38" s="73"/>
      <c r="AF38" s="73">
        <f t="shared" si="1"/>
        <v>0</v>
      </c>
      <c r="AG38" s="73"/>
      <c r="AH38" s="73">
        <f t="shared" si="2"/>
        <v>0</v>
      </c>
      <c r="AI38" s="73"/>
      <c r="AJ38" s="73">
        <f t="shared" si="3"/>
        <v>0</v>
      </c>
    </row>
    <row r="39" spans="1:36" ht="409.5" x14ac:dyDescent="0.35">
      <c r="A39" s="291">
        <v>34</v>
      </c>
      <c r="B39" s="293" t="s">
        <v>463</v>
      </c>
      <c r="C39" s="293" t="s">
        <v>229</v>
      </c>
      <c r="D39" s="293" t="s">
        <v>736</v>
      </c>
      <c r="E39" s="293" t="s">
        <v>771</v>
      </c>
      <c r="F39" s="293" t="s">
        <v>788</v>
      </c>
      <c r="G39" s="293" t="s">
        <v>771</v>
      </c>
      <c r="H39" s="293" t="s">
        <v>774</v>
      </c>
      <c r="I39" s="293" t="s">
        <v>775</v>
      </c>
      <c r="J39" s="291" t="s">
        <v>789</v>
      </c>
      <c r="K39" s="293" t="s">
        <v>790</v>
      </c>
      <c r="L39" s="293">
        <v>100</v>
      </c>
      <c r="M39" s="295" t="s">
        <v>51</v>
      </c>
      <c r="N39" s="295" t="s">
        <v>791</v>
      </c>
      <c r="O39" s="313" t="s">
        <v>244</v>
      </c>
      <c r="P39" s="308">
        <v>44986</v>
      </c>
      <c r="Q39" s="308">
        <v>45291</v>
      </c>
      <c r="R39" s="293" t="s">
        <v>779</v>
      </c>
      <c r="S39" s="293" t="s">
        <v>780</v>
      </c>
      <c r="T39" s="304" t="s">
        <v>787</v>
      </c>
      <c r="U39" s="303"/>
      <c r="V39" s="515"/>
      <c r="W39" s="515"/>
      <c r="X39" s="515"/>
      <c r="Y39" s="515"/>
      <c r="Z39" s="516"/>
      <c r="AA39" s="73">
        <f t="shared" si="5"/>
        <v>4.3478260869565215</v>
      </c>
      <c r="AB39" s="80" t="s">
        <v>977</v>
      </c>
      <c r="AC39" s="86">
        <v>0.8</v>
      </c>
      <c r="AD39" s="73">
        <f t="shared" si="4"/>
        <v>3.4782608695652173</v>
      </c>
      <c r="AE39" s="73"/>
      <c r="AF39" s="73">
        <f t="shared" si="1"/>
        <v>0</v>
      </c>
      <c r="AG39" s="73"/>
      <c r="AH39" s="73">
        <f t="shared" si="2"/>
        <v>0</v>
      </c>
      <c r="AI39" s="73"/>
      <c r="AJ39" s="73">
        <f t="shared" si="3"/>
        <v>0</v>
      </c>
    </row>
    <row r="40" spans="1:36" ht="126" x14ac:dyDescent="0.35">
      <c r="A40" s="291">
        <v>35</v>
      </c>
      <c r="B40" s="293" t="s">
        <v>463</v>
      </c>
      <c r="C40" s="293" t="s">
        <v>229</v>
      </c>
      <c r="D40" s="293" t="s">
        <v>736</v>
      </c>
      <c r="E40" s="293" t="s">
        <v>792</v>
      </c>
      <c r="F40" s="293" t="s">
        <v>793</v>
      </c>
      <c r="G40" s="293" t="s">
        <v>794</v>
      </c>
      <c r="H40" s="293" t="s">
        <v>774</v>
      </c>
      <c r="I40" s="293" t="s">
        <v>775</v>
      </c>
      <c r="J40" s="291" t="s">
        <v>795</v>
      </c>
      <c r="K40" s="293" t="s">
        <v>796</v>
      </c>
      <c r="L40" s="293">
        <v>0.7</v>
      </c>
      <c r="M40" s="295" t="s">
        <v>51</v>
      </c>
      <c r="N40" s="295" t="s">
        <v>797</v>
      </c>
      <c r="O40" s="313" t="s">
        <v>244</v>
      </c>
      <c r="P40" s="308">
        <v>44958</v>
      </c>
      <c r="Q40" s="308">
        <v>45291</v>
      </c>
      <c r="R40" s="293" t="s">
        <v>786</v>
      </c>
      <c r="S40" s="293" t="s">
        <v>780</v>
      </c>
      <c r="T40" s="304" t="s">
        <v>787</v>
      </c>
      <c r="U40" s="303"/>
      <c r="V40" s="515"/>
      <c r="W40" s="515"/>
      <c r="X40" s="515"/>
      <c r="Y40" s="515"/>
      <c r="Z40" s="516"/>
      <c r="AA40" s="73">
        <f t="shared" si="5"/>
        <v>4.3478260869565215</v>
      </c>
      <c r="AB40" s="80" t="s">
        <v>978</v>
      </c>
      <c r="AC40" s="80">
        <v>100</v>
      </c>
      <c r="AD40" s="73">
        <f t="shared" si="4"/>
        <v>434.78260869565213</v>
      </c>
      <c r="AE40" s="73"/>
      <c r="AF40" s="73">
        <f t="shared" si="1"/>
        <v>0</v>
      </c>
      <c r="AG40" s="73"/>
      <c r="AH40" s="73">
        <f t="shared" si="2"/>
        <v>0</v>
      </c>
      <c r="AI40" s="73"/>
      <c r="AJ40" s="73">
        <f t="shared" si="3"/>
        <v>0</v>
      </c>
    </row>
    <row r="41" spans="1:36" ht="126" x14ac:dyDescent="0.35">
      <c r="A41" s="291">
        <v>36</v>
      </c>
      <c r="B41" s="293" t="s">
        <v>463</v>
      </c>
      <c r="C41" s="293" t="s">
        <v>229</v>
      </c>
      <c r="D41" s="293" t="s">
        <v>736</v>
      </c>
      <c r="E41" s="293" t="s">
        <v>771</v>
      </c>
      <c r="F41" s="293" t="s">
        <v>798</v>
      </c>
      <c r="G41" s="293" t="s">
        <v>799</v>
      </c>
      <c r="H41" s="293" t="s">
        <v>774</v>
      </c>
      <c r="I41" s="293" t="s">
        <v>775</v>
      </c>
      <c r="J41" s="291" t="s">
        <v>800</v>
      </c>
      <c r="K41" s="293" t="s">
        <v>801</v>
      </c>
      <c r="L41" s="293">
        <v>2</v>
      </c>
      <c r="M41" s="295" t="s">
        <v>101</v>
      </c>
      <c r="N41" s="295" t="s">
        <v>802</v>
      </c>
      <c r="O41" s="313" t="s">
        <v>103</v>
      </c>
      <c r="P41" s="308">
        <v>45017</v>
      </c>
      <c r="Q41" s="308">
        <v>45291</v>
      </c>
      <c r="R41" s="293" t="s">
        <v>786</v>
      </c>
      <c r="S41" s="293" t="s">
        <v>780</v>
      </c>
      <c r="T41" s="304" t="s">
        <v>787</v>
      </c>
      <c r="U41" s="303"/>
      <c r="V41" s="515"/>
      <c r="W41" s="515"/>
      <c r="X41" s="515"/>
      <c r="Y41" s="515"/>
      <c r="Z41" s="516"/>
      <c r="AA41" s="73">
        <f t="shared" si="5"/>
        <v>4.3478260869565215</v>
      </c>
      <c r="AB41" s="80" t="s">
        <v>979</v>
      </c>
      <c r="AC41" s="86" t="s">
        <v>880</v>
      </c>
      <c r="AD41" s="73">
        <v>0</v>
      </c>
      <c r="AE41" s="73"/>
      <c r="AF41" s="73">
        <f t="shared" si="1"/>
        <v>0</v>
      </c>
      <c r="AG41" s="73"/>
      <c r="AH41" s="73">
        <f t="shared" si="2"/>
        <v>0</v>
      </c>
      <c r="AI41" s="73"/>
      <c r="AJ41" s="73">
        <f t="shared" si="3"/>
        <v>0</v>
      </c>
    </row>
    <row r="42" spans="1:36" ht="89.5" customHeight="1" x14ac:dyDescent="0.35">
      <c r="A42" s="291">
        <v>37</v>
      </c>
      <c r="B42" s="293" t="s">
        <v>463</v>
      </c>
      <c r="C42" s="293" t="s">
        <v>229</v>
      </c>
      <c r="D42" s="293" t="s">
        <v>736</v>
      </c>
      <c r="E42" s="293" t="s">
        <v>771</v>
      </c>
      <c r="F42" s="293" t="s">
        <v>798</v>
      </c>
      <c r="G42" s="293" t="s">
        <v>803</v>
      </c>
      <c r="H42" s="293" t="s">
        <v>774</v>
      </c>
      <c r="I42" s="293" t="s">
        <v>775</v>
      </c>
      <c r="J42" s="291" t="s">
        <v>804</v>
      </c>
      <c r="K42" s="293" t="s">
        <v>805</v>
      </c>
      <c r="L42" s="293">
        <v>1</v>
      </c>
      <c r="M42" s="295" t="s">
        <v>51</v>
      </c>
      <c r="N42" s="295" t="s">
        <v>806</v>
      </c>
      <c r="O42" s="313" t="s">
        <v>103</v>
      </c>
      <c r="P42" s="308">
        <v>44958</v>
      </c>
      <c r="Q42" s="308">
        <v>45291</v>
      </c>
      <c r="R42" s="293" t="s">
        <v>786</v>
      </c>
      <c r="S42" s="293" t="s">
        <v>780</v>
      </c>
      <c r="T42" s="304" t="s">
        <v>781</v>
      </c>
      <c r="U42" s="303"/>
      <c r="V42" s="515"/>
      <c r="W42" s="515"/>
      <c r="X42" s="515"/>
      <c r="Y42" s="515"/>
      <c r="Z42" s="516"/>
      <c r="AA42" s="73">
        <f t="shared" si="5"/>
        <v>4.3478260869565215</v>
      </c>
      <c r="AB42" s="80" t="s">
        <v>980</v>
      </c>
      <c r="AC42" s="86" t="s">
        <v>880</v>
      </c>
      <c r="AD42" s="73">
        <v>0</v>
      </c>
      <c r="AE42" s="73"/>
      <c r="AF42" s="73">
        <f t="shared" si="1"/>
        <v>0</v>
      </c>
      <c r="AG42" s="73"/>
      <c r="AH42" s="73">
        <f t="shared" si="2"/>
        <v>0</v>
      </c>
      <c r="AI42" s="73"/>
      <c r="AJ42" s="73">
        <f t="shared" si="3"/>
        <v>0</v>
      </c>
    </row>
    <row r="43" spans="1:36" ht="220.5" x14ac:dyDescent="0.35">
      <c r="A43" s="291">
        <v>38</v>
      </c>
      <c r="B43" s="293" t="s">
        <v>463</v>
      </c>
      <c r="C43" s="293" t="s">
        <v>229</v>
      </c>
      <c r="D43" s="293" t="s">
        <v>736</v>
      </c>
      <c r="E43" s="293" t="s">
        <v>771</v>
      </c>
      <c r="F43" s="293" t="s">
        <v>798</v>
      </c>
      <c r="G43" s="293" t="s">
        <v>803</v>
      </c>
      <c r="H43" s="293" t="s">
        <v>774</v>
      </c>
      <c r="I43" s="293" t="s">
        <v>775</v>
      </c>
      <c r="J43" s="291" t="s">
        <v>807</v>
      </c>
      <c r="K43" s="293" t="s">
        <v>808</v>
      </c>
      <c r="L43" s="293">
        <v>1</v>
      </c>
      <c r="M43" s="295" t="s">
        <v>51</v>
      </c>
      <c r="N43" s="295" t="s">
        <v>809</v>
      </c>
      <c r="O43" s="313" t="s">
        <v>244</v>
      </c>
      <c r="P43" s="308">
        <v>44927</v>
      </c>
      <c r="Q43" s="308">
        <v>45291</v>
      </c>
      <c r="R43" s="293" t="s">
        <v>779</v>
      </c>
      <c r="S43" s="293" t="s">
        <v>810</v>
      </c>
      <c r="T43" s="304" t="s">
        <v>781</v>
      </c>
      <c r="U43" s="303"/>
      <c r="V43" s="515"/>
      <c r="W43" s="515"/>
      <c r="X43" s="515"/>
      <c r="Y43" s="515"/>
      <c r="Z43" s="516"/>
      <c r="AA43" s="73">
        <f t="shared" si="5"/>
        <v>4.3478260869565215</v>
      </c>
      <c r="AB43" s="80" t="s">
        <v>981</v>
      </c>
      <c r="AC43" s="86">
        <v>1</v>
      </c>
      <c r="AD43" s="73">
        <f t="shared" si="4"/>
        <v>4.3478260869565215</v>
      </c>
      <c r="AE43" s="73"/>
      <c r="AF43" s="73">
        <f t="shared" si="1"/>
        <v>0</v>
      </c>
      <c r="AG43" s="73"/>
      <c r="AH43" s="73">
        <f t="shared" si="2"/>
        <v>0</v>
      </c>
      <c r="AI43" s="73"/>
      <c r="AJ43" s="73">
        <f t="shared" si="3"/>
        <v>0</v>
      </c>
    </row>
    <row r="44" spans="1:36" ht="241.5" x14ac:dyDescent="0.35">
      <c r="A44" s="291">
        <v>39</v>
      </c>
      <c r="B44" s="293" t="s">
        <v>463</v>
      </c>
      <c r="C44" s="293" t="s">
        <v>229</v>
      </c>
      <c r="D44" s="293" t="s">
        <v>736</v>
      </c>
      <c r="E44" s="293" t="s">
        <v>771</v>
      </c>
      <c r="F44" s="293" t="s">
        <v>798</v>
      </c>
      <c r="G44" s="293" t="s">
        <v>803</v>
      </c>
      <c r="H44" s="293" t="s">
        <v>774</v>
      </c>
      <c r="I44" s="293" t="s">
        <v>775</v>
      </c>
      <c r="J44" s="291" t="s">
        <v>811</v>
      </c>
      <c r="K44" s="293" t="s">
        <v>812</v>
      </c>
      <c r="L44" s="293">
        <v>1</v>
      </c>
      <c r="M44" s="295" t="s">
        <v>51</v>
      </c>
      <c r="N44" s="295" t="s">
        <v>813</v>
      </c>
      <c r="O44" s="301" t="s">
        <v>66</v>
      </c>
      <c r="P44" s="308">
        <v>44928</v>
      </c>
      <c r="Q44" s="308">
        <v>45291</v>
      </c>
      <c r="R44" s="293" t="s">
        <v>779</v>
      </c>
      <c r="S44" s="293" t="s">
        <v>814</v>
      </c>
      <c r="T44" s="304" t="s">
        <v>781</v>
      </c>
      <c r="U44" s="303"/>
      <c r="V44" s="515"/>
      <c r="W44" s="515"/>
      <c r="X44" s="515"/>
      <c r="Y44" s="515"/>
      <c r="Z44" s="516"/>
      <c r="AA44" s="73">
        <f t="shared" si="5"/>
        <v>4.3478260869565215</v>
      </c>
      <c r="AB44" s="80" t="s">
        <v>982</v>
      </c>
      <c r="AC44" s="86">
        <v>1</v>
      </c>
      <c r="AD44" s="73">
        <f t="shared" si="4"/>
        <v>4.3478260869565215</v>
      </c>
      <c r="AE44" s="73"/>
      <c r="AF44" s="73">
        <f t="shared" si="1"/>
        <v>0</v>
      </c>
      <c r="AG44" s="73"/>
      <c r="AH44" s="73">
        <f t="shared" si="2"/>
        <v>0</v>
      </c>
      <c r="AI44" s="73"/>
      <c r="AJ44" s="73">
        <f t="shared" si="3"/>
        <v>0</v>
      </c>
    </row>
    <row r="45" spans="1:36" ht="304.5" x14ac:dyDescent="0.35">
      <c r="A45" s="291">
        <v>40</v>
      </c>
      <c r="B45" s="293" t="s">
        <v>463</v>
      </c>
      <c r="C45" s="293" t="s">
        <v>229</v>
      </c>
      <c r="D45" s="293" t="s">
        <v>736</v>
      </c>
      <c r="E45" s="293" t="s">
        <v>771</v>
      </c>
      <c r="F45" s="293" t="s">
        <v>798</v>
      </c>
      <c r="G45" s="293" t="s">
        <v>815</v>
      </c>
      <c r="H45" s="293" t="s">
        <v>774</v>
      </c>
      <c r="I45" s="293" t="s">
        <v>775</v>
      </c>
      <c r="J45" s="291" t="s">
        <v>816</v>
      </c>
      <c r="K45" s="293" t="s">
        <v>817</v>
      </c>
      <c r="L45" s="293">
        <v>1</v>
      </c>
      <c r="M45" s="295" t="s">
        <v>51</v>
      </c>
      <c r="N45" s="295" t="s">
        <v>818</v>
      </c>
      <c r="O45" s="313" t="s">
        <v>244</v>
      </c>
      <c r="P45" s="308">
        <v>45170</v>
      </c>
      <c r="Q45" s="308">
        <v>45350</v>
      </c>
      <c r="R45" s="293" t="s">
        <v>786</v>
      </c>
      <c r="S45" s="293" t="s">
        <v>819</v>
      </c>
      <c r="T45" s="304" t="s">
        <v>820</v>
      </c>
      <c r="U45" s="303"/>
      <c r="V45" s="515"/>
      <c r="W45" s="515"/>
      <c r="X45" s="515"/>
      <c r="Y45" s="515"/>
      <c r="Z45" s="516"/>
      <c r="AA45" s="73">
        <f t="shared" si="5"/>
        <v>4.3478260869565215</v>
      </c>
      <c r="AB45" s="80" t="s">
        <v>983</v>
      </c>
      <c r="AC45" s="86">
        <v>0.94</v>
      </c>
      <c r="AD45" s="73">
        <f t="shared" si="4"/>
        <v>4.0869565217391299</v>
      </c>
      <c r="AE45" s="73"/>
      <c r="AF45" s="73">
        <f t="shared" si="1"/>
        <v>0</v>
      </c>
      <c r="AG45" s="73"/>
      <c r="AH45" s="73">
        <f t="shared" si="2"/>
        <v>0</v>
      </c>
      <c r="AI45" s="73"/>
      <c r="AJ45" s="73">
        <f t="shared" si="3"/>
        <v>0</v>
      </c>
    </row>
    <row r="46" spans="1:36" ht="126" x14ac:dyDescent="0.35">
      <c r="A46" s="291">
        <v>41</v>
      </c>
      <c r="B46" s="293" t="s">
        <v>463</v>
      </c>
      <c r="C46" s="293" t="s">
        <v>229</v>
      </c>
      <c r="D46" s="293" t="s">
        <v>736</v>
      </c>
      <c r="E46" s="293" t="s">
        <v>771</v>
      </c>
      <c r="F46" s="293" t="s">
        <v>798</v>
      </c>
      <c r="G46" s="293" t="s">
        <v>815</v>
      </c>
      <c r="H46" s="293" t="s">
        <v>774</v>
      </c>
      <c r="I46" s="293" t="s">
        <v>775</v>
      </c>
      <c r="J46" s="291" t="s">
        <v>821</v>
      </c>
      <c r="K46" s="293" t="s">
        <v>822</v>
      </c>
      <c r="L46" s="293">
        <v>1</v>
      </c>
      <c r="M46" s="295" t="s">
        <v>101</v>
      </c>
      <c r="N46" s="295" t="s">
        <v>823</v>
      </c>
      <c r="O46" s="313" t="s">
        <v>103</v>
      </c>
      <c r="P46" s="308">
        <v>45170</v>
      </c>
      <c r="Q46" s="308">
        <v>45350</v>
      </c>
      <c r="R46" s="293" t="s">
        <v>786</v>
      </c>
      <c r="S46" s="293" t="s">
        <v>819</v>
      </c>
      <c r="T46" s="304" t="s">
        <v>820</v>
      </c>
      <c r="U46" s="303"/>
      <c r="V46" s="515"/>
      <c r="W46" s="515"/>
      <c r="X46" s="515"/>
      <c r="Y46" s="515"/>
      <c r="Z46" s="516"/>
      <c r="AA46" s="73">
        <f t="shared" si="5"/>
        <v>4.3478260869565215</v>
      </c>
      <c r="AB46" s="80" t="s">
        <v>984</v>
      </c>
      <c r="AC46" s="86" t="s">
        <v>880</v>
      </c>
      <c r="AD46" s="73">
        <v>0</v>
      </c>
      <c r="AE46" s="73"/>
      <c r="AF46" s="73">
        <f t="shared" si="1"/>
        <v>0</v>
      </c>
      <c r="AG46" s="73"/>
      <c r="AH46" s="73">
        <f t="shared" si="2"/>
        <v>0</v>
      </c>
      <c r="AI46" s="73"/>
      <c r="AJ46" s="73">
        <f t="shared" si="3"/>
        <v>0</v>
      </c>
    </row>
    <row r="47" spans="1:36" ht="210" x14ac:dyDescent="0.35">
      <c r="A47" s="291">
        <v>42</v>
      </c>
      <c r="B47" s="293" t="s">
        <v>463</v>
      </c>
      <c r="C47" s="293" t="s">
        <v>229</v>
      </c>
      <c r="D47" s="293" t="s">
        <v>736</v>
      </c>
      <c r="E47" s="293" t="s">
        <v>771</v>
      </c>
      <c r="F47" s="293" t="s">
        <v>798</v>
      </c>
      <c r="G47" s="293" t="s">
        <v>824</v>
      </c>
      <c r="H47" s="293" t="s">
        <v>774</v>
      </c>
      <c r="I47" s="293" t="s">
        <v>775</v>
      </c>
      <c r="J47" s="291" t="s">
        <v>825</v>
      </c>
      <c r="K47" s="293" t="s">
        <v>826</v>
      </c>
      <c r="L47" s="293">
        <v>1</v>
      </c>
      <c r="M47" s="295" t="s">
        <v>51</v>
      </c>
      <c r="N47" s="295" t="s">
        <v>827</v>
      </c>
      <c r="O47" s="313" t="s">
        <v>244</v>
      </c>
      <c r="P47" s="308">
        <v>44927</v>
      </c>
      <c r="Q47" s="308">
        <v>45291</v>
      </c>
      <c r="R47" s="293" t="s">
        <v>786</v>
      </c>
      <c r="S47" s="293" t="s">
        <v>780</v>
      </c>
      <c r="T47" s="304" t="s">
        <v>787</v>
      </c>
      <c r="U47" s="303"/>
      <c r="V47" s="515"/>
      <c r="W47" s="515"/>
      <c r="X47" s="515"/>
      <c r="Y47" s="515"/>
      <c r="Z47" s="516"/>
      <c r="AA47" s="73">
        <f t="shared" si="5"/>
        <v>4.3478260869565215</v>
      </c>
      <c r="AB47" s="80" t="s">
        <v>985</v>
      </c>
      <c r="AC47" s="86">
        <v>1</v>
      </c>
      <c r="AD47" s="73">
        <f t="shared" si="4"/>
        <v>4.3478260869565215</v>
      </c>
      <c r="AE47" s="73"/>
      <c r="AF47" s="73">
        <f t="shared" si="1"/>
        <v>0</v>
      </c>
      <c r="AG47" s="73"/>
      <c r="AH47" s="73">
        <f t="shared" si="2"/>
        <v>0</v>
      </c>
      <c r="AI47" s="73"/>
      <c r="AJ47" s="73">
        <f t="shared" si="3"/>
        <v>0</v>
      </c>
    </row>
    <row r="48" spans="1:36" ht="189" x14ac:dyDescent="0.35">
      <c r="A48" s="291">
        <v>43</v>
      </c>
      <c r="B48" s="293" t="s">
        <v>463</v>
      </c>
      <c r="C48" s="293" t="s">
        <v>229</v>
      </c>
      <c r="D48" s="293" t="s">
        <v>736</v>
      </c>
      <c r="E48" s="293" t="s">
        <v>771</v>
      </c>
      <c r="F48" s="293" t="s">
        <v>798</v>
      </c>
      <c r="G48" s="293" t="s">
        <v>815</v>
      </c>
      <c r="H48" s="293" t="s">
        <v>774</v>
      </c>
      <c r="I48" s="293" t="s">
        <v>775</v>
      </c>
      <c r="J48" s="291" t="s">
        <v>830</v>
      </c>
      <c r="K48" s="293" t="s">
        <v>831</v>
      </c>
      <c r="L48" s="293">
        <v>1</v>
      </c>
      <c r="M48" s="295" t="s">
        <v>51</v>
      </c>
      <c r="N48" s="295" t="s">
        <v>832</v>
      </c>
      <c r="O48" s="313" t="s">
        <v>103</v>
      </c>
      <c r="P48" s="308">
        <v>44958</v>
      </c>
      <c r="Q48" s="308">
        <v>44985</v>
      </c>
      <c r="R48" s="293" t="s">
        <v>786</v>
      </c>
      <c r="S48" s="293" t="s">
        <v>780</v>
      </c>
      <c r="T48" s="304" t="s">
        <v>787</v>
      </c>
      <c r="U48" s="303"/>
      <c r="V48" s="25"/>
      <c r="W48" s="25"/>
      <c r="X48" s="25"/>
      <c r="Y48" s="25"/>
      <c r="Z48" s="312"/>
      <c r="AA48" s="73">
        <f t="shared" si="5"/>
        <v>4.3478260869565215</v>
      </c>
      <c r="AB48" s="80" t="s">
        <v>986</v>
      </c>
      <c r="AC48" s="86">
        <v>0.5</v>
      </c>
      <c r="AD48" s="73">
        <f t="shared" si="4"/>
        <v>2.1739130434782608</v>
      </c>
      <c r="AE48" s="73"/>
      <c r="AF48" s="73">
        <f t="shared" si="1"/>
        <v>0</v>
      </c>
      <c r="AG48" s="73"/>
      <c r="AH48" s="73">
        <f t="shared" si="2"/>
        <v>0</v>
      </c>
      <c r="AI48" s="73"/>
      <c r="AJ48" s="73">
        <f t="shared" si="3"/>
        <v>0</v>
      </c>
    </row>
    <row r="49" spans="1:36" ht="147" x14ac:dyDescent="0.35">
      <c r="A49" s="291">
        <v>44</v>
      </c>
      <c r="B49" s="293" t="s">
        <v>463</v>
      </c>
      <c r="C49" s="293" t="s">
        <v>229</v>
      </c>
      <c r="D49" s="293" t="s">
        <v>736</v>
      </c>
      <c r="E49" s="293" t="s">
        <v>771</v>
      </c>
      <c r="F49" s="293" t="s">
        <v>798</v>
      </c>
      <c r="G49" s="293" t="s">
        <v>815</v>
      </c>
      <c r="H49" s="293" t="s">
        <v>774</v>
      </c>
      <c r="I49" s="293" t="s">
        <v>775</v>
      </c>
      <c r="J49" s="291" t="s">
        <v>830</v>
      </c>
      <c r="K49" s="293" t="s">
        <v>831</v>
      </c>
      <c r="L49" s="293">
        <v>1</v>
      </c>
      <c r="M49" s="295" t="s">
        <v>51</v>
      </c>
      <c r="N49" s="295" t="s">
        <v>833</v>
      </c>
      <c r="O49" s="313" t="s">
        <v>103</v>
      </c>
      <c r="P49" s="308">
        <v>44986</v>
      </c>
      <c r="Q49" s="308">
        <v>45291</v>
      </c>
      <c r="R49" s="293" t="s">
        <v>786</v>
      </c>
      <c r="S49" s="293" t="s">
        <v>780</v>
      </c>
      <c r="T49" s="304" t="s">
        <v>787</v>
      </c>
      <c r="U49" s="303"/>
      <c r="V49" s="25"/>
      <c r="W49" s="25"/>
      <c r="X49" s="25"/>
      <c r="Y49" s="25"/>
      <c r="Z49" s="312"/>
      <c r="AA49" s="73">
        <f t="shared" si="5"/>
        <v>4.3478260869565215</v>
      </c>
      <c r="AB49" s="80" t="s">
        <v>987</v>
      </c>
      <c r="AC49" s="86">
        <v>0.5</v>
      </c>
      <c r="AD49" s="73">
        <f t="shared" si="4"/>
        <v>2.1739130434782608</v>
      </c>
      <c r="AE49" s="73"/>
      <c r="AF49" s="73">
        <f t="shared" si="1"/>
        <v>0</v>
      </c>
      <c r="AG49" s="73"/>
      <c r="AH49" s="73">
        <f t="shared" si="2"/>
        <v>0</v>
      </c>
      <c r="AI49" s="73"/>
      <c r="AJ49" s="73">
        <f t="shared" si="3"/>
        <v>0</v>
      </c>
    </row>
    <row r="50" spans="1:36" ht="178.5" x14ac:dyDescent="0.35">
      <c r="A50" s="291">
        <v>45</v>
      </c>
      <c r="B50" s="293" t="s">
        <v>463</v>
      </c>
      <c r="C50" s="293" t="s">
        <v>229</v>
      </c>
      <c r="D50" s="293" t="s">
        <v>736</v>
      </c>
      <c r="E50" s="293" t="s">
        <v>771</v>
      </c>
      <c r="F50" s="293" t="s">
        <v>798</v>
      </c>
      <c r="G50" s="293" t="s">
        <v>799</v>
      </c>
      <c r="H50" s="293" t="s">
        <v>774</v>
      </c>
      <c r="I50" s="293" t="s">
        <v>775</v>
      </c>
      <c r="J50" s="291" t="s">
        <v>834</v>
      </c>
      <c r="K50" s="293" t="s">
        <v>835</v>
      </c>
      <c r="L50" s="293">
        <v>1</v>
      </c>
      <c r="M50" s="295" t="s">
        <v>101</v>
      </c>
      <c r="N50" s="295" t="s">
        <v>836</v>
      </c>
      <c r="O50" s="313" t="s">
        <v>103</v>
      </c>
      <c r="P50" s="308">
        <v>45261</v>
      </c>
      <c r="Q50" s="308">
        <v>45291</v>
      </c>
      <c r="R50" s="293" t="s">
        <v>786</v>
      </c>
      <c r="S50" s="293" t="s">
        <v>780</v>
      </c>
      <c r="T50" s="304" t="s">
        <v>787</v>
      </c>
      <c r="U50" s="303"/>
      <c r="V50" s="25"/>
      <c r="W50" s="25"/>
      <c r="X50" s="25"/>
      <c r="Y50" s="25"/>
      <c r="Z50" s="312"/>
      <c r="AA50" s="73">
        <f t="shared" si="5"/>
        <v>4.3478260869565215</v>
      </c>
      <c r="AB50" s="314" t="s">
        <v>988</v>
      </c>
      <c r="AC50" s="86">
        <v>0.5</v>
      </c>
      <c r="AD50" s="73">
        <f t="shared" si="4"/>
        <v>2.1739130434782608</v>
      </c>
      <c r="AE50" s="73"/>
      <c r="AF50" s="73">
        <f t="shared" si="1"/>
        <v>0</v>
      </c>
      <c r="AG50" s="73"/>
      <c r="AH50" s="73">
        <f t="shared" si="2"/>
        <v>0</v>
      </c>
      <c r="AI50" s="73"/>
      <c r="AJ50" s="73">
        <f t="shared" si="3"/>
        <v>0</v>
      </c>
    </row>
    <row r="51" spans="1:36" s="321" customFormat="1" ht="367.5" x14ac:dyDescent="0.35">
      <c r="A51" s="291">
        <v>46</v>
      </c>
      <c r="B51" s="315" t="s">
        <v>463</v>
      </c>
      <c r="C51" s="315" t="s">
        <v>229</v>
      </c>
      <c r="D51" s="315" t="s">
        <v>736</v>
      </c>
      <c r="E51" s="315" t="s">
        <v>771</v>
      </c>
      <c r="F51" s="315" t="s">
        <v>798</v>
      </c>
      <c r="G51" s="315" t="s">
        <v>799</v>
      </c>
      <c r="H51" s="315" t="s">
        <v>774</v>
      </c>
      <c r="I51" s="315" t="s">
        <v>775</v>
      </c>
      <c r="J51" s="316" t="s">
        <v>837</v>
      </c>
      <c r="K51" s="315" t="s">
        <v>838</v>
      </c>
      <c r="L51" s="315">
        <v>1</v>
      </c>
      <c r="M51" s="317" t="s">
        <v>101</v>
      </c>
      <c r="N51" s="317" t="s">
        <v>839</v>
      </c>
      <c r="O51" s="313" t="s">
        <v>330</v>
      </c>
      <c r="P51" s="318">
        <v>45261</v>
      </c>
      <c r="Q51" s="318">
        <v>45291</v>
      </c>
      <c r="R51" s="315" t="s">
        <v>779</v>
      </c>
      <c r="S51" s="315" t="s">
        <v>840</v>
      </c>
      <c r="T51" s="319" t="s">
        <v>787</v>
      </c>
      <c r="U51" s="320"/>
      <c r="Z51" s="322"/>
      <c r="AA51" s="323">
        <f t="shared" si="5"/>
        <v>4.3478260869565215</v>
      </c>
      <c r="AB51" s="314" t="s">
        <v>989</v>
      </c>
      <c r="AC51" s="324">
        <v>0.8</v>
      </c>
      <c r="AD51" s="323">
        <f t="shared" si="4"/>
        <v>3.4782608695652173</v>
      </c>
      <c r="AE51" s="323"/>
      <c r="AF51" s="323">
        <f t="shared" si="1"/>
        <v>0</v>
      </c>
      <c r="AG51" s="323"/>
      <c r="AH51" s="323">
        <f t="shared" si="2"/>
        <v>0</v>
      </c>
      <c r="AI51" s="323"/>
      <c r="AJ51" s="323">
        <f t="shared" si="3"/>
        <v>0</v>
      </c>
    </row>
    <row r="52" spans="1:36" ht="210" x14ac:dyDescent="0.35">
      <c r="A52" s="291">
        <v>47</v>
      </c>
      <c r="B52" s="293" t="s">
        <v>463</v>
      </c>
      <c r="C52" s="293" t="s">
        <v>229</v>
      </c>
      <c r="D52" s="293" t="s">
        <v>736</v>
      </c>
      <c r="E52" s="293" t="s">
        <v>771</v>
      </c>
      <c r="F52" s="293" t="s">
        <v>841</v>
      </c>
      <c r="G52" s="293" t="s">
        <v>842</v>
      </c>
      <c r="H52" s="293" t="s">
        <v>774</v>
      </c>
      <c r="I52" s="293" t="s">
        <v>775</v>
      </c>
      <c r="J52" s="291" t="s">
        <v>843</v>
      </c>
      <c r="K52" s="293" t="s">
        <v>844</v>
      </c>
      <c r="L52" s="293">
        <v>0.8</v>
      </c>
      <c r="M52" s="295" t="s">
        <v>845</v>
      </c>
      <c r="N52" s="295" t="s">
        <v>846</v>
      </c>
      <c r="O52" s="313" t="s">
        <v>330</v>
      </c>
      <c r="P52" s="308">
        <v>45261</v>
      </c>
      <c r="Q52" s="308">
        <v>45291</v>
      </c>
      <c r="R52" s="293" t="s">
        <v>847</v>
      </c>
      <c r="S52" s="293" t="s">
        <v>840</v>
      </c>
      <c r="T52" s="304" t="s">
        <v>787</v>
      </c>
      <c r="U52" s="303"/>
      <c r="V52" s="25"/>
      <c r="W52" s="25"/>
      <c r="X52" s="25"/>
      <c r="Y52" s="25"/>
      <c r="Z52" s="312"/>
      <c r="AA52" s="73">
        <f t="shared" si="5"/>
        <v>4.3478260869565215</v>
      </c>
      <c r="AB52" s="80" t="s">
        <v>990</v>
      </c>
      <c r="AC52" s="324">
        <v>0.5</v>
      </c>
      <c r="AD52" s="73">
        <f t="shared" si="4"/>
        <v>2.1739130434782608</v>
      </c>
      <c r="AE52" s="73"/>
      <c r="AF52" s="73">
        <f t="shared" si="1"/>
        <v>0</v>
      </c>
      <c r="AG52" s="73"/>
      <c r="AH52" s="73">
        <f t="shared" si="2"/>
        <v>0</v>
      </c>
      <c r="AI52" s="73"/>
      <c r="AJ52" s="73">
        <f t="shared" si="3"/>
        <v>0</v>
      </c>
    </row>
    <row r="53" spans="1:36" ht="126" x14ac:dyDescent="0.35">
      <c r="A53" s="291">
        <v>48</v>
      </c>
      <c r="B53" s="293" t="s">
        <v>463</v>
      </c>
      <c r="C53" s="293" t="s">
        <v>229</v>
      </c>
      <c r="D53" s="293" t="s">
        <v>736</v>
      </c>
      <c r="E53" s="293" t="s">
        <v>771</v>
      </c>
      <c r="F53" s="293" t="s">
        <v>841</v>
      </c>
      <c r="G53" s="293" t="s">
        <v>842</v>
      </c>
      <c r="H53" s="293" t="s">
        <v>774</v>
      </c>
      <c r="I53" s="293" t="s">
        <v>775</v>
      </c>
      <c r="J53" s="291" t="s">
        <v>848</v>
      </c>
      <c r="K53" s="293" t="s">
        <v>849</v>
      </c>
      <c r="L53" s="293">
        <v>0.8</v>
      </c>
      <c r="M53" s="295" t="s">
        <v>845</v>
      </c>
      <c r="N53" s="295" t="s">
        <v>850</v>
      </c>
      <c r="O53" s="325" t="s">
        <v>851</v>
      </c>
      <c r="P53" s="308">
        <v>44928</v>
      </c>
      <c r="Q53" s="308">
        <v>45291</v>
      </c>
      <c r="R53" s="293" t="s">
        <v>847</v>
      </c>
      <c r="S53" s="293" t="s">
        <v>840</v>
      </c>
      <c r="T53" s="304" t="s">
        <v>787</v>
      </c>
      <c r="U53" s="303"/>
      <c r="V53" s="25"/>
      <c r="W53" s="25"/>
      <c r="X53" s="25"/>
      <c r="Y53" s="25"/>
      <c r="Z53" s="312"/>
      <c r="AA53" s="73">
        <f t="shared" si="5"/>
        <v>4.3478260869565215</v>
      </c>
      <c r="AB53" s="314" t="s">
        <v>991</v>
      </c>
      <c r="AC53" s="86">
        <v>1</v>
      </c>
      <c r="AD53" s="73">
        <f t="shared" si="4"/>
        <v>4.3478260869565215</v>
      </c>
      <c r="AE53" s="73"/>
      <c r="AF53" s="73">
        <f t="shared" si="1"/>
        <v>0</v>
      </c>
      <c r="AG53" s="73"/>
      <c r="AH53" s="73">
        <f t="shared" si="2"/>
        <v>0</v>
      </c>
      <c r="AI53" s="73"/>
      <c r="AJ53" s="73">
        <f t="shared" si="3"/>
        <v>0</v>
      </c>
    </row>
    <row r="54" spans="1:36" ht="325.5" x14ac:dyDescent="0.35">
      <c r="A54" s="291">
        <v>49</v>
      </c>
      <c r="B54" s="293" t="s">
        <v>463</v>
      </c>
      <c r="C54" s="293" t="s">
        <v>229</v>
      </c>
      <c r="D54" s="293" t="s">
        <v>736</v>
      </c>
      <c r="E54" s="293" t="s">
        <v>852</v>
      </c>
      <c r="F54" s="293" t="s">
        <v>853</v>
      </c>
      <c r="G54" s="293" t="s">
        <v>854</v>
      </c>
      <c r="H54" s="293" t="s">
        <v>774</v>
      </c>
      <c r="I54" s="293" t="s">
        <v>775</v>
      </c>
      <c r="J54" s="291" t="s">
        <v>855</v>
      </c>
      <c r="K54" s="293" t="s">
        <v>856</v>
      </c>
      <c r="L54" s="293" t="s">
        <v>857</v>
      </c>
      <c r="M54" s="295" t="s">
        <v>858</v>
      </c>
      <c r="N54" s="295" t="s">
        <v>859</v>
      </c>
      <c r="O54" s="313" t="s">
        <v>103</v>
      </c>
      <c r="P54" s="308">
        <v>44941</v>
      </c>
      <c r="Q54" s="308">
        <v>45291</v>
      </c>
      <c r="R54" s="293" t="s">
        <v>860</v>
      </c>
      <c r="S54" s="293" t="s">
        <v>780</v>
      </c>
      <c r="T54" s="304" t="s">
        <v>787</v>
      </c>
      <c r="U54" s="303"/>
      <c r="V54" s="25"/>
      <c r="W54" s="25"/>
      <c r="X54" s="25"/>
      <c r="Y54" s="25"/>
      <c r="Z54" s="312"/>
      <c r="AA54" s="73">
        <f t="shared" si="5"/>
        <v>4.3478260869565215</v>
      </c>
      <c r="AB54" s="80" t="s">
        <v>992</v>
      </c>
      <c r="AC54" s="326">
        <v>0.875</v>
      </c>
      <c r="AD54" s="73">
        <f t="shared" si="4"/>
        <v>3.8043478260869561</v>
      </c>
      <c r="AE54" s="73"/>
      <c r="AF54" s="73">
        <f t="shared" si="1"/>
        <v>0</v>
      </c>
      <c r="AG54" s="73"/>
      <c r="AH54" s="73">
        <f t="shared" si="2"/>
        <v>0</v>
      </c>
      <c r="AI54" s="73"/>
      <c r="AJ54" s="73">
        <f t="shared" si="3"/>
        <v>0</v>
      </c>
    </row>
    <row r="55" spans="1:36" ht="136.5" x14ac:dyDescent="0.35">
      <c r="A55" s="291">
        <v>50</v>
      </c>
      <c r="B55" s="293" t="s">
        <v>463</v>
      </c>
      <c r="C55" s="293" t="s">
        <v>229</v>
      </c>
      <c r="D55" s="293" t="s">
        <v>736</v>
      </c>
      <c r="E55" s="293" t="s">
        <v>852</v>
      </c>
      <c r="F55" s="293" t="s">
        <v>853</v>
      </c>
      <c r="G55" s="293" t="s">
        <v>861</v>
      </c>
      <c r="H55" s="293" t="s">
        <v>774</v>
      </c>
      <c r="I55" s="293" t="s">
        <v>775</v>
      </c>
      <c r="J55" s="291" t="s">
        <v>862</v>
      </c>
      <c r="K55" s="293" t="s">
        <v>863</v>
      </c>
      <c r="L55" s="293" t="s">
        <v>864</v>
      </c>
      <c r="M55" s="295" t="s">
        <v>865</v>
      </c>
      <c r="N55" s="295" t="s">
        <v>866</v>
      </c>
      <c r="O55" s="313" t="s">
        <v>103</v>
      </c>
      <c r="P55" s="308">
        <v>44986</v>
      </c>
      <c r="Q55" s="308">
        <v>45291</v>
      </c>
      <c r="R55" s="293" t="s">
        <v>867</v>
      </c>
      <c r="S55" s="293" t="s">
        <v>810</v>
      </c>
      <c r="T55" s="304" t="s">
        <v>787</v>
      </c>
      <c r="U55" s="303"/>
      <c r="V55" s="25"/>
      <c r="W55" s="25"/>
      <c r="X55" s="25"/>
      <c r="Y55" s="25"/>
      <c r="Z55" s="312"/>
      <c r="AA55" s="73">
        <f t="shared" si="5"/>
        <v>4.3478260869565215</v>
      </c>
      <c r="AB55" s="314" t="s">
        <v>993</v>
      </c>
      <c r="AC55" s="73" t="s">
        <v>880</v>
      </c>
      <c r="AD55" s="73">
        <v>0</v>
      </c>
      <c r="AE55" s="73"/>
      <c r="AF55" s="73">
        <f t="shared" si="1"/>
        <v>0</v>
      </c>
      <c r="AG55" s="73"/>
      <c r="AH55" s="73">
        <f t="shared" si="2"/>
        <v>0</v>
      </c>
      <c r="AI55" s="73"/>
      <c r="AJ55" s="73">
        <f t="shared" si="3"/>
        <v>0</v>
      </c>
    </row>
    <row r="56" spans="1:36" ht="210" x14ac:dyDescent="0.35">
      <c r="A56" s="291">
        <v>51</v>
      </c>
      <c r="B56" s="293" t="s">
        <v>463</v>
      </c>
      <c r="C56" s="293" t="s">
        <v>229</v>
      </c>
      <c r="D56" s="293" t="s">
        <v>736</v>
      </c>
      <c r="E56" s="293" t="s">
        <v>852</v>
      </c>
      <c r="F56" s="293" t="s">
        <v>853</v>
      </c>
      <c r="G56" s="293" t="s">
        <v>868</v>
      </c>
      <c r="H56" s="293" t="s">
        <v>774</v>
      </c>
      <c r="I56" s="293" t="s">
        <v>775</v>
      </c>
      <c r="J56" s="291" t="s">
        <v>869</v>
      </c>
      <c r="K56" s="293" t="s">
        <v>870</v>
      </c>
      <c r="L56" s="293" t="s">
        <v>871</v>
      </c>
      <c r="M56" s="295" t="s">
        <v>872</v>
      </c>
      <c r="N56" s="295" t="s">
        <v>873</v>
      </c>
      <c r="O56" s="313" t="s">
        <v>103</v>
      </c>
      <c r="P56" s="308">
        <v>44927</v>
      </c>
      <c r="Q56" s="308">
        <v>45291</v>
      </c>
      <c r="R56" s="293" t="s">
        <v>867</v>
      </c>
      <c r="S56" s="293" t="s">
        <v>810</v>
      </c>
      <c r="T56" s="304" t="s">
        <v>787</v>
      </c>
      <c r="U56" s="303"/>
      <c r="V56" s="25"/>
      <c r="W56" s="25"/>
      <c r="X56" s="25"/>
      <c r="Y56" s="25"/>
      <c r="Z56" s="312"/>
      <c r="AA56" s="73">
        <f t="shared" si="5"/>
        <v>4.3478260869565215</v>
      </c>
      <c r="AB56" s="314" t="s">
        <v>994</v>
      </c>
      <c r="AC56" s="86">
        <v>1</v>
      </c>
      <c r="AD56" s="73">
        <f t="shared" si="4"/>
        <v>4.3478260869565215</v>
      </c>
      <c r="AE56" s="73"/>
      <c r="AF56" s="73">
        <f t="shared" si="1"/>
        <v>0</v>
      </c>
      <c r="AG56" s="73"/>
      <c r="AH56" s="73">
        <f t="shared" si="2"/>
        <v>0</v>
      </c>
      <c r="AI56" s="73"/>
      <c r="AJ56" s="73">
        <f t="shared" si="3"/>
        <v>0</v>
      </c>
    </row>
    <row r="57" spans="1:36" ht="199.5" x14ac:dyDescent="0.35">
      <c r="A57" s="291">
        <v>52</v>
      </c>
      <c r="B57" s="293" t="s">
        <v>463</v>
      </c>
      <c r="C57" s="293" t="s">
        <v>229</v>
      </c>
      <c r="D57" s="293" t="s">
        <v>736</v>
      </c>
      <c r="E57" s="293" t="s">
        <v>771</v>
      </c>
      <c r="F57" s="293" t="s">
        <v>798</v>
      </c>
      <c r="G57" s="293" t="s">
        <v>799</v>
      </c>
      <c r="H57" s="293" t="s">
        <v>774</v>
      </c>
      <c r="I57" s="293" t="s">
        <v>775</v>
      </c>
      <c r="J57" s="291" t="s">
        <v>874</v>
      </c>
      <c r="K57" s="293" t="s">
        <v>875</v>
      </c>
      <c r="L57" s="293">
        <v>1</v>
      </c>
      <c r="M57" s="295" t="s">
        <v>101</v>
      </c>
      <c r="N57" s="295" t="s">
        <v>876</v>
      </c>
      <c r="O57" s="301" t="s">
        <v>109</v>
      </c>
      <c r="P57" s="308">
        <v>44927</v>
      </c>
      <c r="Q57" s="308">
        <v>45122</v>
      </c>
      <c r="R57" s="293" t="s">
        <v>786</v>
      </c>
      <c r="S57" s="293" t="s">
        <v>780</v>
      </c>
      <c r="T57" s="304" t="s">
        <v>787</v>
      </c>
      <c r="U57" s="303"/>
      <c r="V57" s="25"/>
      <c r="W57" s="25"/>
      <c r="X57" s="25"/>
      <c r="Y57" s="25"/>
      <c r="Z57" s="312"/>
      <c r="AA57" s="73">
        <f t="shared" si="5"/>
        <v>4.3478260869565215</v>
      </c>
      <c r="AB57" s="314" t="s">
        <v>995</v>
      </c>
      <c r="AC57" s="73" t="s">
        <v>996</v>
      </c>
      <c r="AD57" s="73">
        <v>0</v>
      </c>
      <c r="AE57" s="73"/>
      <c r="AF57" s="73">
        <f t="shared" si="1"/>
        <v>0</v>
      </c>
      <c r="AG57" s="73"/>
      <c r="AH57" s="73">
        <f t="shared" si="2"/>
        <v>0</v>
      </c>
      <c r="AI57" s="73"/>
      <c r="AJ57" s="73">
        <f t="shared" si="3"/>
        <v>0</v>
      </c>
    </row>
    <row r="58" spans="1:36" ht="168" x14ac:dyDescent="0.35">
      <c r="A58" s="291">
        <v>53</v>
      </c>
      <c r="B58" s="293" t="s">
        <v>463</v>
      </c>
      <c r="C58" s="293" t="s">
        <v>229</v>
      </c>
      <c r="D58" s="293" t="s">
        <v>736</v>
      </c>
      <c r="E58" s="293" t="s">
        <v>771</v>
      </c>
      <c r="F58" s="293" t="s">
        <v>798</v>
      </c>
      <c r="G58" s="293" t="s">
        <v>861</v>
      </c>
      <c r="H58" s="293" t="s">
        <v>774</v>
      </c>
      <c r="I58" s="293" t="s">
        <v>775</v>
      </c>
      <c r="J58" s="291" t="s">
        <v>877</v>
      </c>
      <c r="K58" s="293" t="s">
        <v>878</v>
      </c>
      <c r="L58" s="293">
        <v>1</v>
      </c>
      <c r="M58" s="295" t="s">
        <v>51</v>
      </c>
      <c r="N58" s="295" t="s">
        <v>879</v>
      </c>
      <c r="O58" s="313" t="s">
        <v>103</v>
      </c>
      <c r="P58" s="308">
        <v>44927</v>
      </c>
      <c r="Q58" s="308">
        <v>45291</v>
      </c>
      <c r="R58" s="293" t="s">
        <v>786</v>
      </c>
      <c r="S58" s="293" t="s">
        <v>780</v>
      </c>
      <c r="T58" s="304" t="s">
        <v>787</v>
      </c>
      <c r="U58" s="303"/>
      <c r="V58" s="25"/>
      <c r="W58" s="25"/>
      <c r="X58" s="25"/>
      <c r="Y58" s="25"/>
      <c r="Z58" s="312"/>
      <c r="AA58" s="73">
        <f t="shared" si="5"/>
        <v>4.3478260869565215</v>
      </c>
      <c r="AB58" s="314" t="s">
        <v>997</v>
      </c>
      <c r="AC58" s="73" t="s">
        <v>880</v>
      </c>
      <c r="AD58" s="73">
        <v>0</v>
      </c>
      <c r="AE58" s="73"/>
      <c r="AF58" s="73">
        <f t="shared" si="1"/>
        <v>0</v>
      </c>
      <c r="AG58" s="73"/>
      <c r="AH58" s="73">
        <f t="shared" si="2"/>
        <v>0</v>
      </c>
      <c r="AI58" s="73"/>
      <c r="AJ58" s="73">
        <f t="shared" si="3"/>
        <v>0</v>
      </c>
    </row>
    <row r="59" spans="1:36" ht="117" x14ac:dyDescent="0.35">
      <c r="A59" s="291">
        <v>54</v>
      </c>
      <c r="B59" s="293" t="s">
        <v>93</v>
      </c>
      <c r="C59" s="292" t="s">
        <v>43</v>
      </c>
      <c r="D59" s="293" t="s">
        <v>94</v>
      </c>
      <c r="E59" s="293" t="s">
        <v>95</v>
      </c>
      <c r="F59" s="293" t="s">
        <v>96</v>
      </c>
      <c r="G59" s="293" t="s">
        <v>97</v>
      </c>
      <c r="H59" s="293" t="s">
        <v>98</v>
      </c>
      <c r="I59" s="293" t="s">
        <v>99</v>
      </c>
      <c r="J59" s="293" t="s">
        <v>100</v>
      </c>
      <c r="K59" s="293" t="s">
        <v>43</v>
      </c>
      <c r="L59" s="301">
        <v>1</v>
      </c>
      <c r="M59" s="293" t="s">
        <v>101</v>
      </c>
      <c r="N59" s="293" t="s">
        <v>102</v>
      </c>
      <c r="O59" s="293" t="s">
        <v>103</v>
      </c>
      <c r="P59" s="297">
        <v>44958</v>
      </c>
      <c r="Q59" s="297">
        <v>45291</v>
      </c>
      <c r="R59" s="293" t="s">
        <v>55</v>
      </c>
      <c r="S59" s="293" t="s">
        <v>104</v>
      </c>
      <c r="T59" s="293" t="s">
        <v>105</v>
      </c>
      <c r="U59" s="302">
        <v>0.05</v>
      </c>
      <c r="V59" s="514"/>
      <c r="W59" s="514"/>
      <c r="X59" s="514"/>
      <c r="Y59" s="514"/>
      <c r="Z59" s="512"/>
      <c r="AA59" s="73">
        <v>5</v>
      </c>
      <c r="AB59" s="80" t="s">
        <v>1409</v>
      </c>
      <c r="AC59" s="73">
        <v>0</v>
      </c>
      <c r="AD59" s="73">
        <f t="shared" ref="AD59:AD73" si="6">+$AA59*AC59</f>
        <v>0</v>
      </c>
      <c r="AE59" s="73"/>
      <c r="AF59" s="73">
        <f t="shared" si="1"/>
        <v>0</v>
      </c>
      <c r="AG59" s="73"/>
      <c r="AH59" s="73">
        <f t="shared" si="2"/>
        <v>0</v>
      </c>
      <c r="AI59" s="73"/>
      <c r="AJ59" s="73">
        <f t="shared" si="3"/>
        <v>0</v>
      </c>
    </row>
    <row r="60" spans="1:36" ht="117" x14ac:dyDescent="0.35">
      <c r="A60" s="291">
        <v>55</v>
      </c>
      <c r="B60" s="293" t="s">
        <v>93</v>
      </c>
      <c r="C60" s="292" t="s">
        <v>43</v>
      </c>
      <c r="D60" s="293" t="s">
        <v>94</v>
      </c>
      <c r="E60" s="293" t="s">
        <v>95</v>
      </c>
      <c r="F60" s="293" t="s">
        <v>106</v>
      </c>
      <c r="G60" s="293" t="s">
        <v>97</v>
      </c>
      <c r="H60" s="293" t="s">
        <v>98</v>
      </c>
      <c r="I60" s="293" t="s">
        <v>99</v>
      </c>
      <c r="J60" s="293" t="s">
        <v>107</v>
      </c>
      <c r="K60" s="293" t="s">
        <v>43</v>
      </c>
      <c r="L60" s="301">
        <v>1</v>
      </c>
      <c r="M60" s="293" t="s">
        <v>101</v>
      </c>
      <c r="N60" s="293" t="s">
        <v>108</v>
      </c>
      <c r="O60" s="301" t="s">
        <v>109</v>
      </c>
      <c r="P60" s="297">
        <v>44958</v>
      </c>
      <c r="Q60" s="297">
        <v>45291</v>
      </c>
      <c r="R60" s="293" t="s">
        <v>55</v>
      </c>
      <c r="S60" s="293" t="s">
        <v>104</v>
      </c>
      <c r="T60" s="293" t="s">
        <v>105</v>
      </c>
      <c r="U60" s="302">
        <v>0.05</v>
      </c>
      <c r="V60" s="514"/>
      <c r="W60" s="514"/>
      <c r="X60" s="514"/>
      <c r="Y60" s="514"/>
      <c r="Z60" s="512"/>
      <c r="AA60" s="73">
        <v>5</v>
      </c>
      <c r="AB60" s="80" t="s">
        <v>1408</v>
      </c>
      <c r="AC60" s="73">
        <v>0</v>
      </c>
      <c r="AD60" s="73">
        <f t="shared" si="6"/>
        <v>0</v>
      </c>
      <c r="AE60" s="73"/>
      <c r="AF60" s="73">
        <f t="shared" si="1"/>
        <v>0</v>
      </c>
      <c r="AG60" s="73"/>
      <c r="AH60" s="73">
        <f t="shared" si="2"/>
        <v>0</v>
      </c>
      <c r="AI60" s="73"/>
      <c r="AJ60" s="73">
        <f t="shared" si="3"/>
        <v>0</v>
      </c>
    </row>
    <row r="61" spans="1:36" ht="169" x14ac:dyDescent="0.35">
      <c r="A61" s="291">
        <v>56</v>
      </c>
      <c r="B61" s="293" t="s">
        <v>93</v>
      </c>
      <c r="C61" s="292" t="s">
        <v>43</v>
      </c>
      <c r="D61" s="293" t="s">
        <v>94</v>
      </c>
      <c r="E61" s="293" t="s">
        <v>95</v>
      </c>
      <c r="F61" s="293" t="s">
        <v>106</v>
      </c>
      <c r="G61" s="293" t="s">
        <v>97</v>
      </c>
      <c r="H61" s="293" t="s">
        <v>98</v>
      </c>
      <c r="I61" s="293" t="s">
        <v>99</v>
      </c>
      <c r="J61" s="293" t="s">
        <v>110</v>
      </c>
      <c r="K61" s="293" t="s">
        <v>43</v>
      </c>
      <c r="L61" s="301">
        <v>8</v>
      </c>
      <c r="M61" s="293" t="s">
        <v>101</v>
      </c>
      <c r="N61" s="293" t="s">
        <v>111</v>
      </c>
      <c r="O61" s="301" t="s">
        <v>109</v>
      </c>
      <c r="P61" s="297">
        <v>44958</v>
      </c>
      <c r="Q61" s="297">
        <v>45291</v>
      </c>
      <c r="R61" s="293" t="s">
        <v>55</v>
      </c>
      <c r="S61" s="293" t="s">
        <v>104</v>
      </c>
      <c r="T61" s="293" t="s">
        <v>105</v>
      </c>
      <c r="U61" s="302">
        <v>0.05</v>
      </c>
      <c r="V61" s="514"/>
      <c r="W61" s="514"/>
      <c r="X61" s="514"/>
      <c r="Y61" s="514"/>
      <c r="Z61" s="512"/>
      <c r="AA61" s="73">
        <v>5</v>
      </c>
      <c r="AB61" s="80" t="s">
        <v>1407</v>
      </c>
      <c r="AC61" s="73">
        <v>0</v>
      </c>
      <c r="AD61" s="73">
        <f t="shared" si="6"/>
        <v>0</v>
      </c>
      <c r="AE61" s="73"/>
      <c r="AF61" s="73">
        <f t="shared" si="1"/>
        <v>0</v>
      </c>
      <c r="AG61" s="73"/>
      <c r="AH61" s="73">
        <f t="shared" si="2"/>
        <v>0</v>
      </c>
      <c r="AI61" s="73"/>
      <c r="AJ61" s="73">
        <f t="shared" si="3"/>
        <v>0</v>
      </c>
    </row>
    <row r="62" spans="1:36" ht="169" x14ac:dyDescent="0.35">
      <c r="A62" s="291">
        <v>57</v>
      </c>
      <c r="B62" s="293" t="s">
        <v>93</v>
      </c>
      <c r="C62" s="292" t="s">
        <v>43</v>
      </c>
      <c r="D62" s="293" t="s">
        <v>94</v>
      </c>
      <c r="E62" s="293" t="s">
        <v>95</v>
      </c>
      <c r="F62" s="293" t="s">
        <v>112</v>
      </c>
      <c r="G62" s="293" t="s">
        <v>97</v>
      </c>
      <c r="H62" s="293" t="s">
        <v>98</v>
      </c>
      <c r="I62" s="293" t="s">
        <v>99</v>
      </c>
      <c r="J62" s="293" t="s">
        <v>113</v>
      </c>
      <c r="K62" s="293" t="s">
        <v>43</v>
      </c>
      <c r="L62" s="301">
        <v>1</v>
      </c>
      <c r="M62" s="293" t="s">
        <v>101</v>
      </c>
      <c r="N62" s="293" t="s">
        <v>114</v>
      </c>
      <c r="O62" s="293" t="s">
        <v>103</v>
      </c>
      <c r="P62" s="297">
        <v>44928</v>
      </c>
      <c r="Q62" s="297">
        <v>44956</v>
      </c>
      <c r="R62" s="293" t="s">
        <v>55</v>
      </c>
      <c r="S62" s="293" t="s">
        <v>104</v>
      </c>
      <c r="T62" s="293" t="s">
        <v>105</v>
      </c>
      <c r="U62" s="302">
        <v>0.05</v>
      </c>
      <c r="V62" s="514"/>
      <c r="W62" s="514"/>
      <c r="X62" s="514"/>
      <c r="Y62" s="514"/>
      <c r="Z62" s="512"/>
      <c r="AA62" s="73">
        <v>5</v>
      </c>
      <c r="AB62" s="80" t="s">
        <v>1406</v>
      </c>
      <c r="AC62" s="73">
        <v>1</v>
      </c>
      <c r="AD62" s="73">
        <f t="shared" si="6"/>
        <v>5</v>
      </c>
      <c r="AE62" s="73"/>
      <c r="AF62" s="73">
        <f t="shared" si="1"/>
        <v>0</v>
      </c>
      <c r="AG62" s="73"/>
      <c r="AH62" s="73">
        <f t="shared" si="2"/>
        <v>0</v>
      </c>
      <c r="AI62" s="73"/>
      <c r="AJ62" s="73">
        <f t="shared" si="3"/>
        <v>0</v>
      </c>
    </row>
    <row r="63" spans="1:36" ht="147" x14ac:dyDescent="0.35">
      <c r="A63" s="291">
        <v>58</v>
      </c>
      <c r="B63" s="293" t="s">
        <v>93</v>
      </c>
      <c r="C63" s="292" t="s">
        <v>43</v>
      </c>
      <c r="D63" s="293" t="s">
        <v>94</v>
      </c>
      <c r="E63" s="293" t="s">
        <v>95</v>
      </c>
      <c r="F63" s="293" t="s">
        <v>115</v>
      </c>
      <c r="G63" s="293" t="s">
        <v>97</v>
      </c>
      <c r="H63" s="293" t="s">
        <v>98</v>
      </c>
      <c r="I63" s="293" t="s">
        <v>99</v>
      </c>
      <c r="J63" s="293" t="s">
        <v>116</v>
      </c>
      <c r="K63" s="293" t="s">
        <v>43</v>
      </c>
      <c r="L63" s="301">
        <v>1</v>
      </c>
      <c r="M63" s="293" t="s">
        <v>101</v>
      </c>
      <c r="N63" s="293" t="s">
        <v>117</v>
      </c>
      <c r="O63" s="301" t="s">
        <v>109</v>
      </c>
      <c r="P63" s="297">
        <v>44958</v>
      </c>
      <c r="Q63" s="297">
        <v>45291</v>
      </c>
      <c r="R63" s="293" t="s">
        <v>118</v>
      </c>
      <c r="S63" s="293" t="s">
        <v>104</v>
      </c>
      <c r="T63" s="293" t="s">
        <v>105</v>
      </c>
      <c r="U63" s="302">
        <v>0.05</v>
      </c>
      <c r="V63" s="514"/>
      <c r="W63" s="514"/>
      <c r="X63" s="514"/>
      <c r="Y63" s="514"/>
      <c r="Z63" s="512"/>
      <c r="AA63" s="73">
        <v>5</v>
      </c>
      <c r="AB63" s="80" t="s">
        <v>1412</v>
      </c>
      <c r="AC63" s="73">
        <v>0</v>
      </c>
      <c r="AD63" s="73">
        <f t="shared" si="6"/>
        <v>0</v>
      </c>
      <c r="AE63" s="73"/>
      <c r="AF63" s="73">
        <f t="shared" si="1"/>
        <v>0</v>
      </c>
      <c r="AG63" s="73"/>
      <c r="AH63" s="73">
        <f t="shared" si="2"/>
        <v>0</v>
      </c>
      <c r="AI63" s="73"/>
      <c r="AJ63" s="73">
        <f t="shared" si="3"/>
        <v>0</v>
      </c>
    </row>
    <row r="64" spans="1:36" ht="117" x14ac:dyDescent="0.35">
      <c r="A64" s="291">
        <v>59</v>
      </c>
      <c r="B64" s="293" t="s">
        <v>93</v>
      </c>
      <c r="C64" s="292" t="s">
        <v>43</v>
      </c>
      <c r="D64" s="293" t="s">
        <v>94</v>
      </c>
      <c r="E64" s="293" t="s">
        <v>95</v>
      </c>
      <c r="F64" s="293" t="s">
        <v>119</v>
      </c>
      <c r="G64" s="293" t="s">
        <v>97</v>
      </c>
      <c r="H64" s="293" t="s">
        <v>98</v>
      </c>
      <c r="I64" s="293" t="s">
        <v>99</v>
      </c>
      <c r="J64" s="293" t="s">
        <v>120</v>
      </c>
      <c r="K64" s="293" t="s">
        <v>43</v>
      </c>
      <c r="L64" s="301">
        <v>11</v>
      </c>
      <c r="M64" s="293" t="s">
        <v>101</v>
      </c>
      <c r="N64" s="293" t="s">
        <v>121</v>
      </c>
      <c r="O64" s="293" t="s">
        <v>103</v>
      </c>
      <c r="P64" s="297">
        <v>44578</v>
      </c>
      <c r="Q64" s="297">
        <v>45107</v>
      </c>
      <c r="R64" s="293" t="s">
        <v>55</v>
      </c>
      <c r="S64" s="293" t="s">
        <v>104</v>
      </c>
      <c r="T64" s="293" t="s">
        <v>105</v>
      </c>
      <c r="U64" s="302">
        <v>0.02</v>
      </c>
      <c r="V64" s="514"/>
      <c r="W64" s="514"/>
      <c r="X64" s="514"/>
      <c r="Y64" s="514"/>
      <c r="Z64" s="512"/>
      <c r="AA64" s="73">
        <v>2</v>
      </c>
      <c r="AB64" s="80" t="s">
        <v>1404</v>
      </c>
      <c r="AC64" s="73">
        <v>1</v>
      </c>
      <c r="AD64" s="73">
        <f t="shared" si="6"/>
        <v>2</v>
      </c>
      <c r="AE64" s="73"/>
      <c r="AF64" s="73">
        <f t="shared" si="1"/>
        <v>0</v>
      </c>
      <c r="AG64" s="73"/>
      <c r="AH64" s="73">
        <f t="shared" si="2"/>
        <v>0</v>
      </c>
      <c r="AI64" s="73"/>
      <c r="AJ64" s="73">
        <f t="shared" si="3"/>
        <v>0</v>
      </c>
    </row>
    <row r="65" spans="1:36" ht="126" x14ac:dyDescent="0.35">
      <c r="A65" s="291">
        <v>60</v>
      </c>
      <c r="B65" s="293" t="s">
        <v>93</v>
      </c>
      <c r="C65" s="292" t="s">
        <v>43</v>
      </c>
      <c r="D65" s="293" t="s">
        <v>94</v>
      </c>
      <c r="E65" s="293" t="s">
        <v>95</v>
      </c>
      <c r="F65" s="293" t="s">
        <v>122</v>
      </c>
      <c r="G65" s="293" t="s">
        <v>97</v>
      </c>
      <c r="H65" s="293" t="s">
        <v>98</v>
      </c>
      <c r="I65" s="293" t="s">
        <v>99</v>
      </c>
      <c r="J65" s="293" t="s">
        <v>123</v>
      </c>
      <c r="K65" s="293" t="s">
        <v>43</v>
      </c>
      <c r="L65" s="301">
        <v>1</v>
      </c>
      <c r="M65" s="293" t="s">
        <v>101</v>
      </c>
      <c r="N65" s="293" t="s">
        <v>124</v>
      </c>
      <c r="O65" s="301" t="s">
        <v>109</v>
      </c>
      <c r="P65" s="297">
        <v>44896</v>
      </c>
      <c r="Q65" s="297">
        <v>44985</v>
      </c>
      <c r="R65" s="293" t="s">
        <v>55</v>
      </c>
      <c r="S65" s="293" t="s">
        <v>104</v>
      </c>
      <c r="T65" s="293" t="s">
        <v>105</v>
      </c>
      <c r="U65" s="302">
        <v>0.05</v>
      </c>
      <c r="V65" s="514"/>
      <c r="W65" s="514"/>
      <c r="X65" s="514"/>
      <c r="Y65" s="514"/>
      <c r="Z65" s="512"/>
      <c r="AA65" s="73">
        <v>5</v>
      </c>
      <c r="AB65" s="80" t="s">
        <v>1403</v>
      </c>
      <c r="AC65" s="73">
        <v>1</v>
      </c>
      <c r="AD65" s="73">
        <f t="shared" si="6"/>
        <v>5</v>
      </c>
      <c r="AE65" s="73"/>
      <c r="AF65" s="73">
        <f t="shared" si="1"/>
        <v>0</v>
      </c>
      <c r="AG65" s="73"/>
      <c r="AH65" s="73">
        <f t="shared" si="2"/>
        <v>0</v>
      </c>
      <c r="AI65" s="73"/>
      <c r="AJ65" s="73">
        <f t="shared" si="3"/>
        <v>0</v>
      </c>
    </row>
    <row r="66" spans="1:36" ht="147" x14ac:dyDescent="0.35">
      <c r="A66" s="291">
        <v>61</v>
      </c>
      <c r="B66" s="293" t="s">
        <v>93</v>
      </c>
      <c r="C66" s="292" t="s">
        <v>43</v>
      </c>
      <c r="D66" s="293" t="s">
        <v>94</v>
      </c>
      <c r="E66" s="293" t="s">
        <v>95</v>
      </c>
      <c r="F66" s="293" t="s">
        <v>122</v>
      </c>
      <c r="G66" s="293" t="s">
        <v>97</v>
      </c>
      <c r="H66" s="293" t="s">
        <v>98</v>
      </c>
      <c r="I66" s="293" t="s">
        <v>99</v>
      </c>
      <c r="J66" s="293" t="s">
        <v>125</v>
      </c>
      <c r="K66" s="293" t="s">
        <v>43</v>
      </c>
      <c r="L66" s="301">
        <v>1</v>
      </c>
      <c r="M66" s="293" t="s">
        <v>101</v>
      </c>
      <c r="N66" s="293" t="s">
        <v>126</v>
      </c>
      <c r="O66" s="301" t="s">
        <v>109</v>
      </c>
      <c r="P66" s="297">
        <v>44928</v>
      </c>
      <c r="Q66" s="297">
        <v>45291</v>
      </c>
      <c r="R66" s="293" t="s">
        <v>127</v>
      </c>
      <c r="S66" s="293" t="s">
        <v>104</v>
      </c>
      <c r="T66" s="293" t="s">
        <v>105</v>
      </c>
      <c r="U66" s="302">
        <v>0.2</v>
      </c>
      <c r="V66" s="514"/>
      <c r="W66" s="514"/>
      <c r="X66" s="514"/>
      <c r="Y66" s="514"/>
      <c r="Z66" s="512"/>
      <c r="AA66" s="73">
        <v>20</v>
      </c>
      <c r="AB66" s="80" t="s">
        <v>1402</v>
      </c>
      <c r="AC66" s="73">
        <v>0</v>
      </c>
      <c r="AD66" s="73">
        <f t="shared" si="6"/>
        <v>0</v>
      </c>
      <c r="AE66" s="73"/>
      <c r="AF66" s="73">
        <f t="shared" si="1"/>
        <v>0</v>
      </c>
      <c r="AG66" s="73"/>
      <c r="AH66" s="73">
        <f t="shared" si="2"/>
        <v>0</v>
      </c>
      <c r="AI66" s="73"/>
      <c r="AJ66" s="73">
        <f t="shared" si="3"/>
        <v>0</v>
      </c>
    </row>
    <row r="67" spans="1:36" ht="147" x14ac:dyDescent="0.35">
      <c r="A67" s="291">
        <v>62</v>
      </c>
      <c r="B67" s="293" t="s">
        <v>93</v>
      </c>
      <c r="C67" s="292" t="s">
        <v>43</v>
      </c>
      <c r="D67" s="293" t="s">
        <v>94</v>
      </c>
      <c r="E67" s="293" t="s">
        <v>95</v>
      </c>
      <c r="F67" s="293" t="s">
        <v>122</v>
      </c>
      <c r="G67" s="293" t="s">
        <v>97</v>
      </c>
      <c r="H67" s="293" t="s">
        <v>98</v>
      </c>
      <c r="I67" s="293" t="s">
        <v>99</v>
      </c>
      <c r="J67" s="293" t="s">
        <v>128</v>
      </c>
      <c r="K67" s="293" t="s">
        <v>43</v>
      </c>
      <c r="L67" s="301">
        <v>1</v>
      </c>
      <c r="M67" s="293" t="s">
        <v>101</v>
      </c>
      <c r="N67" s="293" t="s">
        <v>129</v>
      </c>
      <c r="O67" s="301" t="s">
        <v>109</v>
      </c>
      <c r="P67" s="297">
        <v>44928</v>
      </c>
      <c r="Q67" s="297">
        <v>45291</v>
      </c>
      <c r="R67" s="293" t="s">
        <v>130</v>
      </c>
      <c r="S67" s="293" t="s">
        <v>104</v>
      </c>
      <c r="T67" s="293" t="s">
        <v>105</v>
      </c>
      <c r="U67" s="302">
        <v>0.2</v>
      </c>
      <c r="V67" s="514"/>
      <c r="W67" s="514"/>
      <c r="X67" s="514"/>
      <c r="Y67" s="514"/>
      <c r="Z67" s="512"/>
      <c r="AA67" s="73">
        <v>20</v>
      </c>
      <c r="AB67" s="80" t="s">
        <v>1402</v>
      </c>
      <c r="AC67" s="73">
        <v>0</v>
      </c>
      <c r="AD67" s="73">
        <f t="shared" si="6"/>
        <v>0</v>
      </c>
      <c r="AE67" s="73"/>
      <c r="AF67" s="73">
        <f t="shared" si="1"/>
        <v>0</v>
      </c>
      <c r="AG67" s="73"/>
      <c r="AH67" s="73">
        <f t="shared" si="2"/>
        <v>0</v>
      </c>
      <c r="AI67" s="73"/>
      <c r="AJ67" s="73">
        <f t="shared" si="3"/>
        <v>0</v>
      </c>
    </row>
    <row r="68" spans="1:36" ht="409.5" x14ac:dyDescent="0.35">
      <c r="A68" s="291">
        <v>63</v>
      </c>
      <c r="B68" s="293" t="s">
        <v>93</v>
      </c>
      <c r="C68" s="292" t="s">
        <v>43</v>
      </c>
      <c r="D68" s="293" t="s">
        <v>94</v>
      </c>
      <c r="E68" s="293" t="s">
        <v>95</v>
      </c>
      <c r="F68" s="293" t="s">
        <v>122</v>
      </c>
      <c r="G68" s="293" t="s">
        <v>97</v>
      </c>
      <c r="H68" s="293" t="s">
        <v>98</v>
      </c>
      <c r="I68" s="293" t="s">
        <v>99</v>
      </c>
      <c r="J68" s="293" t="s">
        <v>131</v>
      </c>
      <c r="K68" s="293" t="s">
        <v>43</v>
      </c>
      <c r="L68" s="301">
        <v>11</v>
      </c>
      <c r="M68" s="293" t="s">
        <v>101</v>
      </c>
      <c r="N68" s="293" t="s">
        <v>132</v>
      </c>
      <c r="O68" s="301" t="s">
        <v>66</v>
      </c>
      <c r="P68" s="297">
        <v>44928</v>
      </c>
      <c r="Q68" s="297">
        <v>45291</v>
      </c>
      <c r="R68" s="293" t="s">
        <v>55</v>
      </c>
      <c r="S68" s="293" t="s">
        <v>104</v>
      </c>
      <c r="T68" s="293" t="s">
        <v>133</v>
      </c>
      <c r="U68" s="302">
        <v>0.05</v>
      </c>
      <c r="V68" s="514"/>
      <c r="W68" s="514"/>
      <c r="X68" s="514"/>
      <c r="Y68" s="514"/>
      <c r="Z68" s="512"/>
      <c r="AA68" s="73">
        <v>5</v>
      </c>
      <c r="AB68" s="80" t="s">
        <v>1401</v>
      </c>
      <c r="AC68" s="73">
        <v>1</v>
      </c>
      <c r="AD68" s="73">
        <f t="shared" si="6"/>
        <v>5</v>
      </c>
      <c r="AE68" s="73"/>
      <c r="AF68" s="73">
        <f t="shared" si="1"/>
        <v>0</v>
      </c>
      <c r="AG68" s="73"/>
      <c r="AH68" s="73">
        <f t="shared" si="2"/>
        <v>0</v>
      </c>
      <c r="AI68" s="73"/>
      <c r="AJ68" s="73">
        <f t="shared" si="3"/>
        <v>0</v>
      </c>
    </row>
    <row r="69" spans="1:36" ht="117" x14ac:dyDescent="0.35">
      <c r="A69" s="291">
        <v>64</v>
      </c>
      <c r="B69" s="293" t="s">
        <v>93</v>
      </c>
      <c r="C69" s="292" t="s">
        <v>43</v>
      </c>
      <c r="D69" s="293" t="s">
        <v>94</v>
      </c>
      <c r="E69" s="293" t="s">
        <v>95</v>
      </c>
      <c r="F69" s="293" t="s">
        <v>122</v>
      </c>
      <c r="G69" s="293" t="s">
        <v>97</v>
      </c>
      <c r="H69" s="293" t="s">
        <v>98</v>
      </c>
      <c r="I69" s="293" t="s">
        <v>99</v>
      </c>
      <c r="J69" s="293" t="s">
        <v>134</v>
      </c>
      <c r="K69" s="293" t="s">
        <v>43</v>
      </c>
      <c r="L69" s="301">
        <v>1</v>
      </c>
      <c r="M69" s="293" t="s">
        <v>101</v>
      </c>
      <c r="N69" s="293" t="s">
        <v>135</v>
      </c>
      <c r="O69" s="301" t="s">
        <v>109</v>
      </c>
      <c r="P69" s="297">
        <v>44928</v>
      </c>
      <c r="Q69" s="297">
        <v>45291</v>
      </c>
      <c r="R69" s="293" t="s">
        <v>55</v>
      </c>
      <c r="S69" s="293" t="s">
        <v>104</v>
      </c>
      <c r="T69" s="293" t="s">
        <v>105</v>
      </c>
      <c r="U69" s="302">
        <v>0.05</v>
      </c>
      <c r="V69" s="514"/>
      <c r="W69" s="514"/>
      <c r="X69" s="514"/>
      <c r="Y69" s="514"/>
      <c r="Z69" s="512"/>
      <c r="AA69" s="73">
        <v>5</v>
      </c>
      <c r="AB69" s="80" t="s">
        <v>1399</v>
      </c>
      <c r="AC69" s="73">
        <v>0</v>
      </c>
      <c r="AD69" s="73">
        <f t="shared" si="6"/>
        <v>0</v>
      </c>
      <c r="AE69" s="73"/>
      <c r="AF69" s="73">
        <f t="shared" si="1"/>
        <v>0</v>
      </c>
      <c r="AG69" s="73"/>
      <c r="AH69" s="73">
        <f t="shared" si="2"/>
        <v>0</v>
      </c>
      <c r="AI69" s="73"/>
      <c r="AJ69" s="73">
        <f t="shared" si="3"/>
        <v>0</v>
      </c>
    </row>
    <row r="70" spans="1:36" ht="117" x14ac:dyDescent="0.35">
      <c r="A70" s="291">
        <v>65</v>
      </c>
      <c r="B70" s="293" t="s">
        <v>93</v>
      </c>
      <c r="C70" s="292" t="s">
        <v>43</v>
      </c>
      <c r="D70" s="293" t="s">
        <v>94</v>
      </c>
      <c r="E70" s="293" t="s">
        <v>95</v>
      </c>
      <c r="F70" s="293" t="s">
        <v>122</v>
      </c>
      <c r="G70" s="293" t="s">
        <v>97</v>
      </c>
      <c r="H70" s="293" t="s">
        <v>98</v>
      </c>
      <c r="I70" s="293" t="s">
        <v>99</v>
      </c>
      <c r="J70" s="293" t="s">
        <v>136</v>
      </c>
      <c r="K70" s="293" t="s">
        <v>43</v>
      </c>
      <c r="L70" s="301">
        <v>1</v>
      </c>
      <c r="M70" s="293" t="s">
        <v>101</v>
      </c>
      <c r="N70" s="293" t="s">
        <v>137</v>
      </c>
      <c r="O70" s="301" t="s">
        <v>109</v>
      </c>
      <c r="P70" s="297">
        <v>44928</v>
      </c>
      <c r="Q70" s="297">
        <v>45291</v>
      </c>
      <c r="R70" s="293" t="s">
        <v>55</v>
      </c>
      <c r="S70" s="293" t="s">
        <v>104</v>
      </c>
      <c r="T70" s="293" t="s">
        <v>133</v>
      </c>
      <c r="U70" s="302">
        <v>0.05</v>
      </c>
      <c r="V70" s="514"/>
      <c r="W70" s="514"/>
      <c r="X70" s="514"/>
      <c r="Y70" s="514"/>
      <c r="Z70" s="512"/>
      <c r="AA70" s="73">
        <v>5</v>
      </c>
      <c r="AB70" s="80" t="s">
        <v>1399</v>
      </c>
      <c r="AC70" s="73">
        <v>0</v>
      </c>
      <c r="AD70" s="73">
        <f t="shared" si="6"/>
        <v>0</v>
      </c>
      <c r="AE70" s="73"/>
      <c r="AF70" s="73">
        <f t="shared" si="1"/>
        <v>0</v>
      </c>
      <c r="AG70" s="73"/>
      <c r="AH70" s="73">
        <f t="shared" si="2"/>
        <v>0</v>
      </c>
      <c r="AI70" s="73"/>
      <c r="AJ70" s="73">
        <f t="shared" si="3"/>
        <v>0</v>
      </c>
    </row>
    <row r="71" spans="1:36" ht="117" x14ac:dyDescent="0.35">
      <c r="A71" s="291">
        <v>66</v>
      </c>
      <c r="B71" s="293" t="s">
        <v>93</v>
      </c>
      <c r="C71" s="292" t="s">
        <v>43</v>
      </c>
      <c r="D71" s="293" t="s">
        <v>94</v>
      </c>
      <c r="E71" s="293" t="s">
        <v>95</v>
      </c>
      <c r="F71" s="293" t="s">
        <v>138</v>
      </c>
      <c r="G71" s="293" t="s">
        <v>97</v>
      </c>
      <c r="H71" s="293" t="s">
        <v>98</v>
      </c>
      <c r="I71" s="293" t="s">
        <v>99</v>
      </c>
      <c r="J71" s="293" t="s">
        <v>139</v>
      </c>
      <c r="K71" s="293" t="s">
        <v>43</v>
      </c>
      <c r="L71" s="301">
        <v>1</v>
      </c>
      <c r="M71" s="293" t="s">
        <v>101</v>
      </c>
      <c r="N71" s="293" t="s">
        <v>140</v>
      </c>
      <c r="O71" s="301" t="s">
        <v>109</v>
      </c>
      <c r="P71" s="297">
        <v>44928</v>
      </c>
      <c r="Q71" s="297">
        <v>45291</v>
      </c>
      <c r="R71" s="293" t="s">
        <v>55</v>
      </c>
      <c r="S71" s="293" t="s">
        <v>104</v>
      </c>
      <c r="T71" s="293" t="s">
        <v>105</v>
      </c>
      <c r="U71" s="302">
        <v>0.05</v>
      </c>
      <c r="V71" s="291"/>
      <c r="W71" s="291"/>
      <c r="X71" s="291"/>
      <c r="Y71" s="291"/>
      <c r="Z71" s="122"/>
      <c r="AA71" s="73">
        <v>5</v>
      </c>
      <c r="AB71" s="80" t="s">
        <v>1398</v>
      </c>
      <c r="AC71" s="73">
        <v>0</v>
      </c>
      <c r="AD71" s="73">
        <f t="shared" si="6"/>
        <v>0</v>
      </c>
      <c r="AE71" s="73"/>
      <c r="AF71" s="73">
        <f t="shared" si="1"/>
        <v>0</v>
      </c>
      <c r="AG71" s="73"/>
      <c r="AH71" s="73">
        <f t="shared" si="2"/>
        <v>0</v>
      </c>
      <c r="AI71" s="73"/>
      <c r="AJ71" s="73">
        <f t="shared" si="3"/>
        <v>0</v>
      </c>
    </row>
    <row r="72" spans="1:36" ht="126" x14ac:dyDescent="0.35">
      <c r="A72" s="291">
        <v>67</v>
      </c>
      <c r="B72" s="293" t="s">
        <v>93</v>
      </c>
      <c r="C72" s="292" t="s">
        <v>43</v>
      </c>
      <c r="D72" s="293" t="s">
        <v>94</v>
      </c>
      <c r="E72" s="293" t="s">
        <v>95</v>
      </c>
      <c r="F72" s="293" t="s">
        <v>141</v>
      </c>
      <c r="G72" s="293" t="s">
        <v>97</v>
      </c>
      <c r="H72" s="293" t="s">
        <v>98</v>
      </c>
      <c r="I72" s="293" t="s">
        <v>99</v>
      </c>
      <c r="J72" s="293" t="s">
        <v>142</v>
      </c>
      <c r="K72" s="293" t="s">
        <v>43</v>
      </c>
      <c r="L72" s="301">
        <v>1</v>
      </c>
      <c r="M72" s="293" t="s">
        <v>51</v>
      </c>
      <c r="N72" s="293" t="s">
        <v>143</v>
      </c>
      <c r="O72" s="301" t="s">
        <v>66</v>
      </c>
      <c r="P72" s="297">
        <v>44593</v>
      </c>
      <c r="Q72" s="297">
        <v>45046</v>
      </c>
      <c r="R72" s="293" t="s">
        <v>55</v>
      </c>
      <c r="S72" s="293" t="s">
        <v>104</v>
      </c>
      <c r="T72" s="293" t="s">
        <v>133</v>
      </c>
      <c r="U72" s="302">
        <v>0.05</v>
      </c>
      <c r="V72" s="291"/>
      <c r="W72" s="291"/>
      <c r="X72" s="291"/>
      <c r="Y72" s="291"/>
      <c r="Z72" s="122"/>
      <c r="AA72" s="73">
        <v>5</v>
      </c>
      <c r="AB72" s="80" t="s">
        <v>1396</v>
      </c>
      <c r="AC72" s="73">
        <v>0.74</v>
      </c>
      <c r="AD72" s="73">
        <f t="shared" si="6"/>
        <v>3.7</v>
      </c>
      <c r="AE72" s="73"/>
      <c r="AF72" s="73">
        <f t="shared" si="1"/>
        <v>0</v>
      </c>
      <c r="AG72" s="73"/>
      <c r="AH72" s="73">
        <f t="shared" si="2"/>
        <v>0</v>
      </c>
      <c r="AI72" s="73"/>
      <c r="AJ72" s="73">
        <f t="shared" si="3"/>
        <v>0</v>
      </c>
    </row>
    <row r="73" spans="1:36" ht="157.5" x14ac:dyDescent="0.35">
      <c r="A73" s="291">
        <v>68</v>
      </c>
      <c r="B73" s="293" t="s">
        <v>93</v>
      </c>
      <c r="C73" s="292" t="s">
        <v>43</v>
      </c>
      <c r="D73" s="293" t="s">
        <v>94</v>
      </c>
      <c r="E73" s="293" t="s">
        <v>95</v>
      </c>
      <c r="F73" s="293" t="s">
        <v>144</v>
      </c>
      <c r="G73" s="293" t="s">
        <v>97</v>
      </c>
      <c r="H73" s="293" t="s">
        <v>98</v>
      </c>
      <c r="I73" s="293" t="s">
        <v>99</v>
      </c>
      <c r="J73" s="293" t="s">
        <v>145</v>
      </c>
      <c r="K73" s="293" t="s">
        <v>43</v>
      </c>
      <c r="L73" s="301">
        <v>24</v>
      </c>
      <c r="M73" s="293" t="s">
        <v>101</v>
      </c>
      <c r="N73" s="293" t="s">
        <v>146</v>
      </c>
      <c r="O73" s="293" t="s">
        <v>147</v>
      </c>
      <c r="P73" s="297">
        <v>44652</v>
      </c>
      <c r="Q73" s="297">
        <v>45291</v>
      </c>
      <c r="R73" s="293" t="s">
        <v>55</v>
      </c>
      <c r="S73" s="293" t="s">
        <v>104</v>
      </c>
      <c r="T73" s="293" t="s">
        <v>105</v>
      </c>
      <c r="U73" s="302">
        <v>0.03</v>
      </c>
      <c r="V73" s="291"/>
      <c r="W73" s="291"/>
      <c r="X73" s="291"/>
      <c r="Y73" s="291"/>
      <c r="Z73" s="122"/>
      <c r="AA73" s="73">
        <v>3</v>
      </c>
      <c r="AB73" s="80" t="s">
        <v>1395</v>
      </c>
      <c r="AC73" s="73">
        <v>1</v>
      </c>
      <c r="AD73" s="73">
        <f t="shared" si="6"/>
        <v>3</v>
      </c>
      <c r="AE73" s="73"/>
      <c r="AF73" s="73">
        <f t="shared" si="1"/>
        <v>0</v>
      </c>
      <c r="AG73" s="73"/>
      <c r="AH73" s="73">
        <f t="shared" si="2"/>
        <v>0</v>
      </c>
      <c r="AI73" s="73"/>
      <c r="AJ73" s="73">
        <f t="shared" si="3"/>
        <v>0</v>
      </c>
    </row>
    <row r="74" spans="1:36" ht="78" x14ac:dyDescent="0.35">
      <c r="A74" s="291">
        <v>69</v>
      </c>
      <c r="B74" s="301" t="s">
        <v>226</v>
      </c>
      <c r="C74" s="292" t="s">
        <v>43</v>
      </c>
      <c r="D74" s="293" t="s">
        <v>227</v>
      </c>
      <c r="E74" s="301" t="s">
        <v>228</v>
      </c>
      <c r="F74" s="293" t="s">
        <v>229</v>
      </c>
      <c r="G74" s="301" t="s">
        <v>230</v>
      </c>
      <c r="H74" s="327" t="s">
        <v>231</v>
      </c>
      <c r="I74" s="296" t="s">
        <v>232</v>
      </c>
      <c r="J74" s="292" t="s">
        <v>233</v>
      </c>
      <c r="K74" s="294" t="s">
        <v>234</v>
      </c>
      <c r="L74" s="301">
        <v>100</v>
      </c>
      <c r="M74" s="296" t="s">
        <v>51</v>
      </c>
      <c r="N74" s="317" t="s">
        <v>235</v>
      </c>
      <c r="O74" s="317" t="s">
        <v>236</v>
      </c>
      <c r="P74" s="308">
        <v>44927</v>
      </c>
      <c r="Q74" s="308">
        <v>45291</v>
      </c>
      <c r="R74" s="293" t="s">
        <v>79</v>
      </c>
      <c r="S74" s="304" t="s">
        <v>237</v>
      </c>
      <c r="T74" s="328" t="s">
        <v>238</v>
      </c>
      <c r="U74" s="329">
        <v>0.3</v>
      </c>
      <c r="V74" s="514"/>
      <c r="W74" s="514"/>
      <c r="X74" s="514"/>
      <c r="Y74" s="514"/>
      <c r="Z74" s="512"/>
      <c r="AA74" s="73">
        <v>30</v>
      </c>
      <c r="AB74" s="80" t="s">
        <v>998</v>
      </c>
      <c r="AC74" s="81">
        <v>1</v>
      </c>
      <c r="AD74" s="73">
        <f t="shared" ref="AD74:AD80" si="7">+$AA74*AC74</f>
        <v>30</v>
      </c>
      <c r="AE74" s="73"/>
      <c r="AF74" s="73">
        <f t="shared" si="1"/>
        <v>0</v>
      </c>
      <c r="AG74" s="73"/>
      <c r="AH74" s="73">
        <f t="shared" si="2"/>
        <v>0</v>
      </c>
      <c r="AI74" s="73"/>
      <c r="AJ74" s="73">
        <f t="shared" si="3"/>
        <v>0</v>
      </c>
    </row>
    <row r="75" spans="1:36" ht="78" x14ac:dyDescent="0.35">
      <c r="A75" s="291">
        <v>70</v>
      </c>
      <c r="B75" s="301" t="s">
        <v>239</v>
      </c>
      <c r="C75" s="292" t="s">
        <v>43</v>
      </c>
      <c r="D75" s="293" t="s">
        <v>227</v>
      </c>
      <c r="E75" s="301" t="s">
        <v>228</v>
      </c>
      <c r="F75" s="293" t="s">
        <v>229</v>
      </c>
      <c r="G75" s="301" t="s">
        <v>230</v>
      </c>
      <c r="H75" s="327" t="s">
        <v>231</v>
      </c>
      <c r="I75" s="296" t="s">
        <v>240</v>
      </c>
      <c r="J75" s="292" t="s">
        <v>233</v>
      </c>
      <c r="K75" s="294" t="s">
        <v>234</v>
      </c>
      <c r="L75" s="301">
        <v>100</v>
      </c>
      <c r="M75" s="296" t="s">
        <v>51</v>
      </c>
      <c r="N75" s="317" t="s">
        <v>241</v>
      </c>
      <c r="O75" s="317" t="s">
        <v>236</v>
      </c>
      <c r="P75" s="308">
        <v>44927</v>
      </c>
      <c r="Q75" s="308">
        <v>45291</v>
      </c>
      <c r="R75" s="293" t="s">
        <v>79</v>
      </c>
      <c r="S75" s="304" t="s">
        <v>237</v>
      </c>
      <c r="T75" s="328" t="s">
        <v>238</v>
      </c>
      <c r="U75" s="329">
        <v>0.2</v>
      </c>
      <c r="V75" s="514"/>
      <c r="W75" s="514"/>
      <c r="X75" s="514"/>
      <c r="Y75" s="514"/>
      <c r="Z75" s="512"/>
      <c r="AA75" s="73">
        <v>20</v>
      </c>
      <c r="AB75" s="80" t="s">
        <v>999</v>
      </c>
      <c r="AC75" s="81">
        <v>1</v>
      </c>
      <c r="AD75" s="73">
        <f t="shared" si="7"/>
        <v>20</v>
      </c>
      <c r="AE75" s="73"/>
      <c r="AF75" s="73">
        <f t="shared" si="1"/>
        <v>0</v>
      </c>
      <c r="AG75" s="73"/>
      <c r="AH75" s="73">
        <f t="shared" si="2"/>
        <v>0</v>
      </c>
      <c r="AI75" s="73"/>
      <c r="AJ75" s="73">
        <f t="shared" si="3"/>
        <v>0</v>
      </c>
    </row>
    <row r="76" spans="1:36" ht="78" x14ac:dyDescent="0.35">
      <c r="A76" s="291">
        <v>71</v>
      </c>
      <c r="B76" s="301" t="s">
        <v>239</v>
      </c>
      <c r="C76" s="292" t="s">
        <v>43</v>
      </c>
      <c r="D76" s="293" t="s">
        <v>227</v>
      </c>
      <c r="E76" s="301" t="s">
        <v>228</v>
      </c>
      <c r="F76" s="293" t="s">
        <v>229</v>
      </c>
      <c r="G76" s="301" t="s">
        <v>230</v>
      </c>
      <c r="H76" s="327" t="s">
        <v>231</v>
      </c>
      <c r="I76" s="296" t="s">
        <v>232</v>
      </c>
      <c r="J76" s="292" t="s">
        <v>242</v>
      </c>
      <c r="K76" s="294" t="s">
        <v>46</v>
      </c>
      <c r="L76" s="301">
        <v>100</v>
      </c>
      <c r="M76" s="296" t="s">
        <v>51</v>
      </c>
      <c r="N76" s="317" t="s">
        <v>243</v>
      </c>
      <c r="O76" s="317" t="s">
        <v>244</v>
      </c>
      <c r="P76" s="308">
        <v>44927</v>
      </c>
      <c r="Q76" s="308">
        <v>45291</v>
      </c>
      <c r="R76" s="293" t="s">
        <v>79</v>
      </c>
      <c r="S76" s="304" t="s">
        <v>237</v>
      </c>
      <c r="T76" s="328" t="s">
        <v>245</v>
      </c>
      <c r="U76" s="329">
        <v>0.1</v>
      </c>
      <c r="V76" s="514"/>
      <c r="W76" s="514"/>
      <c r="X76" s="514"/>
      <c r="Y76" s="514"/>
      <c r="Z76" s="512"/>
      <c r="AA76" s="73">
        <v>10</v>
      </c>
      <c r="AB76" s="80" t="s">
        <v>1000</v>
      </c>
      <c r="AC76" s="81">
        <v>1</v>
      </c>
      <c r="AD76" s="73">
        <f t="shared" si="7"/>
        <v>10</v>
      </c>
      <c r="AE76" s="73"/>
      <c r="AF76" s="73">
        <f t="shared" si="1"/>
        <v>0</v>
      </c>
      <c r="AG76" s="73"/>
      <c r="AH76" s="73">
        <f t="shared" si="2"/>
        <v>0</v>
      </c>
      <c r="AI76" s="73"/>
      <c r="AJ76" s="73">
        <f t="shared" si="3"/>
        <v>0</v>
      </c>
    </row>
    <row r="77" spans="1:36" ht="78" x14ac:dyDescent="0.35">
      <c r="A77" s="291">
        <v>72</v>
      </c>
      <c r="B77" s="301" t="s">
        <v>226</v>
      </c>
      <c r="C77" s="292" t="s">
        <v>43</v>
      </c>
      <c r="D77" s="293" t="s">
        <v>227</v>
      </c>
      <c r="E77" s="301" t="s">
        <v>228</v>
      </c>
      <c r="F77" s="293" t="s">
        <v>229</v>
      </c>
      <c r="G77" s="301" t="s">
        <v>230</v>
      </c>
      <c r="H77" s="327" t="s">
        <v>231</v>
      </c>
      <c r="I77" s="296" t="s">
        <v>232</v>
      </c>
      <c r="J77" s="292" t="s">
        <v>246</v>
      </c>
      <c r="K77" s="294" t="s">
        <v>46</v>
      </c>
      <c r="L77" s="301">
        <v>100</v>
      </c>
      <c r="M77" s="296" t="s">
        <v>51</v>
      </c>
      <c r="N77" s="317" t="s">
        <v>247</v>
      </c>
      <c r="O77" s="317" t="s">
        <v>244</v>
      </c>
      <c r="P77" s="308">
        <v>44927</v>
      </c>
      <c r="Q77" s="308">
        <v>45291</v>
      </c>
      <c r="R77" s="293" t="s">
        <v>79</v>
      </c>
      <c r="S77" s="304" t="s">
        <v>237</v>
      </c>
      <c r="T77" s="328" t="s">
        <v>248</v>
      </c>
      <c r="U77" s="329">
        <v>0.1</v>
      </c>
      <c r="V77" s="514"/>
      <c r="W77" s="514"/>
      <c r="X77" s="514"/>
      <c r="Y77" s="514"/>
      <c r="Z77" s="512"/>
      <c r="AA77" s="73">
        <v>10</v>
      </c>
      <c r="AB77" s="80" t="s">
        <v>1000</v>
      </c>
      <c r="AC77" s="81">
        <v>1</v>
      </c>
      <c r="AD77" s="73">
        <f t="shared" si="7"/>
        <v>10</v>
      </c>
      <c r="AE77" s="73"/>
      <c r="AF77" s="73">
        <f t="shared" si="1"/>
        <v>0</v>
      </c>
      <c r="AG77" s="73"/>
      <c r="AH77" s="73">
        <f t="shared" si="2"/>
        <v>0</v>
      </c>
      <c r="AI77" s="73"/>
      <c r="AJ77" s="73">
        <f t="shared" si="3"/>
        <v>0</v>
      </c>
    </row>
    <row r="78" spans="1:36" ht="78" x14ac:dyDescent="0.35">
      <c r="A78" s="291">
        <v>73</v>
      </c>
      <c r="B78" s="301" t="s">
        <v>226</v>
      </c>
      <c r="C78" s="292" t="s">
        <v>43</v>
      </c>
      <c r="D78" s="293" t="s">
        <v>227</v>
      </c>
      <c r="E78" s="301" t="s">
        <v>228</v>
      </c>
      <c r="F78" s="293" t="s">
        <v>229</v>
      </c>
      <c r="G78" s="301" t="s">
        <v>230</v>
      </c>
      <c r="H78" s="327" t="s">
        <v>231</v>
      </c>
      <c r="I78" s="296" t="s">
        <v>232</v>
      </c>
      <c r="J78" s="294" t="s">
        <v>249</v>
      </c>
      <c r="K78" s="294" t="s">
        <v>46</v>
      </c>
      <c r="L78" s="301">
        <v>100</v>
      </c>
      <c r="M78" s="296" t="s">
        <v>51</v>
      </c>
      <c r="N78" s="317" t="s">
        <v>250</v>
      </c>
      <c r="O78" s="317" t="s">
        <v>244</v>
      </c>
      <c r="P78" s="308">
        <v>44927</v>
      </c>
      <c r="Q78" s="308">
        <v>45291</v>
      </c>
      <c r="R78" s="293" t="s">
        <v>79</v>
      </c>
      <c r="S78" s="304" t="s">
        <v>237</v>
      </c>
      <c r="T78" s="328" t="s">
        <v>251</v>
      </c>
      <c r="U78" s="329">
        <v>0.1</v>
      </c>
      <c r="V78" s="514"/>
      <c r="W78" s="514"/>
      <c r="X78" s="514"/>
      <c r="Y78" s="514"/>
      <c r="Z78" s="512"/>
      <c r="AA78" s="73">
        <v>10</v>
      </c>
      <c r="AB78" s="80" t="s">
        <v>1000</v>
      </c>
      <c r="AC78" s="81">
        <v>1</v>
      </c>
      <c r="AD78" s="73">
        <f t="shared" si="7"/>
        <v>10</v>
      </c>
      <c r="AE78" s="73"/>
      <c r="AF78" s="73">
        <f t="shared" si="1"/>
        <v>0</v>
      </c>
      <c r="AG78" s="73"/>
      <c r="AH78" s="73">
        <f t="shared" si="2"/>
        <v>0</v>
      </c>
      <c r="AI78" s="73"/>
      <c r="AJ78" s="73">
        <f t="shared" si="3"/>
        <v>0</v>
      </c>
    </row>
    <row r="79" spans="1:36" ht="78" x14ac:dyDescent="0.35">
      <c r="A79" s="291">
        <v>74</v>
      </c>
      <c r="B79" s="301" t="s">
        <v>226</v>
      </c>
      <c r="C79" s="292" t="s">
        <v>43</v>
      </c>
      <c r="D79" s="293" t="s">
        <v>227</v>
      </c>
      <c r="E79" s="301" t="s">
        <v>228</v>
      </c>
      <c r="F79" s="293" t="s">
        <v>229</v>
      </c>
      <c r="G79" s="301" t="s">
        <v>230</v>
      </c>
      <c r="H79" s="327" t="s">
        <v>231</v>
      </c>
      <c r="I79" s="296" t="s">
        <v>232</v>
      </c>
      <c r="J79" s="292" t="s">
        <v>246</v>
      </c>
      <c r="K79" s="294" t="s">
        <v>46</v>
      </c>
      <c r="L79" s="301">
        <v>100</v>
      </c>
      <c r="M79" s="296" t="s">
        <v>51</v>
      </c>
      <c r="N79" s="317" t="s">
        <v>252</v>
      </c>
      <c r="O79" s="317" t="s">
        <v>244</v>
      </c>
      <c r="P79" s="308">
        <v>44927</v>
      </c>
      <c r="Q79" s="308">
        <v>45291</v>
      </c>
      <c r="R79" s="293" t="s">
        <v>79</v>
      </c>
      <c r="S79" s="304" t="s">
        <v>237</v>
      </c>
      <c r="T79" s="328" t="s">
        <v>253</v>
      </c>
      <c r="U79" s="329">
        <v>0.1</v>
      </c>
      <c r="V79" s="514"/>
      <c r="W79" s="514"/>
      <c r="X79" s="514"/>
      <c r="Y79" s="514"/>
      <c r="Z79" s="512"/>
      <c r="AA79" s="73">
        <v>10</v>
      </c>
      <c r="AB79" s="80" t="s">
        <v>1000</v>
      </c>
      <c r="AC79" s="81">
        <v>1</v>
      </c>
      <c r="AD79" s="73">
        <f t="shared" si="7"/>
        <v>10</v>
      </c>
      <c r="AE79" s="73"/>
      <c r="AF79" s="73">
        <f t="shared" si="1"/>
        <v>0</v>
      </c>
      <c r="AG79" s="73"/>
      <c r="AH79" s="73">
        <f t="shared" si="2"/>
        <v>0</v>
      </c>
      <c r="AI79" s="73"/>
      <c r="AJ79" s="73">
        <f t="shared" si="3"/>
        <v>0</v>
      </c>
    </row>
    <row r="80" spans="1:36" ht="78" x14ac:dyDescent="0.35">
      <c r="A80" s="291">
        <v>75</v>
      </c>
      <c r="B80" s="301" t="s">
        <v>254</v>
      </c>
      <c r="C80" s="292" t="s">
        <v>43</v>
      </c>
      <c r="D80" s="293" t="s">
        <v>227</v>
      </c>
      <c r="E80" s="301" t="s">
        <v>228</v>
      </c>
      <c r="F80" s="293" t="s">
        <v>229</v>
      </c>
      <c r="G80" s="301" t="s">
        <v>230</v>
      </c>
      <c r="H80" s="327" t="s">
        <v>231</v>
      </c>
      <c r="I80" s="296" t="s">
        <v>232</v>
      </c>
      <c r="J80" s="292" t="s">
        <v>255</v>
      </c>
      <c r="K80" s="294" t="s">
        <v>46</v>
      </c>
      <c r="L80" s="301">
        <v>100</v>
      </c>
      <c r="M80" s="296" t="s">
        <v>51</v>
      </c>
      <c r="N80" s="317" t="s">
        <v>256</v>
      </c>
      <c r="O80" s="317" t="s">
        <v>244</v>
      </c>
      <c r="P80" s="308">
        <v>44927</v>
      </c>
      <c r="Q80" s="308">
        <v>45291</v>
      </c>
      <c r="R80" s="293" t="s">
        <v>79</v>
      </c>
      <c r="S80" s="304" t="s">
        <v>237</v>
      </c>
      <c r="T80" s="328" t="s">
        <v>257</v>
      </c>
      <c r="U80" s="329">
        <v>0.1</v>
      </c>
      <c r="V80" s="514"/>
      <c r="W80" s="514"/>
      <c r="X80" s="514"/>
      <c r="Y80" s="514"/>
      <c r="Z80" s="512"/>
      <c r="AA80" s="73">
        <v>10</v>
      </c>
      <c r="AB80" s="80" t="s">
        <v>1000</v>
      </c>
      <c r="AC80" s="81">
        <v>1</v>
      </c>
      <c r="AD80" s="73">
        <f t="shared" si="7"/>
        <v>10</v>
      </c>
      <c r="AE80" s="73"/>
      <c r="AF80" s="73">
        <f t="shared" si="1"/>
        <v>0</v>
      </c>
      <c r="AG80" s="73"/>
      <c r="AH80" s="73">
        <f t="shared" si="2"/>
        <v>0</v>
      </c>
      <c r="AI80" s="73"/>
      <c r="AJ80" s="73">
        <f t="shared" si="3"/>
        <v>0</v>
      </c>
    </row>
    <row r="81" spans="1:36" s="115" customFormat="1" ht="73.5" x14ac:dyDescent="0.35">
      <c r="A81" s="291">
        <v>76</v>
      </c>
      <c r="B81" s="80" t="s">
        <v>363</v>
      </c>
      <c r="C81" s="80" t="s">
        <v>288</v>
      </c>
      <c r="D81" s="80" t="s">
        <v>72</v>
      </c>
      <c r="E81" s="80" t="s">
        <v>364</v>
      </c>
      <c r="F81" s="80" t="s">
        <v>365</v>
      </c>
      <c r="G81" s="106" t="s">
        <v>366</v>
      </c>
      <c r="H81" s="93" t="s">
        <v>367</v>
      </c>
      <c r="I81" s="80" t="s">
        <v>368</v>
      </c>
      <c r="J81" s="80" t="s">
        <v>369</v>
      </c>
      <c r="K81" s="80" t="s">
        <v>370</v>
      </c>
      <c r="L81" s="106">
        <v>100</v>
      </c>
      <c r="M81" s="106" t="s">
        <v>268</v>
      </c>
      <c r="N81" s="80" t="s">
        <v>371</v>
      </c>
      <c r="O81" s="80" t="s">
        <v>1001</v>
      </c>
      <c r="P81" s="112">
        <v>44928</v>
      </c>
      <c r="Q81" s="112">
        <v>44985</v>
      </c>
      <c r="R81" s="80" t="s">
        <v>372</v>
      </c>
      <c r="S81" s="80" t="s">
        <v>373</v>
      </c>
      <c r="T81" s="80" t="s">
        <v>374</v>
      </c>
      <c r="U81" s="80">
        <f>ROUND(100/MAX(A81:A163),0)</f>
        <v>1</v>
      </c>
      <c r="V81" s="515"/>
      <c r="W81" s="515"/>
      <c r="X81" s="515"/>
      <c r="Y81" s="515"/>
      <c r="Z81" s="516"/>
      <c r="AA81" s="111">
        <v>2</v>
      </c>
      <c r="AB81" s="80" t="s">
        <v>1002</v>
      </c>
      <c r="AC81" s="81">
        <v>0.3</v>
      </c>
      <c r="AD81" s="111">
        <v>0.6</v>
      </c>
      <c r="AE81" s="111"/>
      <c r="AF81" s="73">
        <f t="shared" ref="AF81:AF144" si="8">+$AA81*AE81</f>
        <v>0</v>
      </c>
      <c r="AG81" s="73"/>
      <c r="AH81" s="73">
        <f t="shared" ref="AH81:AH144" si="9">+$AA81*AG81</f>
        <v>0</v>
      </c>
      <c r="AI81" s="73"/>
      <c r="AJ81" s="73">
        <f t="shared" ref="AJ81:AJ144" si="10">+$AA81*AI81</f>
        <v>0</v>
      </c>
    </row>
    <row r="82" spans="1:36" s="115" customFormat="1" ht="73.5" x14ac:dyDescent="0.35">
      <c r="A82" s="291">
        <v>77</v>
      </c>
      <c r="B82" s="80" t="s">
        <v>363</v>
      </c>
      <c r="C82" s="80" t="s">
        <v>288</v>
      </c>
      <c r="D82" s="80" t="s">
        <v>72</v>
      </c>
      <c r="E82" s="80" t="s">
        <v>364</v>
      </c>
      <c r="F82" s="80" t="s">
        <v>377</v>
      </c>
      <c r="G82" s="106" t="s">
        <v>366</v>
      </c>
      <c r="H82" s="93" t="s">
        <v>367</v>
      </c>
      <c r="I82" s="80" t="s">
        <v>368</v>
      </c>
      <c r="J82" s="80" t="s">
        <v>1003</v>
      </c>
      <c r="K82" s="80" t="s">
        <v>1004</v>
      </c>
      <c r="L82" s="106">
        <v>100</v>
      </c>
      <c r="M82" s="106" t="s">
        <v>268</v>
      </c>
      <c r="N82" s="80" t="s">
        <v>1005</v>
      </c>
      <c r="O82" s="80" t="s">
        <v>1001</v>
      </c>
      <c r="P82" s="112">
        <v>44928</v>
      </c>
      <c r="Q82" s="112">
        <v>44957</v>
      </c>
      <c r="R82" s="80" t="s">
        <v>372</v>
      </c>
      <c r="S82" s="80" t="s">
        <v>373</v>
      </c>
      <c r="T82" s="80" t="s">
        <v>382</v>
      </c>
      <c r="U82" s="80">
        <f>ROUND(100/MAX(A81:A163),0)+1</f>
        <v>2</v>
      </c>
      <c r="V82" s="515"/>
      <c r="W82" s="515"/>
      <c r="X82" s="515"/>
      <c r="Y82" s="515"/>
      <c r="Z82" s="516"/>
      <c r="AA82" s="111">
        <v>3</v>
      </c>
      <c r="AB82" s="80" t="s">
        <v>1006</v>
      </c>
      <c r="AC82" s="81">
        <v>1</v>
      </c>
      <c r="AD82" s="111">
        <v>3</v>
      </c>
      <c r="AE82" s="111"/>
      <c r="AF82" s="73">
        <f t="shared" si="8"/>
        <v>0</v>
      </c>
      <c r="AG82" s="73"/>
      <c r="AH82" s="73">
        <f t="shared" si="9"/>
        <v>0</v>
      </c>
      <c r="AI82" s="73"/>
      <c r="AJ82" s="73">
        <f t="shared" si="10"/>
        <v>0</v>
      </c>
    </row>
    <row r="83" spans="1:36" s="115" customFormat="1" ht="73.5" x14ac:dyDescent="0.35">
      <c r="A83" s="291">
        <v>78</v>
      </c>
      <c r="B83" s="80" t="s">
        <v>363</v>
      </c>
      <c r="C83" s="80" t="s">
        <v>288</v>
      </c>
      <c r="D83" s="80" t="s">
        <v>72</v>
      </c>
      <c r="E83" s="80" t="s">
        <v>364</v>
      </c>
      <c r="F83" s="80" t="s">
        <v>383</v>
      </c>
      <c r="G83" s="106" t="s">
        <v>366</v>
      </c>
      <c r="H83" s="93" t="s">
        <v>367</v>
      </c>
      <c r="I83" s="80" t="s">
        <v>368</v>
      </c>
      <c r="J83" s="80" t="s">
        <v>384</v>
      </c>
      <c r="K83" s="80" t="s">
        <v>385</v>
      </c>
      <c r="L83" s="106">
        <v>100</v>
      </c>
      <c r="M83" s="106" t="s">
        <v>268</v>
      </c>
      <c r="N83" s="80" t="s">
        <v>1007</v>
      </c>
      <c r="O83" s="80" t="s">
        <v>1001</v>
      </c>
      <c r="P83" s="112">
        <v>44928</v>
      </c>
      <c r="Q83" s="112">
        <v>44957</v>
      </c>
      <c r="R83" s="80" t="s">
        <v>372</v>
      </c>
      <c r="S83" s="80" t="s">
        <v>373</v>
      </c>
      <c r="T83" s="80" t="s">
        <v>382</v>
      </c>
      <c r="U83" s="80">
        <f>ROUND(100/MAX(A81:A163),0)+1</f>
        <v>2</v>
      </c>
      <c r="V83" s="111" t="s">
        <v>1008</v>
      </c>
      <c r="W83" s="330">
        <v>1</v>
      </c>
      <c r="X83" s="111">
        <f t="shared" ref="X83:X136" si="11">+$U83*W83</f>
        <v>2</v>
      </c>
      <c r="Y83" s="80" t="s">
        <v>1006</v>
      </c>
      <c r="Z83" s="111"/>
      <c r="AA83" s="111">
        <v>3</v>
      </c>
      <c r="AB83" s="80" t="s">
        <v>1006</v>
      </c>
      <c r="AC83" s="81">
        <v>1</v>
      </c>
      <c r="AD83" s="111">
        <v>3</v>
      </c>
      <c r="AE83" s="111"/>
      <c r="AF83" s="73">
        <f t="shared" si="8"/>
        <v>0</v>
      </c>
      <c r="AG83" s="73"/>
      <c r="AH83" s="73">
        <f t="shared" si="9"/>
        <v>0</v>
      </c>
      <c r="AI83" s="73"/>
      <c r="AJ83" s="73">
        <f t="shared" si="10"/>
        <v>0</v>
      </c>
    </row>
    <row r="84" spans="1:36" s="115" customFormat="1" ht="73.5" x14ac:dyDescent="0.35">
      <c r="A84" s="291">
        <v>79</v>
      </c>
      <c r="B84" s="80" t="s">
        <v>363</v>
      </c>
      <c r="C84" s="80" t="s">
        <v>288</v>
      </c>
      <c r="D84" s="80" t="s">
        <v>72</v>
      </c>
      <c r="E84" s="80" t="s">
        <v>364</v>
      </c>
      <c r="F84" s="80" t="s">
        <v>383</v>
      </c>
      <c r="G84" s="106" t="s">
        <v>366</v>
      </c>
      <c r="H84" s="93" t="s">
        <v>367</v>
      </c>
      <c r="I84" s="80" t="s">
        <v>368</v>
      </c>
      <c r="J84" s="80" t="s">
        <v>384</v>
      </c>
      <c r="K84" s="80" t="s">
        <v>1009</v>
      </c>
      <c r="L84" s="106">
        <v>80</v>
      </c>
      <c r="M84" s="106" t="s">
        <v>1010</v>
      </c>
      <c r="N84" s="80" t="s">
        <v>1011</v>
      </c>
      <c r="O84" s="80" t="s">
        <v>53</v>
      </c>
      <c r="P84" s="112">
        <v>45026</v>
      </c>
      <c r="Q84" s="112">
        <v>45291</v>
      </c>
      <c r="R84" s="80" t="s">
        <v>372</v>
      </c>
      <c r="S84" s="80" t="s">
        <v>373</v>
      </c>
      <c r="T84" s="80" t="s">
        <v>382</v>
      </c>
      <c r="U84" s="80">
        <f>ROUND(100/MAX(A81:A163),0)</f>
        <v>1</v>
      </c>
      <c r="V84" s="111" t="s">
        <v>1012</v>
      </c>
      <c r="W84" s="330">
        <v>0.2</v>
      </c>
      <c r="X84" s="111">
        <f t="shared" si="11"/>
        <v>0.2</v>
      </c>
      <c r="Y84" s="80" t="s">
        <v>1013</v>
      </c>
      <c r="Z84" s="111"/>
      <c r="AA84" s="111">
        <v>2</v>
      </c>
      <c r="AB84" s="80" t="s">
        <v>1013</v>
      </c>
      <c r="AC84" s="81">
        <v>0.2</v>
      </c>
      <c r="AD84" s="111">
        <v>0.4</v>
      </c>
      <c r="AE84" s="111"/>
      <c r="AF84" s="73">
        <f t="shared" si="8"/>
        <v>0</v>
      </c>
      <c r="AG84" s="73"/>
      <c r="AH84" s="73">
        <f t="shared" si="9"/>
        <v>0</v>
      </c>
      <c r="AI84" s="73"/>
      <c r="AJ84" s="73">
        <f t="shared" si="10"/>
        <v>0</v>
      </c>
    </row>
    <row r="85" spans="1:36" customFormat="1" ht="409.5" x14ac:dyDescent="0.35">
      <c r="A85" s="291">
        <v>80</v>
      </c>
      <c r="B85" s="80" t="s">
        <v>363</v>
      </c>
      <c r="C85" s="80" t="s">
        <v>288</v>
      </c>
      <c r="D85" s="80" t="s">
        <v>72</v>
      </c>
      <c r="E85" s="80" t="s">
        <v>364</v>
      </c>
      <c r="F85" s="80" t="s">
        <v>391</v>
      </c>
      <c r="G85" s="106" t="s">
        <v>366</v>
      </c>
      <c r="H85" s="116" t="s">
        <v>392</v>
      </c>
      <c r="I85" s="80" t="s">
        <v>368</v>
      </c>
      <c r="J85" s="80" t="s">
        <v>1014</v>
      </c>
      <c r="K85" s="80" t="s">
        <v>1015</v>
      </c>
      <c r="L85" s="106">
        <v>100</v>
      </c>
      <c r="M85" s="106" t="s">
        <v>268</v>
      </c>
      <c r="N85" s="80" t="s">
        <v>1016</v>
      </c>
      <c r="O85" s="80" t="s">
        <v>1017</v>
      </c>
      <c r="P85" s="112">
        <v>44928</v>
      </c>
      <c r="Q85" s="112">
        <v>45291</v>
      </c>
      <c r="R85" s="80" t="s">
        <v>372</v>
      </c>
      <c r="S85" s="80" t="s">
        <v>1018</v>
      </c>
      <c r="T85" s="80" t="s">
        <v>382</v>
      </c>
      <c r="U85" s="80">
        <f>ROUND(100/MAX(A81:A163),0)+1</f>
        <v>2</v>
      </c>
      <c r="V85" s="2" t="s">
        <v>1012</v>
      </c>
      <c r="W85" s="331">
        <v>1</v>
      </c>
      <c r="X85" s="111">
        <f t="shared" si="11"/>
        <v>2</v>
      </c>
      <c r="Y85" s="80" t="s">
        <v>1019</v>
      </c>
      <c r="Z85" s="2"/>
      <c r="AA85" s="2">
        <v>3</v>
      </c>
      <c r="AB85" s="80" t="s">
        <v>1019</v>
      </c>
      <c r="AC85" s="81">
        <v>1</v>
      </c>
      <c r="AD85" s="2">
        <v>3</v>
      </c>
      <c r="AE85" s="2"/>
      <c r="AF85" s="73">
        <f t="shared" si="8"/>
        <v>0</v>
      </c>
      <c r="AG85" s="73"/>
      <c r="AH85" s="73">
        <f t="shared" si="9"/>
        <v>0</v>
      </c>
      <c r="AI85" s="73"/>
      <c r="AJ85" s="73">
        <f t="shared" si="10"/>
        <v>0</v>
      </c>
    </row>
    <row r="86" spans="1:36" customFormat="1" ht="315" x14ac:dyDescent="0.35">
      <c r="A86" s="291">
        <v>81</v>
      </c>
      <c r="B86" s="80" t="s">
        <v>363</v>
      </c>
      <c r="C86" s="80" t="s">
        <v>288</v>
      </c>
      <c r="D86" s="80" t="s">
        <v>72</v>
      </c>
      <c r="E86" s="80" t="s">
        <v>364</v>
      </c>
      <c r="F86" s="80" t="s">
        <v>391</v>
      </c>
      <c r="G86" s="106" t="s">
        <v>366</v>
      </c>
      <c r="H86" s="116" t="s">
        <v>392</v>
      </c>
      <c r="I86" s="80" t="s">
        <v>368</v>
      </c>
      <c r="J86" s="80" t="s">
        <v>1020</v>
      </c>
      <c r="K86" s="80" t="s">
        <v>229</v>
      </c>
      <c r="L86" s="106"/>
      <c r="M86" s="106"/>
      <c r="N86" s="120" t="s">
        <v>1021</v>
      </c>
      <c r="O86" s="80" t="s">
        <v>1022</v>
      </c>
      <c r="P86" s="112">
        <v>44958</v>
      </c>
      <c r="Q86" s="112">
        <v>45322</v>
      </c>
      <c r="R86" s="80" t="s">
        <v>372</v>
      </c>
      <c r="S86" s="80" t="s">
        <v>1018</v>
      </c>
      <c r="T86" s="80" t="s">
        <v>382</v>
      </c>
      <c r="U86" s="80">
        <f>ROUND(100/MAX(A81:A163),0)+1</f>
        <v>2</v>
      </c>
      <c r="V86" s="2" t="s">
        <v>1012</v>
      </c>
      <c r="W86" s="331">
        <v>0.7</v>
      </c>
      <c r="X86" s="111">
        <f t="shared" si="11"/>
        <v>1.4</v>
      </c>
      <c r="Y86" s="80" t="s">
        <v>1023</v>
      </c>
      <c r="Z86" s="2"/>
      <c r="AA86" s="2">
        <v>3</v>
      </c>
      <c r="AB86" s="80" t="s">
        <v>1023</v>
      </c>
      <c r="AC86" s="81">
        <v>0.7</v>
      </c>
      <c r="AD86" s="2">
        <v>2.0999999999999996</v>
      </c>
      <c r="AE86" s="2"/>
      <c r="AF86" s="73">
        <f t="shared" si="8"/>
        <v>0</v>
      </c>
      <c r="AG86" s="73"/>
      <c r="AH86" s="73">
        <f t="shared" si="9"/>
        <v>0</v>
      </c>
      <c r="AI86" s="73"/>
      <c r="AJ86" s="73">
        <f t="shared" si="10"/>
        <v>0</v>
      </c>
    </row>
    <row r="87" spans="1:36" customFormat="1" ht="367.5" x14ac:dyDescent="0.35">
      <c r="A87" s="291">
        <v>82</v>
      </c>
      <c r="B87" s="80" t="s">
        <v>363</v>
      </c>
      <c r="C87" s="80" t="s">
        <v>288</v>
      </c>
      <c r="D87" s="80" t="s">
        <v>72</v>
      </c>
      <c r="E87" s="80" t="s">
        <v>364</v>
      </c>
      <c r="F87" s="80" t="s">
        <v>391</v>
      </c>
      <c r="G87" s="106" t="s">
        <v>366</v>
      </c>
      <c r="H87" s="116" t="s">
        <v>392</v>
      </c>
      <c r="I87" s="80" t="s">
        <v>368</v>
      </c>
      <c r="J87" s="80" t="s">
        <v>1024</v>
      </c>
      <c r="K87" s="80" t="s">
        <v>229</v>
      </c>
      <c r="L87" s="106"/>
      <c r="M87" s="106"/>
      <c r="N87" s="120" t="s">
        <v>1025</v>
      </c>
      <c r="O87" s="80" t="s">
        <v>53</v>
      </c>
      <c r="P87" s="112">
        <v>45017</v>
      </c>
      <c r="Q87" s="112">
        <v>45322</v>
      </c>
      <c r="R87" s="80" t="s">
        <v>372</v>
      </c>
      <c r="S87" s="80" t="s">
        <v>1018</v>
      </c>
      <c r="T87" s="80" t="s">
        <v>382</v>
      </c>
      <c r="U87" s="80">
        <f>ROUND(100/MAX(A81:A163),0)+1</f>
        <v>2</v>
      </c>
      <c r="V87" s="2" t="s">
        <v>1012</v>
      </c>
      <c r="W87" s="331">
        <v>1</v>
      </c>
      <c r="X87" s="111">
        <f t="shared" si="11"/>
        <v>2</v>
      </c>
      <c r="Y87" s="80" t="s">
        <v>1026</v>
      </c>
      <c r="Z87" s="2"/>
      <c r="AA87" s="2">
        <v>3</v>
      </c>
      <c r="AB87" s="80" t="s">
        <v>1026</v>
      </c>
      <c r="AC87" s="81">
        <v>1</v>
      </c>
      <c r="AD87" s="2">
        <v>3</v>
      </c>
      <c r="AE87" s="2"/>
      <c r="AF87" s="73">
        <f t="shared" si="8"/>
        <v>0</v>
      </c>
      <c r="AG87" s="73"/>
      <c r="AH87" s="73">
        <f t="shared" si="9"/>
        <v>0</v>
      </c>
      <c r="AI87" s="73"/>
      <c r="AJ87" s="73">
        <f t="shared" si="10"/>
        <v>0</v>
      </c>
    </row>
    <row r="88" spans="1:36" customFormat="1" ht="231" x14ac:dyDescent="0.35">
      <c r="A88" s="291">
        <v>83</v>
      </c>
      <c r="B88" s="80" t="s">
        <v>363</v>
      </c>
      <c r="C88" s="80" t="s">
        <v>288</v>
      </c>
      <c r="D88" s="80" t="s">
        <v>72</v>
      </c>
      <c r="E88" s="80" t="s">
        <v>364</v>
      </c>
      <c r="F88" s="80" t="s">
        <v>391</v>
      </c>
      <c r="G88" s="106" t="s">
        <v>366</v>
      </c>
      <c r="H88" s="116" t="s">
        <v>392</v>
      </c>
      <c r="I88" s="80" t="s">
        <v>368</v>
      </c>
      <c r="J88" s="80" t="s">
        <v>1027</v>
      </c>
      <c r="K88" s="80" t="s">
        <v>229</v>
      </c>
      <c r="L88" s="106"/>
      <c r="M88" s="106"/>
      <c r="N88" s="120" t="s">
        <v>1028</v>
      </c>
      <c r="O88" s="80" t="s">
        <v>1022</v>
      </c>
      <c r="P88" s="112">
        <v>44958</v>
      </c>
      <c r="Q88" s="112">
        <v>45322</v>
      </c>
      <c r="R88" s="80" t="s">
        <v>372</v>
      </c>
      <c r="S88" s="80" t="s">
        <v>1018</v>
      </c>
      <c r="T88" s="80" t="s">
        <v>382</v>
      </c>
      <c r="U88" s="80">
        <f>ROUND(100/MAX(A81:A163),0)+1</f>
        <v>2</v>
      </c>
      <c r="V88" s="2" t="s">
        <v>1012</v>
      </c>
      <c r="W88" s="331">
        <v>0.9</v>
      </c>
      <c r="X88" s="111">
        <f t="shared" si="11"/>
        <v>1.8</v>
      </c>
      <c r="Y88" s="80" t="s">
        <v>1029</v>
      </c>
      <c r="Z88" s="2"/>
      <c r="AA88" s="2">
        <v>3</v>
      </c>
      <c r="AB88" s="80" t="s">
        <v>1029</v>
      </c>
      <c r="AC88" s="81">
        <v>0.9</v>
      </c>
      <c r="AD88" s="2">
        <v>2.7</v>
      </c>
      <c r="AE88" s="2"/>
      <c r="AF88" s="73">
        <f t="shared" si="8"/>
        <v>0</v>
      </c>
      <c r="AG88" s="73"/>
      <c r="AH88" s="73">
        <f t="shared" si="9"/>
        <v>0</v>
      </c>
      <c r="AI88" s="73"/>
      <c r="AJ88" s="73">
        <f t="shared" si="10"/>
        <v>0</v>
      </c>
    </row>
    <row r="89" spans="1:36" customFormat="1" ht="42" x14ac:dyDescent="0.35">
      <c r="A89" s="291">
        <v>84</v>
      </c>
      <c r="B89" s="80" t="s">
        <v>363</v>
      </c>
      <c r="C89" s="80" t="s">
        <v>288</v>
      </c>
      <c r="D89" s="80" t="s">
        <v>72</v>
      </c>
      <c r="E89" s="80" t="s">
        <v>364</v>
      </c>
      <c r="F89" s="80" t="s">
        <v>391</v>
      </c>
      <c r="G89" s="106" t="s">
        <v>366</v>
      </c>
      <c r="H89" s="116" t="s">
        <v>392</v>
      </c>
      <c r="I89" s="80" t="s">
        <v>368</v>
      </c>
      <c r="J89" s="80" t="s">
        <v>1030</v>
      </c>
      <c r="K89" s="80" t="s">
        <v>1031</v>
      </c>
      <c r="L89" s="106">
        <v>11</v>
      </c>
      <c r="M89" s="106" t="s">
        <v>951</v>
      </c>
      <c r="N89" s="121" t="s">
        <v>1032</v>
      </c>
      <c r="O89" s="80" t="s">
        <v>1022</v>
      </c>
      <c r="P89" s="112">
        <v>44958</v>
      </c>
      <c r="Q89" s="112">
        <v>45322</v>
      </c>
      <c r="R89" s="80" t="s">
        <v>372</v>
      </c>
      <c r="S89" s="80" t="s">
        <v>1033</v>
      </c>
      <c r="T89" s="80" t="s">
        <v>382</v>
      </c>
      <c r="U89" s="80">
        <f>ROUND(100/MAX(A81:A163),0)+1</f>
        <v>2</v>
      </c>
      <c r="V89" s="2" t="s">
        <v>1012</v>
      </c>
      <c r="W89" s="331">
        <v>0.5</v>
      </c>
      <c r="X89" s="111">
        <f t="shared" si="11"/>
        <v>1</v>
      </c>
      <c r="Y89" s="80"/>
      <c r="Z89" s="2"/>
      <c r="AA89" s="2">
        <v>3</v>
      </c>
      <c r="AB89" s="80"/>
      <c r="AC89" s="81">
        <v>0.5</v>
      </c>
      <c r="AD89" s="2">
        <v>1.5</v>
      </c>
      <c r="AE89" s="2"/>
      <c r="AF89" s="73">
        <f t="shared" si="8"/>
        <v>0</v>
      </c>
      <c r="AG89" s="73"/>
      <c r="AH89" s="73">
        <f t="shared" si="9"/>
        <v>0</v>
      </c>
      <c r="AI89" s="73"/>
      <c r="AJ89" s="73">
        <f t="shared" si="10"/>
        <v>0</v>
      </c>
    </row>
    <row r="90" spans="1:36" customFormat="1" ht="31.5" x14ac:dyDescent="0.35">
      <c r="A90" s="291">
        <v>85</v>
      </c>
      <c r="B90" s="80" t="s">
        <v>363</v>
      </c>
      <c r="C90" s="80" t="s">
        <v>288</v>
      </c>
      <c r="D90" s="80" t="s">
        <v>72</v>
      </c>
      <c r="E90" s="80" t="s">
        <v>364</v>
      </c>
      <c r="F90" s="80" t="s">
        <v>391</v>
      </c>
      <c r="G90" s="106" t="s">
        <v>366</v>
      </c>
      <c r="H90" s="116" t="s">
        <v>392</v>
      </c>
      <c r="I90" s="80" t="s">
        <v>368</v>
      </c>
      <c r="J90" s="80" t="s">
        <v>1030</v>
      </c>
      <c r="K90" s="80" t="s">
        <v>1034</v>
      </c>
      <c r="L90" s="106">
        <v>1</v>
      </c>
      <c r="M90" s="106" t="s">
        <v>951</v>
      </c>
      <c r="N90" s="120" t="s">
        <v>1035</v>
      </c>
      <c r="O90" s="80" t="s">
        <v>1036</v>
      </c>
      <c r="P90" s="112">
        <v>44928</v>
      </c>
      <c r="Q90" s="112">
        <v>44957</v>
      </c>
      <c r="R90" s="80" t="s">
        <v>372</v>
      </c>
      <c r="S90" s="80" t="s">
        <v>1037</v>
      </c>
      <c r="T90" s="80" t="s">
        <v>382</v>
      </c>
      <c r="U90" s="80">
        <f>ROUND(100/MAX(A81:A163),0)+1</f>
        <v>2</v>
      </c>
      <c r="V90" s="2" t="s">
        <v>1012</v>
      </c>
      <c r="W90" s="331">
        <v>1</v>
      </c>
      <c r="X90" s="111">
        <f t="shared" si="11"/>
        <v>2</v>
      </c>
      <c r="Y90" s="80"/>
      <c r="Z90" s="2"/>
      <c r="AA90" s="2">
        <v>3</v>
      </c>
      <c r="AB90" s="80"/>
      <c r="AC90" s="81">
        <v>1</v>
      </c>
      <c r="AD90" s="2">
        <v>3</v>
      </c>
      <c r="AE90" s="2"/>
      <c r="AF90" s="73">
        <f t="shared" si="8"/>
        <v>0</v>
      </c>
      <c r="AG90" s="73"/>
      <c r="AH90" s="73">
        <f t="shared" si="9"/>
        <v>0</v>
      </c>
      <c r="AI90" s="73"/>
      <c r="AJ90" s="73">
        <f t="shared" si="10"/>
        <v>0</v>
      </c>
    </row>
    <row r="91" spans="1:36" s="115" customFormat="1" ht="31.5" x14ac:dyDescent="0.35">
      <c r="A91" s="291">
        <v>86</v>
      </c>
      <c r="B91" s="80" t="s">
        <v>363</v>
      </c>
      <c r="C91" s="80" t="s">
        <v>288</v>
      </c>
      <c r="D91" s="80" t="s">
        <v>72</v>
      </c>
      <c r="E91" s="80" t="s">
        <v>400</v>
      </c>
      <c r="F91" s="80" t="s">
        <v>401</v>
      </c>
      <c r="G91" s="106" t="s">
        <v>366</v>
      </c>
      <c r="H91" s="93" t="s">
        <v>392</v>
      </c>
      <c r="I91" s="80" t="s">
        <v>368</v>
      </c>
      <c r="J91" s="122" t="s">
        <v>1038</v>
      </c>
      <c r="K91" s="122" t="s">
        <v>1039</v>
      </c>
      <c r="L91" s="74">
        <v>100</v>
      </c>
      <c r="M91" s="74" t="s">
        <v>51</v>
      </c>
      <c r="N91" s="122" t="s">
        <v>1040</v>
      </c>
      <c r="O91" s="80" t="s">
        <v>330</v>
      </c>
      <c r="P91" s="112">
        <v>44928</v>
      </c>
      <c r="Q91" s="112">
        <v>45016</v>
      </c>
      <c r="R91" s="80" t="s">
        <v>372</v>
      </c>
      <c r="S91" s="80" t="s">
        <v>407</v>
      </c>
      <c r="T91" s="80" t="s">
        <v>408</v>
      </c>
      <c r="U91" s="80">
        <f>ROUND(100/MAX(A81:A163),0)+1</f>
        <v>2</v>
      </c>
      <c r="V91" s="111" t="s">
        <v>1012</v>
      </c>
      <c r="W91" s="330">
        <v>0.05</v>
      </c>
      <c r="X91" s="111">
        <f t="shared" si="11"/>
        <v>0.1</v>
      </c>
      <c r="Y91" s="80" t="s">
        <v>1041</v>
      </c>
      <c r="Z91" s="111"/>
      <c r="AA91" s="111">
        <v>3</v>
      </c>
      <c r="AB91" s="80" t="s">
        <v>1041</v>
      </c>
      <c r="AC91" s="81">
        <v>0.05</v>
      </c>
      <c r="AD91" s="111">
        <v>0.15000000000000002</v>
      </c>
      <c r="AE91" s="111"/>
      <c r="AF91" s="73">
        <f t="shared" si="8"/>
        <v>0</v>
      </c>
      <c r="AG91" s="73"/>
      <c r="AH91" s="73">
        <f t="shared" si="9"/>
        <v>0</v>
      </c>
      <c r="AI91" s="73"/>
      <c r="AJ91" s="73">
        <f t="shared" si="10"/>
        <v>0</v>
      </c>
    </row>
    <row r="92" spans="1:36" s="115" customFormat="1" ht="31.5" x14ac:dyDescent="0.35">
      <c r="A92" s="291">
        <v>87</v>
      </c>
      <c r="B92" s="80" t="s">
        <v>258</v>
      </c>
      <c r="C92" s="80" t="s">
        <v>288</v>
      </c>
      <c r="D92" s="80" t="s">
        <v>72</v>
      </c>
      <c r="E92" s="80" t="s">
        <v>400</v>
      </c>
      <c r="F92" s="80" t="s">
        <v>401</v>
      </c>
      <c r="G92" s="106" t="s">
        <v>1042</v>
      </c>
      <c r="H92" s="93" t="s">
        <v>392</v>
      </c>
      <c r="I92" s="80" t="s">
        <v>411</v>
      </c>
      <c r="J92" s="122" t="s">
        <v>403</v>
      </c>
      <c r="K92" s="122" t="s">
        <v>1043</v>
      </c>
      <c r="L92" s="74">
        <v>1</v>
      </c>
      <c r="M92" s="74" t="s">
        <v>951</v>
      </c>
      <c r="N92" s="122" t="s">
        <v>1044</v>
      </c>
      <c r="O92" s="122" t="s">
        <v>1045</v>
      </c>
      <c r="P92" s="123">
        <v>45046</v>
      </c>
      <c r="Q92" s="123">
        <v>45291</v>
      </c>
      <c r="R92" s="80" t="s">
        <v>372</v>
      </c>
      <c r="S92" s="80" t="s">
        <v>407</v>
      </c>
      <c r="T92" s="124" t="s">
        <v>382</v>
      </c>
      <c r="U92" s="80">
        <f>ROUND(100/MAX(A81:A163),0)-2</f>
        <v>-1</v>
      </c>
      <c r="V92" s="111" t="s">
        <v>1012</v>
      </c>
      <c r="W92" s="330">
        <v>0</v>
      </c>
      <c r="X92" s="111">
        <f t="shared" si="11"/>
        <v>0</v>
      </c>
      <c r="Y92" s="80" t="s">
        <v>1041</v>
      </c>
      <c r="Z92" s="111"/>
      <c r="AA92" s="111">
        <v>0</v>
      </c>
      <c r="AB92" s="80" t="s">
        <v>1041</v>
      </c>
      <c r="AC92" s="81">
        <v>0</v>
      </c>
      <c r="AD92" s="111">
        <v>0</v>
      </c>
      <c r="AE92" s="111"/>
      <c r="AF92" s="73">
        <f t="shared" si="8"/>
        <v>0</v>
      </c>
      <c r="AG92" s="73"/>
      <c r="AH92" s="73">
        <f t="shared" si="9"/>
        <v>0</v>
      </c>
      <c r="AI92" s="73"/>
      <c r="AJ92" s="73">
        <f t="shared" si="10"/>
        <v>0</v>
      </c>
    </row>
    <row r="93" spans="1:36" s="115" customFormat="1" ht="52.5" x14ac:dyDescent="0.35">
      <c r="A93" s="291">
        <v>88</v>
      </c>
      <c r="B93" s="80" t="s">
        <v>258</v>
      </c>
      <c r="C93" s="80" t="s">
        <v>288</v>
      </c>
      <c r="D93" s="80" t="s">
        <v>72</v>
      </c>
      <c r="E93" s="80" t="s">
        <v>400</v>
      </c>
      <c r="F93" s="80" t="s">
        <v>401</v>
      </c>
      <c r="G93" s="106" t="s">
        <v>1042</v>
      </c>
      <c r="H93" s="93" t="s">
        <v>392</v>
      </c>
      <c r="I93" s="80" t="s">
        <v>411</v>
      </c>
      <c r="J93" s="122" t="s">
        <v>404</v>
      </c>
      <c r="K93" s="122" t="s">
        <v>1046</v>
      </c>
      <c r="L93" s="74">
        <v>100</v>
      </c>
      <c r="M93" s="74" t="s">
        <v>51</v>
      </c>
      <c r="N93" s="93" t="s">
        <v>1047</v>
      </c>
      <c r="O93" s="122" t="s">
        <v>1045</v>
      </c>
      <c r="P93" s="123">
        <v>45046</v>
      </c>
      <c r="Q93" s="123">
        <v>45291</v>
      </c>
      <c r="R93" s="80" t="s">
        <v>372</v>
      </c>
      <c r="S93" s="80" t="s">
        <v>407</v>
      </c>
      <c r="T93" s="124" t="s">
        <v>382</v>
      </c>
      <c r="U93" s="80">
        <f>ROUND(100/MAX(A81:A163),0)-2</f>
        <v>-1</v>
      </c>
      <c r="V93" s="111" t="s">
        <v>1012</v>
      </c>
      <c r="W93" s="330">
        <v>0</v>
      </c>
      <c r="X93" s="111">
        <f t="shared" si="11"/>
        <v>0</v>
      </c>
      <c r="Y93" s="80" t="s">
        <v>1041</v>
      </c>
      <c r="Z93" s="111"/>
      <c r="AA93" s="111">
        <v>0</v>
      </c>
      <c r="AB93" s="80" t="s">
        <v>1041</v>
      </c>
      <c r="AC93" s="81">
        <v>0</v>
      </c>
      <c r="AD93" s="111">
        <v>0</v>
      </c>
      <c r="AE93" s="111"/>
      <c r="AF93" s="73">
        <f t="shared" si="8"/>
        <v>0</v>
      </c>
      <c r="AG93" s="73"/>
      <c r="AH93" s="73">
        <f t="shared" si="9"/>
        <v>0</v>
      </c>
      <c r="AI93" s="73"/>
      <c r="AJ93" s="73">
        <f t="shared" si="10"/>
        <v>0</v>
      </c>
    </row>
    <row r="94" spans="1:36" customFormat="1" ht="105" x14ac:dyDescent="0.35">
      <c r="A94" s="291">
        <v>89</v>
      </c>
      <c r="B94" s="80" t="s">
        <v>409</v>
      </c>
      <c r="C94" s="80" t="s">
        <v>410</v>
      </c>
      <c r="D94" s="80" t="s">
        <v>72</v>
      </c>
      <c r="E94" s="80" t="s">
        <v>229</v>
      </c>
      <c r="F94" s="80" t="s">
        <v>229</v>
      </c>
      <c r="G94" s="106" t="s">
        <v>46</v>
      </c>
      <c r="H94" s="116" t="s">
        <v>367</v>
      </c>
      <c r="I94" s="80" t="s">
        <v>411</v>
      </c>
      <c r="J94" s="120" t="s">
        <v>412</v>
      </c>
      <c r="K94" s="120" t="s">
        <v>1048</v>
      </c>
      <c r="L94" s="74">
        <v>17</v>
      </c>
      <c r="M94" s="74" t="s">
        <v>314</v>
      </c>
      <c r="N94" s="116" t="s">
        <v>1049</v>
      </c>
      <c r="O94" s="122" t="s">
        <v>270</v>
      </c>
      <c r="P94" s="123">
        <v>44928</v>
      </c>
      <c r="Q94" s="123">
        <v>45290</v>
      </c>
      <c r="R94" s="80" t="s">
        <v>372</v>
      </c>
      <c r="S94" s="80" t="s">
        <v>1018</v>
      </c>
      <c r="T94" s="124" t="s">
        <v>382</v>
      </c>
      <c r="U94" s="80">
        <f>ROUND(100/MAX(A81:A163),0)</f>
        <v>1</v>
      </c>
      <c r="V94" s="2" t="s">
        <v>1012</v>
      </c>
      <c r="W94" s="331">
        <v>1</v>
      </c>
      <c r="X94" s="111">
        <f t="shared" si="11"/>
        <v>1</v>
      </c>
      <c r="Y94" s="80" t="s">
        <v>1050</v>
      </c>
      <c r="Z94" s="2"/>
      <c r="AA94" s="2">
        <v>2</v>
      </c>
      <c r="AB94" s="80" t="s">
        <v>1050</v>
      </c>
      <c r="AC94" s="81">
        <v>1</v>
      </c>
      <c r="AD94" s="2">
        <v>2</v>
      </c>
      <c r="AE94" s="2"/>
      <c r="AF94" s="73">
        <f t="shared" si="8"/>
        <v>0</v>
      </c>
      <c r="AG94" s="73"/>
      <c r="AH94" s="73">
        <f t="shared" si="9"/>
        <v>0</v>
      </c>
      <c r="AI94" s="73"/>
      <c r="AJ94" s="73">
        <f t="shared" si="10"/>
        <v>0</v>
      </c>
    </row>
    <row r="95" spans="1:36" customFormat="1" ht="105" x14ac:dyDescent="0.35">
      <c r="A95" s="291">
        <v>90</v>
      </c>
      <c r="B95" s="80" t="s">
        <v>409</v>
      </c>
      <c r="C95" s="80" t="s">
        <v>410</v>
      </c>
      <c r="D95" s="80" t="s">
        <v>72</v>
      </c>
      <c r="E95" s="80" t="s">
        <v>229</v>
      </c>
      <c r="F95" s="80" t="s">
        <v>229</v>
      </c>
      <c r="G95" s="106" t="s">
        <v>46</v>
      </c>
      <c r="H95" s="116" t="s">
        <v>367</v>
      </c>
      <c r="I95" s="80" t="s">
        <v>411</v>
      </c>
      <c r="J95" s="120" t="s">
        <v>1051</v>
      </c>
      <c r="K95" s="120" t="s">
        <v>1052</v>
      </c>
      <c r="L95" s="74">
        <v>17</v>
      </c>
      <c r="M95" s="74" t="s">
        <v>314</v>
      </c>
      <c r="N95" s="116" t="s">
        <v>1053</v>
      </c>
      <c r="O95" s="122" t="s">
        <v>1022</v>
      </c>
      <c r="P95" s="123">
        <v>44928</v>
      </c>
      <c r="Q95" s="123">
        <v>45290</v>
      </c>
      <c r="R95" s="80" t="s">
        <v>372</v>
      </c>
      <c r="S95" s="80" t="s">
        <v>1018</v>
      </c>
      <c r="T95" s="124" t="s">
        <v>382</v>
      </c>
      <c r="U95" s="80">
        <f>ROUND(100/MAX(A81:A163),0)</f>
        <v>1</v>
      </c>
      <c r="V95" s="2" t="s">
        <v>1012</v>
      </c>
      <c r="W95" s="331">
        <v>1</v>
      </c>
      <c r="X95" s="111">
        <f t="shared" si="11"/>
        <v>1</v>
      </c>
      <c r="Y95" s="80" t="s">
        <v>1050</v>
      </c>
      <c r="Z95" s="2"/>
      <c r="AA95" s="2">
        <v>2</v>
      </c>
      <c r="AB95" s="80" t="s">
        <v>1050</v>
      </c>
      <c r="AC95" s="81">
        <v>1</v>
      </c>
      <c r="AD95" s="2">
        <v>2</v>
      </c>
      <c r="AE95" s="2"/>
      <c r="AF95" s="73">
        <f t="shared" si="8"/>
        <v>0</v>
      </c>
      <c r="AG95" s="73"/>
      <c r="AH95" s="73">
        <f t="shared" si="9"/>
        <v>0</v>
      </c>
      <c r="AI95" s="73"/>
      <c r="AJ95" s="73">
        <f t="shared" si="10"/>
        <v>0</v>
      </c>
    </row>
    <row r="96" spans="1:36" s="115" customFormat="1" ht="73.5" x14ac:dyDescent="0.35">
      <c r="A96" s="291">
        <v>91</v>
      </c>
      <c r="B96" s="80" t="s">
        <v>409</v>
      </c>
      <c r="C96" s="80" t="s">
        <v>410</v>
      </c>
      <c r="D96" s="80" t="s">
        <v>72</v>
      </c>
      <c r="E96" s="80" t="s">
        <v>229</v>
      </c>
      <c r="F96" s="80" t="s">
        <v>229</v>
      </c>
      <c r="G96" s="106" t="s">
        <v>46</v>
      </c>
      <c r="H96" s="93" t="s">
        <v>367</v>
      </c>
      <c r="I96" s="80" t="s">
        <v>411</v>
      </c>
      <c r="J96" s="122" t="s">
        <v>1054</v>
      </c>
      <c r="K96" s="122" t="s">
        <v>1055</v>
      </c>
      <c r="L96" s="74">
        <v>100</v>
      </c>
      <c r="M96" s="74" t="s">
        <v>51</v>
      </c>
      <c r="N96" s="93" t="s">
        <v>1056</v>
      </c>
      <c r="O96" s="122" t="s">
        <v>1022</v>
      </c>
      <c r="P96" s="123">
        <v>44928</v>
      </c>
      <c r="Q96" s="123">
        <v>45290</v>
      </c>
      <c r="R96" s="80" t="s">
        <v>372</v>
      </c>
      <c r="S96" s="80" t="s">
        <v>407</v>
      </c>
      <c r="T96" s="80" t="s">
        <v>408</v>
      </c>
      <c r="U96" s="80">
        <f>ROUND(100/MAX(A81:A163),0)+1</f>
        <v>2</v>
      </c>
      <c r="V96" s="111" t="s">
        <v>1012</v>
      </c>
      <c r="W96" s="330">
        <v>0.8</v>
      </c>
      <c r="X96" s="111">
        <f t="shared" si="11"/>
        <v>1.6</v>
      </c>
      <c r="Y96" s="80" t="s">
        <v>1057</v>
      </c>
      <c r="Z96" s="111"/>
      <c r="AA96" s="111">
        <v>3</v>
      </c>
      <c r="AB96" s="80" t="s">
        <v>1057</v>
      </c>
      <c r="AC96" s="81">
        <v>0.8</v>
      </c>
      <c r="AD96" s="111">
        <v>2.4000000000000004</v>
      </c>
      <c r="AE96" s="111"/>
      <c r="AF96" s="73">
        <f t="shared" si="8"/>
        <v>0</v>
      </c>
      <c r="AG96" s="73"/>
      <c r="AH96" s="73">
        <f t="shared" si="9"/>
        <v>0</v>
      </c>
      <c r="AI96" s="73"/>
      <c r="AJ96" s="73">
        <f t="shared" si="10"/>
        <v>0</v>
      </c>
    </row>
    <row r="97" spans="1:36" s="115" customFormat="1" ht="168" x14ac:dyDescent="0.35">
      <c r="A97" s="291">
        <v>92</v>
      </c>
      <c r="B97" s="80" t="s">
        <v>415</v>
      </c>
      <c r="C97" s="80" t="s">
        <v>288</v>
      </c>
      <c r="D97" s="80" t="s">
        <v>260</v>
      </c>
      <c r="E97" s="80" t="s">
        <v>416</v>
      </c>
      <c r="F97" s="80" t="s">
        <v>417</v>
      </c>
      <c r="G97" s="106" t="s">
        <v>46</v>
      </c>
      <c r="H97" s="93" t="s">
        <v>367</v>
      </c>
      <c r="I97" s="80" t="s">
        <v>411</v>
      </c>
      <c r="J97" s="122" t="s">
        <v>1058</v>
      </c>
      <c r="K97" s="122" t="s">
        <v>1059</v>
      </c>
      <c r="L97" s="74">
        <v>100</v>
      </c>
      <c r="M97" s="74" t="s">
        <v>51</v>
      </c>
      <c r="N97" s="93" t="s">
        <v>1060</v>
      </c>
      <c r="O97" s="122" t="s">
        <v>422</v>
      </c>
      <c r="P97" s="123">
        <v>44928</v>
      </c>
      <c r="Q97" s="123">
        <v>45291</v>
      </c>
      <c r="R97" s="80" t="s">
        <v>423</v>
      </c>
      <c r="S97" s="80" t="s">
        <v>407</v>
      </c>
      <c r="T97" s="80" t="s">
        <v>408</v>
      </c>
      <c r="U97" s="80">
        <f>ROUND(100/MAX(A81:A163),0)+1</f>
        <v>2</v>
      </c>
      <c r="V97" s="111" t="s">
        <v>1008</v>
      </c>
      <c r="W97" s="330">
        <v>1</v>
      </c>
      <c r="X97" s="111">
        <f t="shared" si="11"/>
        <v>2</v>
      </c>
      <c r="Y97" s="80" t="s">
        <v>1061</v>
      </c>
      <c r="Z97" s="111"/>
      <c r="AA97" s="111">
        <v>3</v>
      </c>
      <c r="AB97" s="80" t="s">
        <v>1061</v>
      </c>
      <c r="AC97" s="81">
        <v>1</v>
      </c>
      <c r="AD97" s="111">
        <v>3</v>
      </c>
      <c r="AE97" s="111"/>
      <c r="AF97" s="73">
        <f t="shared" si="8"/>
        <v>0</v>
      </c>
      <c r="AG97" s="73"/>
      <c r="AH97" s="73">
        <f t="shared" si="9"/>
        <v>0</v>
      </c>
      <c r="AI97" s="73"/>
      <c r="AJ97" s="73">
        <f t="shared" si="10"/>
        <v>0</v>
      </c>
    </row>
    <row r="98" spans="1:36" s="115" customFormat="1" ht="31.5" x14ac:dyDescent="0.35">
      <c r="A98" s="291">
        <v>93</v>
      </c>
      <c r="B98" s="80" t="s">
        <v>1062</v>
      </c>
      <c r="C98" s="80" t="s">
        <v>288</v>
      </c>
      <c r="D98" s="80" t="s">
        <v>260</v>
      </c>
      <c r="E98" s="80" t="s">
        <v>416</v>
      </c>
      <c r="F98" s="80" t="s">
        <v>417</v>
      </c>
      <c r="G98" s="106" t="s">
        <v>46</v>
      </c>
      <c r="H98" s="93" t="s">
        <v>392</v>
      </c>
      <c r="I98" s="80" t="s">
        <v>411</v>
      </c>
      <c r="J98" s="122" t="s">
        <v>1063</v>
      </c>
      <c r="K98" s="122" t="s">
        <v>1064</v>
      </c>
      <c r="L98" s="74">
        <v>50</v>
      </c>
      <c r="M98" s="74" t="s">
        <v>51</v>
      </c>
      <c r="N98" s="93" t="s">
        <v>1065</v>
      </c>
      <c r="O98" s="122" t="s">
        <v>109</v>
      </c>
      <c r="P98" s="123">
        <v>45017</v>
      </c>
      <c r="Q98" s="123">
        <v>45291</v>
      </c>
      <c r="R98" s="80" t="s">
        <v>1066</v>
      </c>
      <c r="S98" s="80" t="s">
        <v>373</v>
      </c>
      <c r="T98" s="124" t="s">
        <v>408</v>
      </c>
      <c r="U98" s="80">
        <f>ROUND(100/MAX(A81:A163),0)-2</f>
        <v>-1</v>
      </c>
      <c r="V98" s="111" t="s">
        <v>1012</v>
      </c>
      <c r="W98" s="330">
        <v>0</v>
      </c>
      <c r="X98" s="111">
        <f t="shared" si="11"/>
        <v>0</v>
      </c>
      <c r="Y98" s="80" t="s">
        <v>1067</v>
      </c>
      <c r="Z98" s="111"/>
      <c r="AA98" s="111">
        <v>0</v>
      </c>
      <c r="AB98" s="80" t="s">
        <v>1067</v>
      </c>
      <c r="AC98" s="81">
        <v>0</v>
      </c>
      <c r="AD98" s="111">
        <v>0</v>
      </c>
      <c r="AE98" s="111"/>
      <c r="AF98" s="73">
        <f t="shared" si="8"/>
        <v>0</v>
      </c>
      <c r="AG98" s="73"/>
      <c r="AH98" s="73">
        <f t="shared" si="9"/>
        <v>0</v>
      </c>
      <c r="AI98" s="73"/>
      <c r="AJ98" s="73">
        <f t="shared" si="10"/>
        <v>0</v>
      </c>
    </row>
    <row r="99" spans="1:36" s="115" customFormat="1" ht="84" x14ac:dyDescent="0.35">
      <c r="A99" s="291">
        <v>94</v>
      </c>
      <c r="B99" s="80" t="s">
        <v>425</v>
      </c>
      <c r="C99" s="80" t="s">
        <v>288</v>
      </c>
      <c r="D99" s="80" t="s">
        <v>260</v>
      </c>
      <c r="E99" s="80" t="s">
        <v>416</v>
      </c>
      <c r="F99" s="80" t="s">
        <v>417</v>
      </c>
      <c r="G99" s="106" t="s">
        <v>46</v>
      </c>
      <c r="H99" s="93" t="s">
        <v>392</v>
      </c>
      <c r="I99" s="80" t="s">
        <v>411</v>
      </c>
      <c r="J99" s="122" t="s">
        <v>426</v>
      </c>
      <c r="K99" s="122" t="s">
        <v>427</v>
      </c>
      <c r="L99" s="74">
        <v>100</v>
      </c>
      <c r="M99" s="74" t="s">
        <v>51</v>
      </c>
      <c r="N99" s="93" t="s">
        <v>428</v>
      </c>
      <c r="O99" s="122" t="s">
        <v>429</v>
      </c>
      <c r="P99" s="123">
        <v>44986</v>
      </c>
      <c r="Q99" s="123">
        <v>45291</v>
      </c>
      <c r="R99" s="80" t="s">
        <v>372</v>
      </c>
      <c r="S99" s="80" t="s">
        <v>373</v>
      </c>
      <c r="T99" s="124" t="s">
        <v>408</v>
      </c>
      <c r="U99" s="80">
        <f>ROUND(100/MAX(A81:A163),0)+1</f>
        <v>2</v>
      </c>
      <c r="V99" s="111" t="s">
        <v>1008</v>
      </c>
      <c r="W99" s="330">
        <v>1</v>
      </c>
      <c r="X99" s="111">
        <f t="shared" si="11"/>
        <v>2</v>
      </c>
      <c r="Y99" s="80" t="s">
        <v>1068</v>
      </c>
      <c r="Z99" s="111"/>
      <c r="AA99" s="111">
        <v>3</v>
      </c>
      <c r="AB99" s="80" t="s">
        <v>1068</v>
      </c>
      <c r="AC99" s="81">
        <v>1</v>
      </c>
      <c r="AD99" s="111">
        <v>3</v>
      </c>
      <c r="AE99" s="111"/>
      <c r="AF99" s="73">
        <f t="shared" si="8"/>
        <v>0</v>
      </c>
      <c r="AG99" s="73"/>
      <c r="AH99" s="73">
        <f t="shared" si="9"/>
        <v>0</v>
      </c>
      <c r="AI99" s="73"/>
      <c r="AJ99" s="73">
        <f t="shared" si="10"/>
        <v>0</v>
      </c>
    </row>
    <row r="100" spans="1:36" s="115" customFormat="1" ht="63" x14ac:dyDescent="0.35">
      <c r="A100" s="291">
        <v>95</v>
      </c>
      <c r="B100" s="80" t="s">
        <v>415</v>
      </c>
      <c r="C100" s="80" t="s">
        <v>288</v>
      </c>
      <c r="D100" s="80" t="s">
        <v>72</v>
      </c>
      <c r="E100" s="80" t="s">
        <v>229</v>
      </c>
      <c r="F100" s="80" t="s">
        <v>229</v>
      </c>
      <c r="G100" s="106" t="s">
        <v>46</v>
      </c>
      <c r="H100" s="93" t="s">
        <v>392</v>
      </c>
      <c r="I100" s="80" t="s">
        <v>411</v>
      </c>
      <c r="J100" s="122" t="s">
        <v>1069</v>
      </c>
      <c r="K100" s="122" t="s">
        <v>1070</v>
      </c>
      <c r="L100" s="74">
        <v>90</v>
      </c>
      <c r="M100" s="74" t="s">
        <v>51</v>
      </c>
      <c r="N100" s="93" t="s">
        <v>1071</v>
      </c>
      <c r="O100" s="122" t="s">
        <v>270</v>
      </c>
      <c r="P100" s="123">
        <v>44928</v>
      </c>
      <c r="Q100" s="123">
        <v>45290</v>
      </c>
      <c r="R100" s="80" t="s">
        <v>372</v>
      </c>
      <c r="S100" s="80" t="s">
        <v>407</v>
      </c>
      <c r="T100" s="124" t="s">
        <v>382</v>
      </c>
      <c r="U100" s="80">
        <f>ROUND(100/MAX(A81:A163),0)+1</f>
        <v>2</v>
      </c>
      <c r="V100" s="111" t="s">
        <v>1012</v>
      </c>
      <c r="W100" s="330">
        <v>0.45</v>
      </c>
      <c r="X100" s="111">
        <f t="shared" si="11"/>
        <v>0.9</v>
      </c>
      <c r="Y100" s="80" t="s">
        <v>1072</v>
      </c>
      <c r="Z100" s="111"/>
      <c r="AA100" s="111">
        <v>3</v>
      </c>
      <c r="AB100" s="80" t="s">
        <v>1072</v>
      </c>
      <c r="AC100" s="81">
        <v>0.45</v>
      </c>
      <c r="AD100" s="111">
        <v>1.35</v>
      </c>
      <c r="AE100" s="111"/>
      <c r="AF100" s="73">
        <f t="shared" si="8"/>
        <v>0</v>
      </c>
      <c r="AG100" s="73"/>
      <c r="AH100" s="73">
        <f t="shared" si="9"/>
        <v>0</v>
      </c>
      <c r="AI100" s="73"/>
      <c r="AJ100" s="73">
        <f t="shared" si="10"/>
        <v>0</v>
      </c>
    </row>
    <row r="101" spans="1:36" s="115" customFormat="1" ht="42" x14ac:dyDescent="0.35">
      <c r="A101" s="291">
        <v>96</v>
      </c>
      <c r="B101" s="80" t="s">
        <v>415</v>
      </c>
      <c r="C101" s="80" t="s">
        <v>288</v>
      </c>
      <c r="D101" s="80" t="s">
        <v>72</v>
      </c>
      <c r="E101" s="80" t="s">
        <v>229</v>
      </c>
      <c r="F101" s="80" t="s">
        <v>229</v>
      </c>
      <c r="G101" s="106" t="s">
        <v>46</v>
      </c>
      <c r="H101" s="93" t="s">
        <v>392</v>
      </c>
      <c r="I101" s="80" t="s">
        <v>411</v>
      </c>
      <c r="J101" s="122" t="s">
        <v>1073</v>
      </c>
      <c r="K101" s="122" t="s">
        <v>229</v>
      </c>
      <c r="L101" s="74"/>
      <c r="M101" s="74"/>
      <c r="N101" s="93" t="s">
        <v>1074</v>
      </c>
      <c r="O101" s="122" t="s">
        <v>1022</v>
      </c>
      <c r="P101" s="123">
        <v>44928</v>
      </c>
      <c r="Q101" s="123">
        <v>45291</v>
      </c>
      <c r="R101" s="80" t="s">
        <v>372</v>
      </c>
      <c r="S101" s="80" t="s">
        <v>407</v>
      </c>
      <c r="T101" s="124" t="s">
        <v>382</v>
      </c>
      <c r="U101" s="80">
        <f>ROUND(100/MAX(A81:A163),0)+1</f>
        <v>2</v>
      </c>
      <c r="V101" s="111" t="s">
        <v>1008</v>
      </c>
      <c r="W101" s="330">
        <v>1</v>
      </c>
      <c r="X101" s="111">
        <f t="shared" si="11"/>
        <v>2</v>
      </c>
      <c r="Y101" s="80" t="s">
        <v>1075</v>
      </c>
      <c r="Z101" s="111"/>
      <c r="AA101" s="111">
        <v>3</v>
      </c>
      <c r="AB101" s="80" t="s">
        <v>1075</v>
      </c>
      <c r="AC101" s="81">
        <v>1</v>
      </c>
      <c r="AD101" s="111">
        <v>3</v>
      </c>
      <c r="AE101" s="111"/>
      <c r="AF101" s="73">
        <f t="shared" si="8"/>
        <v>0</v>
      </c>
      <c r="AG101" s="73"/>
      <c r="AH101" s="73">
        <f t="shared" si="9"/>
        <v>0</v>
      </c>
      <c r="AI101" s="73"/>
      <c r="AJ101" s="73">
        <f t="shared" si="10"/>
        <v>0</v>
      </c>
    </row>
    <row r="102" spans="1:36" customFormat="1" ht="73.5" x14ac:dyDescent="0.35">
      <c r="A102" s="291">
        <v>97</v>
      </c>
      <c r="B102" s="80" t="s">
        <v>1076</v>
      </c>
      <c r="C102" s="80" t="s">
        <v>288</v>
      </c>
      <c r="D102" s="80" t="s">
        <v>94</v>
      </c>
      <c r="E102" s="80" t="s">
        <v>762</v>
      </c>
      <c r="F102" s="80" t="s">
        <v>1077</v>
      </c>
      <c r="G102" s="106" t="s">
        <v>230</v>
      </c>
      <c r="H102" s="116" t="s">
        <v>367</v>
      </c>
      <c r="I102" s="80" t="s">
        <v>411</v>
      </c>
      <c r="J102" s="120" t="s">
        <v>1078</v>
      </c>
      <c r="K102" s="120" t="s">
        <v>1079</v>
      </c>
      <c r="L102" s="74">
        <v>80</v>
      </c>
      <c r="M102" s="74" t="s">
        <v>51</v>
      </c>
      <c r="N102" s="116" t="s">
        <v>1080</v>
      </c>
      <c r="O102" s="122" t="s">
        <v>270</v>
      </c>
      <c r="P102" s="123">
        <v>44928</v>
      </c>
      <c r="Q102" s="123">
        <v>45291</v>
      </c>
      <c r="R102" s="80" t="s">
        <v>372</v>
      </c>
      <c r="S102" s="80" t="s">
        <v>1081</v>
      </c>
      <c r="T102" s="124" t="s">
        <v>408</v>
      </c>
      <c r="U102" s="80">
        <f>ROUND(100/MAX(A81:A163),0)+1</f>
        <v>2</v>
      </c>
      <c r="V102" s="2" t="s">
        <v>1012</v>
      </c>
      <c r="W102" s="331">
        <v>1</v>
      </c>
      <c r="X102" s="111">
        <f t="shared" si="11"/>
        <v>2</v>
      </c>
      <c r="Y102" s="80" t="s">
        <v>1082</v>
      </c>
      <c r="Z102" s="2"/>
      <c r="AA102" s="2">
        <v>3</v>
      </c>
      <c r="AB102" s="80" t="s">
        <v>1082</v>
      </c>
      <c r="AC102" s="81">
        <v>1</v>
      </c>
      <c r="AD102" s="2">
        <v>3</v>
      </c>
      <c r="AE102" s="2"/>
      <c r="AF102" s="73">
        <f t="shared" si="8"/>
        <v>0</v>
      </c>
      <c r="AG102" s="73"/>
      <c r="AH102" s="73">
        <f t="shared" si="9"/>
        <v>0</v>
      </c>
      <c r="AI102" s="73"/>
      <c r="AJ102" s="73">
        <f t="shared" si="10"/>
        <v>0</v>
      </c>
    </row>
    <row r="103" spans="1:36" s="115" customFormat="1" ht="73.5" x14ac:dyDescent="0.35">
      <c r="A103" s="291">
        <v>98</v>
      </c>
      <c r="B103" s="80" t="s">
        <v>1076</v>
      </c>
      <c r="C103" s="80" t="s">
        <v>288</v>
      </c>
      <c r="D103" s="80" t="s">
        <v>94</v>
      </c>
      <c r="E103" s="80" t="s">
        <v>762</v>
      </c>
      <c r="F103" s="80" t="s">
        <v>1077</v>
      </c>
      <c r="G103" s="106" t="s">
        <v>230</v>
      </c>
      <c r="H103" s="93" t="s">
        <v>367</v>
      </c>
      <c r="I103" s="80" t="s">
        <v>411</v>
      </c>
      <c r="J103" s="122" t="s">
        <v>1083</v>
      </c>
      <c r="K103" s="122" t="s">
        <v>1084</v>
      </c>
      <c r="L103" s="74">
        <v>50</v>
      </c>
      <c r="M103" s="74" t="s">
        <v>51</v>
      </c>
      <c r="N103" s="93" t="s">
        <v>1085</v>
      </c>
      <c r="O103" s="122" t="s">
        <v>270</v>
      </c>
      <c r="P103" s="123" t="s">
        <v>1086</v>
      </c>
      <c r="Q103" s="123">
        <v>45290</v>
      </c>
      <c r="R103" s="80" t="s">
        <v>372</v>
      </c>
      <c r="S103" s="80" t="s">
        <v>1087</v>
      </c>
      <c r="T103" s="124" t="s">
        <v>382</v>
      </c>
      <c r="U103" s="80">
        <f>ROUND(100/MAX(A81:A163),0)</f>
        <v>1</v>
      </c>
      <c r="V103" s="111" t="s">
        <v>1012</v>
      </c>
      <c r="W103" s="330">
        <v>0</v>
      </c>
      <c r="X103" s="111">
        <f t="shared" si="11"/>
        <v>0</v>
      </c>
      <c r="Y103" s="80" t="s">
        <v>1088</v>
      </c>
      <c r="Z103" s="111"/>
      <c r="AA103" s="111">
        <v>2</v>
      </c>
      <c r="AB103" s="80" t="s">
        <v>1088</v>
      </c>
      <c r="AC103" s="81">
        <v>0</v>
      </c>
      <c r="AD103" s="111">
        <v>0</v>
      </c>
      <c r="AE103" s="111"/>
      <c r="AF103" s="73">
        <f t="shared" si="8"/>
        <v>0</v>
      </c>
      <c r="AG103" s="73"/>
      <c r="AH103" s="73">
        <f t="shared" si="9"/>
        <v>0</v>
      </c>
      <c r="AI103" s="73"/>
      <c r="AJ103" s="73">
        <f t="shared" si="10"/>
        <v>0</v>
      </c>
    </row>
    <row r="104" spans="1:36" customFormat="1" ht="126" x14ac:dyDescent="0.35">
      <c r="A104" s="291">
        <v>99</v>
      </c>
      <c r="B104" s="80" t="s">
        <v>409</v>
      </c>
      <c r="C104" s="80" t="s">
        <v>388</v>
      </c>
      <c r="D104" s="106" t="s">
        <v>46</v>
      </c>
      <c r="E104" s="106" t="s">
        <v>46</v>
      </c>
      <c r="F104" s="106" t="s">
        <v>46</v>
      </c>
      <c r="G104" s="106" t="s">
        <v>46</v>
      </c>
      <c r="H104" s="116" t="s">
        <v>392</v>
      </c>
      <c r="I104" s="80" t="s">
        <v>411</v>
      </c>
      <c r="J104" s="120" t="s">
        <v>1089</v>
      </c>
      <c r="K104" s="120"/>
      <c r="L104" s="74">
        <v>1</v>
      </c>
      <c r="M104" s="74" t="s">
        <v>101</v>
      </c>
      <c r="N104" s="116" t="s">
        <v>1090</v>
      </c>
      <c r="O104" s="122"/>
      <c r="P104" s="123">
        <v>44958</v>
      </c>
      <c r="Q104" s="123">
        <v>44972</v>
      </c>
      <c r="R104" s="80" t="s">
        <v>1066</v>
      </c>
      <c r="S104" s="80" t="s">
        <v>1018</v>
      </c>
      <c r="T104" s="124" t="s">
        <v>408</v>
      </c>
      <c r="U104" s="80">
        <f>ROUND(100/MAX(A81:A163),0)</f>
        <v>1</v>
      </c>
      <c r="V104" s="2" t="s">
        <v>1012</v>
      </c>
      <c r="W104" s="331">
        <v>1</v>
      </c>
      <c r="X104" s="111">
        <f t="shared" si="11"/>
        <v>1</v>
      </c>
      <c r="Y104" s="80" t="s">
        <v>1091</v>
      </c>
      <c r="Z104" s="2"/>
      <c r="AA104" s="2">
        <v>2</v>
      </c>
      <c r="AB104" s="80" t="s">
        <v>1091</v>
      </c>
      <c r="AC104" s="81">
        <v>1</v>
      </c>
      <c r="AD104" s="2">
        <v>2</v>
      </c>
      <c r="AE104" s="2"/>
      <c r="AF104" s="73">
        <f t="shared" si="8"/>
        <v>0</v>
      </c>
      <c r="AG104" s="73"/>
      <c r="AH104" s="73">
        <f t="shared" si="9"/>
        <v>0</v>
      </c>
      <c r="AI104" s="73"/>
      <c r="AJ104" s="73">
        <f t="shared" si="10"/>
        <v>0</v>
      </c>
    </row>
    <row r="105" spans="1:36" customFormat="1" ht="409.5" x14ac:dyDescent="0.35">
      <c r="A105" s="291">
        <v>100</v>
      </c>
      <c r="B105" s="80" t="s">
        <v>409</v>
      </c>
      <c r="C105" s="80" t="s">
        <v>388</v>
      </c>
      <c r="D105" s="106" t="s">
        <v>46</v>
      </c>
      <c r="E105" s="106" t="s">
        <v>46</v>
      </c>
      <c r="F105" s="106" t="s">
        <v>46</v>
      </c>
      <c r="G105" s="106" t="s">
        <v>46</v>
      </c>
      <c r="H105" s="116" t="s">
        <v>392</v>
      </c>
      <c r="I105" s="80" t="s">
        <v>411</v>
      </c>
      <c r="J105" s="120" t="s">
        <v>1092</v>
      </c>
      <c r="K105" s="120"/>
      <c r="L105" s="74">
        <v>1</v>
      </c>
      <c r="M105" s="74" t="s">
        <v>101</v>
      </c>
      <c r="N105" s="116" t="s">
        <v>1093</v>
      </c>
      <c r="O105" s="122"/>
      <c r="P105" s="123">
        <v>44973</v>
      </c>
      <c r="Q105" s="123">
        <v>45290</v>
      </c>
      <c r="R105" s="80" t="s">
        <v>372</v>
      </c>
      <c r="S105" s="80" t="s">
        <v>1018</v>
      </c>
      <c r="T105" s="124" t="s">
        <v>408</v>
      </c>
      <c r="U105" s="80">
        <f>ROUND(100/MAX(A81:A163),0)</f>
        <v>1</v>
      </c>
      <c r="V105" s="2" t="s">
        <v>1012</v>
      </c>
      <c r="W105" s="331">
        <v>0.83</v>
      </c>
      <c r="X105" s="111">
        <f t="shared" si="11"/>
        <v>0.83</v>
      </c>
      <c r="Y105" s="80" t="s">
        <v>1094</v>
      </c>
      <c r="Z105" s="2"/>
      <c r="AA105" s="2">
        <v>2</v>
      </c>
      <c r="AB105" s="80" t="s">
        <v>1094</v>
      </c>
      <c r="AC105" s="81">
        <v>0.83</v>
      </c>
      <c r="AD105" s="2">
        <v>1.66</v>
      </c>
      <c r="AE105" s="2"/>
      <c r="AF105" s="73">
        <f t="shared" si="8"/>
        <v>0</v>
      </c>
      <c r="AG105" s="73"/>
      <c r="AH105" s="73">
        <f t="shared" si="9"/>
        <v>0</v>
      </c>
      <c r="AI105" s="73"/>
      <c r="AJ105" s="73">
        <f t="shared" si="10"/>
        <v>0</v>
      </c>
    </row>
    <row r="106" spans="1:36" s="115" customFormat="1" ht="73.5" x14ac:dyDescent="0.35">
      <c r="A106" s="291">
        <v>101</v>
      </c>
      <c r="B106" s="80" t="s">
        <v>435</v>
      </c>
      <c r="C106" s="80" t="s">
        <v>288</v>
      </c>
      <c r="D106" s="80" t="s">
        <v>436</v>
      </c>
      <c r="E106" s="80" t="s">
        <v>437</v>
      </c>
      <c r="F106" s="80" t="s">
        <v>46</v>
      </c>
      <c r="G106" s="106" t="s">
        <v>46</v>
      </c>
      <c r="H106" s="93" t="s">
        <v>367</v>
      </c>
      <c r="I106" s="80" t="s">
        <v>411</v>
      </c>
      <c r="J106" s="122" t="s">
        <v>1095</v>
      </c>
      <c r="K106" s="122" t="s">
        <v>1096</v>
      </c>
      <c r="L106" s="74">
        <v>100</v>
      </c>
      <c r="M106" s="74" t="s">
        <v>51</v>
      </c>
      <c r="N106" s="93" t="s">
        <v>1097</v>
      </c>
      <c r="O106" s="122" t="s">
        <v>330</v>
      </c>
      <c r="P106" s="123">
        <v>45079</v>
      </c>
      <c r="Q106" s="123">
        <v>45107</v>
      </c>
      <c r="R106" s="80" t="s">
        <v>372</v>
      </c>
      <c r="S106" s="80" t="s">
        <v>441</v>
      </c>
      <c r="T106" s="124" t="s">
        <v>382</v>
      </c>
      <c r="U106" s="80">
        <f>ROUND(100/MAX(A81:A163),0)-2</f>
        <v>-1</v>
      </c>
      <c r="V106" s="111" t="s">
        <v>1012</v>
      </c>
      <c r="W106" s="330">
        <v>0</v>
      </c>
      <c r="X106" s="111">
        <f t="shared" si="11"/>
        <v>0</v>
      </c>
      <c r="Y106" s="80" t="s">
        <v>1098</v>
      </c>
      <c r="Z106" s="111"/>
      <c r="AA106" s="111">
        <v>0</v>
      </c>
      <c r="AB106" s="80" t="s">
        <v>1098</v>
      </c>
      <c r="AC106" s="81">
        <v>0</v>
      </c>
      <c r="AD106" s="111">
        <v>0</v>
      </c>
      <c r="AE106" s="111"/>
      <c r="AF106" s="73">
        <f t="shared" si="8"/>
        <v>0</v>
      </c>
      <c r="AG106" s="73"/>
      <c r="AH106" s="73">
        <f t="shared" si="9"/>
        <v>0</v>
      </c>
      <c r="AI106" s="73"/>
      <c r="AJ106" s="73">
        <f t="shared" si="10"/>
        <v>0</v>
      </c>
    </row>
    <row r="107" spans="1:36" s="115" customFormat="1" ht="73.5" x14ac:dyDescent="0.35">
      <c r="A107" s="291">
        <v>102</v>
      </c>
      <c r="B107" s="80" t="s">
        <v>435</v>
      </c>
      <c r="C107" s="80" t="s">
        <v>288</v>
      </c>
      <c r="D107" s="80" t="s">
        <v>436</v>
      </c>
      <c r="E107" s="80" t="s">
        <v>457</v>
      </c>
      <c r="F107" s="80" t="s">
        <v>46</v>
      </c>
      <c r="G107" s="106" t="s">
        <v>46</v>
      </c>
      <c r="H107" s="93" t="s">
        <v>367</v>
      </c>
      <c r="I107" s="80" t="s">
        <v>411</v>
      </c>
      <c r="J107" s="122" t="s">
        <v>1099</v>
      </c>
      <c r="K107" s="122"/>
      <c r="L107" s="74">
        <v>100</v>
      </c>
      <c r="M107" s="74" t="s">
        <v>51</v>
      </c>
      <c r="N107" s="93" t="s">
        <v>1100</v>
      </c>
      <c r="O107" s="122" t="s">
        <v>89</v>
      </c>
      <c r="P107" s="123">
        <v>44713</v>
      </c>
      <c r="Q107" s="123">
        <v>44926</v>
      </c>
      <c r="R107" s="80" t="s">
        <v>372</v>
      </c>
      <c r="S107" s="80" t="s">
        <v>1101</v>
      </c>
      <c r="T107" s="124" t="s">
        <v>408</v>
      </c>
      <c r="U107" s="80">
        <f>ROUND(100/MAX(A81:A163),0)-2</f>
        <v>-1</v>
      </c>
      <c r="V107" s="111" t="s">
        <v>1012</v>
      </c>
      <c r="W107" s="330">
        <v>0</v>
      </c>
      <c r="X107" s="111">
        <f t="shared" si="11"/>
        <v>0</v>
      </c>
      <c r="Y107" s="80" t="s">
        <v>1102</v>
      </c>
      <c r="Z107" s="111"/>
      <c r="AA107" s="111">
        <v>0</v>
      </c>
      <c r="AB107" s="80" t="s">
        <v>1102</v>
      </c>
      <c r="AC107" s="81">
        <v>0</v>
      </c>
      <c r="AD107" s="111">
        <v>0</v>
      </c>
      <c r="AE107" s="111"/>
      <c r="AF107" s="73">
        <f t="shared" si="8"/>
        <v>0</v>
      </c>
      <c r="AG107" s="73"/>
      <c r="AH107" s="73">
        <f t="shared" si="9"/>
        <v>0</v>
      </c>
      <c r="AI107" s="73"/>
      <c r="AJ107" s="73">
        <f t="shared" si="10"/>
        <v>0</v>
      </c>
    </row>
    <row r="108" spans="1:36" s="115" customFormat="1" ht="73.5" x14ac:dyDescent="0.35">
      <c r="A108" s="291">
        <v>103</v>
      </c>
      <c r="B108" s="80" t="s">
        <v>435</v>
      </c>
      <c r="C108" s="80" t="s">
        <v>288</v>
      </c>
      <c r="D108" s="80" t="s">
        <v>436</v>
      </c>
      <c r="E108" s="80" t="s">
        <v>457</v>
      </c>
      <c r="F108" s="80" t="s">
        <v>46</v>
      </c>
      <c r="G108" s="106" t="s">
        <v>46</v>
      </c>
      <c r="H108" s="93" t="s">
        <v>367</v>
      </c>
      <c r="I108" s="80" t="s">
        <v>411</v>
      </c>
      <c r="J108" s="122" t="s">
        <v>1103</v>
      </c>
      <c r="K108" s="122" t="s">
        <v>1104</v>
      </c>
      <c r="L108" s="74">
        <v>100</v>
      </c>
      <c r="M108" s="74" t="s">
        <v>51</v>
      </c>
      <c r="N108" s="93" t="s">
        <v>1105</v>
      </c>
      <c r="O108" s="122" t="s">
        <v>330</v>
      </c>
      <c r="P108" s="123">
        <v>45231</v>
      </c>
      <c r="Q108" s="123">
        <v>45290</v>
      </c>
      <c r="R108" s="80" t="s">
        <v>372</v>
      </c>
      <c r="S108" s="80" t="s">
        <v>1101</v>
      </c>
      <c r="T108" s="124" t="s">
        <v>408</v>
      </c>
      <c r="U108" s="80">
        <f>ROUND(100/MAX(A81:A163),0)-2</f>
        <v>-1</v>
      </c>
      <c r="V108" s="111" t="s">
        <v>1012</v>
      </c>
      <c r="W108" s="330">
        <v>0</v>
      </c>
      <c r="X108" s="111">
        <f t="shared" si="11"/>
        <v>0</v>
      </c>
      <c r="Y108" s="80" t="s">
        <v>1106</v>
      </c>
      <c r="Z108" s="111"/>
      <c r="AA108" s="111">
        <v>0</v>
      </c>
      <c r="AB108" s="80" t="s">
        <v>1106</v>
      </c>
      <c r="AC108" s="81">
        <v>0</v>
      </c>
      <c r="AD108" s="111">
        <v>0</v>
      </c>
      <c r="AE108" s="111"/>
      <c r="AF108" s="73">
        <f t="shared" si="8"/>
        <v>0</v>
      </c>
      <c r="AG108" s="73"/>
      <c r="AH108" s="73">
        <f t="shared" si="9"/>
        <v>0</v>
      </c>
      <c r="AI108" s="73"/>
      <c r="AJ108" s="73">
        <f t="shared" si="10"/>
        <v>0</v>
      </c>
    </row>
    <row r="109" spans="1:36" s="115" customFormat="1" ht="52.5" x14ac:dyDescent="0.35">
      <c r="A109" s="291">
        <v>104</v>
      </c>
      <c r="B109" s="80" t="s">
        <v>442</v>
      </c>
      <c r="C109" s="80" t="s">
        <v>288</v>
      </c>
      <c r="D109" s="80" t="s">
        <v>72</v>
      </c>
      <c r="E109" s="80" t="s">
        <v>364</v>
      </c>
      <c r="F109" s="80" t="s">
        <v>46</v>
      </c>
      <c r="G109" s="106" t="s">
        <v>46</v>
      </c>
      <c r="H109" s="93" t="s">
        <v>443</v>
      </c>
      <c r="I109" s="80" t="s">
        <v>411</v>
      </c>
      <c r="J109" s="122" t="s">
        <v>1107</v>
      </c>
      <c r="K109" s="122" t="s">
        <v>1108</v>
      </c>
      <c r="L109" s="74">
        <v>2</v>
      </c>
      <c r="M109" s="74" t="s">
        <v>314</v>
      </c>
      <c r="N109" s="93" t="s">
        <v>1109</v>
      </c>
      <c r="O109" s="122" t="s">
        <v>330</v>
      </c>
      <c r="P109" s="123">
        <v>45000</v>
      </c>
      <c r="Q109" s="123">
        <v>45000</v>
      </c>
      <c r="R109" s="80" t="s">
        <v>372</v>
      </c>
      <c r="S109" s="80" t="s">
        <v>373</v>
      </c>
      <c r="T109" s="124" t="s">
        <v>408</v>
      </c>
      <c r="U109" s="80">
        <f>ROUND(100/MAX(A81:A163),0)+1</f>
        <v>2</v>
      </c>
      <c r="V109" s="111" t="s">
        <v>1008</v>
      </c>
      <c r="W109" s="330">
        <v>1</v>
      </c>
      <c r="X109" s="111">
        <f t="shared" si="11"/>
        <v>2</v>
      </c>
      <c r="Y109" s="80" t="s">
        <v>1110</v>
      </c>
      <c r="Z109" s="111"/>
      <c r="AA109" s="111">
        <v>3</v>
      </c>
      <c r="AB109" s="80" t="s">
        <v>1110</v>
      </c>
      <c r="AC109" s="81">
        <v>1</v>
      </c>
      <c r="AD109" s="111">
        <v>3</v>
      </c>
      <c r="AE109" s="111"/>
      <c r="AF109" s="73">
        <f t="shared" si="8"/>
        <v>0</v>
      </c>
      <c r="AG109" s="73"/>
      <c r="AH109" s="73">
        <f t="shared" si="9"/>
        <v>0</v>
      </c>
      <c r="AI109" s="73"/>
      <c r="AJ109" s="73">
        <f t="shared" si="10"/>
        <v>0</v>
      </c>
    </row>
    <row r="110" spans="1:36" customFormat="1" ht="42" x14ac:dyDescent="0.35">
      <c r="A110" s="291">
        <v>105</v>
      </c>
      <c r="B110" s="80" t="s">
        <v>442</v>
      </c>
      <c r="C110" s="80" t="s">
        <v>288</v>
      </c>
      <c r="D110" s="80" t="s">
        <v>260</v>
      </c>
      <c r="E110" s="80" t="s">
        <v>416</v>
      </c>
      <c r="F110" s="80" t="s">
        <v>417</v>
      </c>
      <c r="G110" s="106" t="s">
        <v>46</v>
      </c>
      <c r="H110" s="116" t="s">
        <v>443</v>
      </c>
      <c r="I110" s="80" t="s">
        <v>411</v>
      </c>
      <c r="J110" s="120" t="s">
        <v>1111</v>
      </c>
      <c r="K110" s="120" t="s">
        <v>1112</v>
      </c>
      <c r="L110" s="74">
        <v>1</v>
      </c>
      <c r="M110" s="74" t="s">
        <v>314</v>
      </c>
      <c r="N110" s="116" t="s">
        <v>1113</v>
      </c>
      <c r="O110" s="122" t="s">
        <v>330</v>
      </c>
      <c r="P110" s="123">
        <v>45006</v>
      </c>
      <c r="Q110" s="123">
        <v>45006</v>
      </c>
      <c r="R110" s="80" t="s">
        <v>372</v>
      </c>
      <c r="S110" s="80" t="s">
        <v>1037</v>
      </c>
      <c r="T110" s="124" t="s">
        <v>382</v>
      </c>
      <c r="U110" s="80">
        <f>ROUND(100/MAX(A81:A163),0)+1</f>
        <v>2</v>
      </c>
      <c r="V110" s="2" t="s">
        <v>1012</v>
      </c>
      <c r="W110" s="331">
        <v>1</v>
      </c>
      <c r="X110" s="111">
        <f t="shared" si="11"/>
        <v>2</v>
      </c>
      <c r="Y110" s="80" t="s">
        <v>1114</v>
      </c>
      <c r="Z110" s="2"/>
      <c r="AA110" s="2">
        <v>3</v>
      </c>
      <c r="AB110" s="80" t="s">
        <v>1114</v>
      </c>
      <c r="AC110" s="81">
        <v>1</v>
      </c>
      <c r="AD110" s="2">
        <v>3</v>
      </c>
      <c r="AE110" s="2"/>
      <c r="AF110" s="73">
        <f t="shared" si="8"/>
        <v>0</v>
      </c>
      <c r="AG110" s="73"/>
      <c r="AH110" s="73">
        <f t="shared" si="9"/>
        <v>0</v>
      </c>
      <c r="AI110" s="73"/>
      <c r="AJ110" s="73">
        <f t="shared" si="10"/>
        <v>0</v>
      </c>
    </row>
    <row r="111" spans="1:36" customFormat="1" ht="31.5" x14ac:dyDescent="0.35">
      <c r="A111" s="291">
        <v>106</v>
      </c>
      <c r="B111" s="80" t="s">
        <v>442</v>
      </c>
      <c r="C111" s="80" t="s">
        <v>288</v>
      </c>
      <c r="D111" s="80" t="s">
        <v>260</v>
      </c>
      <c r="E111" s="80" t="s">
        <v>416</v>
      </c>
      <c r="F111" s="80" t="s">
        <v>417</v>
      </c>
      <c r="G111" s="106" t="s">
        <v>46</v>
      </c>
      <c r="H111" s="116" t="s">
        <v>443</v>
      </c>
      <c r="I111" s="80" t="s">
        <v>411</v>
      </c>
      <c r="J111" s="120" t="s">
        <v>1115</v>
      </c>
      <c r="K111" s="120" t="s">
        <v>229</v>
      </c>
      <c r="L111" s="74">
        <v>1</v>
      </c>
      <c r="M111" s="74" t="s">
        <v>314</v>
      </c>
      <c r="N111" s="116" t="s">
        <v>1116</v>
      </c>
      <c r="O111" s="122" t="s">
        <v>330</v>
      </c>
      <c r="P111" s="123">
        <v>45007</v>
      </c>
      <c r="Q111" s="123">
        <v>45007</v>
      </c>
      <c r="R111" s="80" t="s">
        <v>372</v>
      </c>
      <c r="S111" s="80" t="s">
        <v>1117</v>
      </c>
      <c r="T111" s="124" t="s">
        <v>408</v>
      </c>
      <c r="U111" s="80">
        <f>ROUND(100/MAX(A81:A163),0)+1</f>
        <v>2</v>
      </c>
      <c r="V111" s="2" t="s">
        <v>1012</v>
      </c>
      <c r="W111" s="331">
        <v>1</v>
      </c>
      <c r="X111" s="111">
        <f t="shared" si="11"/>
        <v>2</v>
      </c>
      <c r="Y111" s="80" t="s">
        <v>1118</v>
      </c>
      <c r="Z111" s="2"/>
      <c r="AA111" s="2">
        <v>3</v>
      </c>
      <c r="AB111" s="80" t="s">
        <v>1118</v>
      </c>
      <c r="AC111" s="81">
        <v>1</v>
      </c>
      <c r="AD111" s="2">
        <v>3</v>
      </c>
      <c r="AE111" s="2"/>
      <c r="AF111" s="73">
        <f t="shared" si="8"/>
        <v>0</v>
      </c>
      <c r="AG111" s="73"/>
      <c r="AH111" s="73">
        <f t="shared" si="9"/>
        <v>0</v>
      </c>
      <c r="AI111" s="73"/>
      <c r="AJ111" s="73">
        <f t="shared" si="10"/>
        <v>0</v>
      </c>
    </row>
    <row r="112" spans="1:36" customFormat="1" ht="31.5" x14ac:dyDescent="0.35">
      <c r="A112" s="291">
        <v>107</v>
      </c>
      <c r="B112" s="80" t="s">
        <v>442</v>
      </c>
      <c r="C112" s="80" t="s">
        <v>288</v>
      </c>
      <c r="D112" s="80" t="s">
        <v>260</v>
      </c>
      <c r="E112" s="80" t="s">
        <v>416</v>
      </c>
      <c r="F112" s="80" t="s">
        <v>417</v>
      </c>
      <c r="G112" s="106" t="s">
        <v>46</v>
      </c>
      <c r="H112" s="116" t="s">
        <v>443</v>
      </c>
      <c r="I112" s="80" t="s">
        <v>411</v>
      </c>
      <c r="J112" s="120" t="s">
        <v>1119</v>
      </c>
      <c r="K112" s="120" t="s">
        <v>1120</v>
      </c>
      <c r="L112" s="74">
        <v>100</v>
      </c>
      <c r="M112" s="74" t="s">
        <v>51</v>
      </c>
      <c r="N112" s="116" t="s">
        <v>1121</v>
      </c>
      <c r="O112" s="122" t="s">
        <v>330</v>
      </c>
      <c r="P112" s="123">
        <v>45007</v>
      </c>
      <c r="Q112" s="123">
        <v>45016</v>
      </c>
      <c r="R112" s="80" t="s">
        <v>372</v>
      </c>
      <c r="S112" s="80" t="s">
        <v>447</v>
      </c>
      <c r="T112" s="124" t="s">
        <v>408</v>
      </c>
      <c r="U112" s="80">
        <f>ROUND(100/MAX(A81:A163),0)-2</f>
        <v>-1</v>
      </c>
      <c r="V112" s="2" t="s">
        <v>1012</v>
      </c>
      <c r="W112" s="331"/>
      <c r="X112" s="111">
        <f t="shared" si="11"/>
        <v>0</v>
      </c>
      <c r="Y112" s="80" t="s">
        <v>1122</v>
      </c>
      <c r="Z112" s="2"/>
      <c r="AA112" s="2">
        <v>0</v>
      </c>
      <c r="AB112" s="80" t="s">
        <v>1122</v>
      </c>
      <c r="AC112" s="81"/>
      <c r="AD112" s="2">
        <v>0</v>
      </c>
      <c r="AE112" s="2"/>
      <c r="AF112" s="73">
        <f t="shared" si="8"/>
        <v>0</v>
      </c>
      <c r="AG112" s="73"/>
      <c r="AH112" s="73">
        <f t="shared" si="9"/>
        <v>0</v>
      </c>
      <c r="AI112" s="73"/>
      <c r="AJ112" s="73">
        <f t="shared" si="10"/>
        <v>0</v>
      </c>
    </row>
    <row r="113" spans="1:36" customFormat="1" ht="31.5" x14ac:dyDescent="0.35">
      <c r="A113" s="291">
        <v>108</v>
      </c>
      <c r="B113" s="80" t="s">
        <v>442</v>
      </c>
      <c r="C113" s="80" t="s">
        <v>288</v>
      </c>
      <c r="D113" s="80" t="s">
        <v>260</v>
      </c>
      <c r="E113" s="80" t="s">
        <v>416</v>
      </c>
      <c r="F113" s="80" t="s">
        <v>417</v>
      </c>
      <c r="G113" s="106" t="s">
        <v>46</v>
      </c>
      <c r="H113" s="116" t="s">
        <v>443</v>
      </c>
      <c r="I113" s="80" t="s">
        <v>411</v>
      </c>
      <c r="J113" s="120" t="s">
        <v>1119</v>
      </c>
      <c r="K113" s="120" t="s">
        <v>1123</v>
      </c>
      <c r="L113" s="74">
        <v>20</v>
      </c>
      <c r="M113" s="74" t="s">
        <v>314</v>
      </c>
      <c r="N113" s="116" t="s">
        <v>1124</v>
      </c>
      <c r="O113" s="122" t="s">
        <v>330</v>
      </c>
      <c r="P113" s="123">
        <v>45020</v>
      </c>
      <c r="Q113" s="123">
        <v>45107</v>
      </c>
      <c r="R113" s="80" t="s">
        <v>372</v>
      </c>
      <c r="S113" s="80" t="s">
        <v>447</v>
      </c>
      <c r="T113" s="124" t="s">
        <v>408</v>
      </c>
      <c r="U113" s="80">
        <f>ROUND(100/MAX(A81:A163),0)-2</f>
        <v>-1</v>
      </c>
      <c r="V113" s="2" t="s">
        <v>1012</v>
      </c>
      <c r="W113" s="331"/>
      <c r="X113" s="111">
        <f t="shared" si="11"/>
        <v>0</v>
      </c>
      <c r="Y113" s="80" t="s">
        <v>1122</v>
      </c>
      <c r="Z113" s="2"/>
      <c r="AA113" s="2">
        <v>0</v>
      </c>
      <c r="AB113" s="80" t="s">
        <v>1122</v>
      </c>
      <c r="AC113" s="81"/>
      <c r="AD113" s="2">
        <v>0</v>
      </c>
      <c r="AE113" s="2"/>
      <c r="AF113" s="73">
        <f t="shared" si="8"/>
        <v>0</v>
      </c>
      <c r="AG113" s="73"/>
      <c r="AH113" s="73">
        <f t="shared" si="9"/>
        <v>0</v>
      </c>
      <c r="AI113" s="73"/>
      <c r="AJ113" s="73">
        <f t="shared" si="10"/>
        <v>0</v>
      </c>
    </row>
    <row r="114" spans="1:36" customFormat="1" ht="31.5" x14ac:dyDescent="0.35">
      <c r="A114" s="291">
        <v>109</v>
      </c>
      <c r="B114" s="80" t="s">
        <v>442</v>
      </c>
      <c r="C114" s="80" t="s">
        <v>288</v>
      </c>
      <c r="D114" s="80" t="s">
        <v>260</v>
      </c>
      <c r="E114" s="80" t="s">
        <v>416</v>
      </c>
      <c r="F114" s="80" t="s">
        <v>417</v>
      </c>
      <c r="G114" s="106" t="s">
        <v>46</v>
      </c>
      <c r="H114" s="116" t="s">
        <v>443</v>
      </c>
      <c r="I114" s="80" t="s">
        <v>411</v>
      </c>
      <c r="J114" s="120" t="s">
        <v>1125</v>
      </c>
      <c r="K114" s="120" t="s">
        <v>1126</v>
      </c>
      <c r="L114" s="74">
        <v>20</v>
      </c>
      <c r="M114" s="74" t="s">
        <v>314</v>
      </c>
      <c r="N114" s="116" t="s">
        <v>1127</v>
      </c>
      <c r="O114" s="122" t="s">
        <v>330</v>
      </c>
      <c r="P114" s="123">
        <v>45078</v>
      </c>
      <c r="Q114" s="123">
        <v>45107</v>
      </c>
      <c r="R114" s="80" t="s">
        <v>372</v>
      </c>
      <c r="S114" s="80" t="s">
        <v>447</v>
      </c>
      <c r="T114" s="124" t="s">
        <v>408</v>
      </c>
      <c r="U114" s="80">
        <f>ROUND(100/MAX(A81:A163),0)-2</f>
        <v>-1</v>
      </c>
      <c r="V114" s="2" t="s">
        <v>1012</v>
      </c>
      <c r="W114" s="331"/>
      <c r="X114" s="111">
        <f t="shared" si="11"/>
        <v>0</v>
      </c>
      <c r="Y114" s="80" t="s">
        <v>1122</v>
      </c>
      <c r="Z114" s="2"/>
      <c r="AA114" s="2">
        <v>0</v>
      </c>
      <c r="AB114" s="80" t="s">
        <v>1122</v>
      </c>
      <c r="AC114" s="81"/>
      <c r="AD114" s="2">
        <v>0</v>
      </c>
      <c r="AE114" s="2"/>
      <c r="AF114" s="73">
        <f t="shared" si="8"/>
        <v>0</v>
      </c>
      <c r="AG114" s="73"/>
      <c r="AH114" s="73">
        <f t="shared" si="9"/>
        <v>0</v>
      </c>
      <c r="AI114" s="73"/>
      <c r="AJ114" s="73">
        <f t="shared" si="10"/>
        <v>0</v>
      </c>
    </row>
    <row r="115" spans="1:36" s="115" customFormat="1" ht="31.5" x14ac:dyDescent="0.35">
      <c r="A115" s="291">
        <v>110</v>
      </c>
      <c r="B115" s="80" t="s">
        <v>442</v>
      </c>
      <c r="C115" s="80" t="s">
        <v>288</v>
      </c>
      <c r="D115" s="80" t="s">
        <v>260</v>
      </c>
      <c r="E115" s="80" t="s">
        <v>416</v>
      </c>
      <c r="F115" s="80" t="s">
        <v>417</v>
      </c>
      <c r="G115" s="106" t="s">
        <v>46</v>
      </c>
      <c r="H115" s="93" t="s">
        <v>443</v>
      </c>
      <c r="I115" s="80" t="s">
        <v>411</v>
      </c>
      <c r="J115" s="122" t="s">
        <v>1128</v>
      </c>
      <c r="K115" s="122" t="s">
        <v>1126</v>
      </c>
      <c r="L115" s="74">
        <v>1</v>
      </c>
      <c r="M115" s="74" t="s">
        <v>314</v>
      </c>
      <c r="N115" s="93" t="s">
        <v>1129</v>
      </c>
      <c r="O115" s="122" t="s">
        <v>330</v>
      </c>
      <c r="P115" s="123">
        <v>45122</v>
      </c>
      <c r="Q115" s="123">
        <v>45122</v>
      </c>
      <c r="R115" s="80" t="s">
        <v>372</v>
      </c>
      <c r="S115" s="80" t="s">
        <v>1101</v>
      </c>
      <c r="T115" s="124" t="s">
        <v>408</v>
      </c>
      <c r="U115" s="80">
        <f>ROUND(100/MAX(A81:A163),0)-2</f>
        <v>-1</v>
      </c>
      <c r="V115" s="111" t="s">
        <v>1012</v>
      </c>
      <c r="W115" s="330">
        <v>0</v>
      </c>
      <c r="X115" s="111">
        <f t="shared" si="11"/>
        <v>0</v>
      </c>
      <c r="Y115" s="80" t="s">
        <v>1130</v>
      </c>
      <c r="Z115" s="111"/>
      <c r="AA115" s="111">
        <v>0</v>
      </c>
      <c r="AB115" s="80" t="s">
        <v>1130</v>
      </c>
      <c r="AC115" s="81">
        <v>0</v>
      </c>
      <c r="AD115" s="111">
        <v>0</v>
      </c>
      <c r="AE115" s="111"/>
      <c r="AF115" s="73">
        <f t="shared" si="8"/>
        <v>0</v>
      </c>
      <c r="AG115" s="73"/>
      <c r="AH115" s="73">
        <f t="shared" si="9"/>
        <v>0</v>
      </c>
      <c r="AI115" s="73"/>
      <c r="AJ115" s="73">
        <f t="shared" si="10"/>
        <v>0</v>
      </c>
    </row>
    <row r="116" spans="1:36" customFormat="1" ht="31.5" x14ac:dyDescent="0.35">
      <c r="A116" s="291">
        <v>111</v>
      </c>
      <c r="B116" s="80" t="s">
        <v>442</v>
      </c>
      <c r="C116" s="80" t="s">
        <v>288</v>
      </c>
      <c r="D116" s="80" t="s">
        <v>260</v>
      </c>
      <c r="E116" s="80" t="s">
        <v>416</v>
      </c>
      <c r="F116" s="80" t="s">
        <v>417</v>
      </c>
      <c r="G116" s="106" t="s">
        <v>46</v>
      </c>
      <c r="H116" s="116" t="s">
        <v>443</v>
      </c>
      <c r="I116" s="80" t="s">
        <v>411</v>
      </c>
      <c r="J116" s="120" t="s">
        <v>1131</v>
      </c>
      <c r="K116" s="120" t="s">
        <v>1132</v>
      </c>
      <c r="L116" s="74">
        <v>1</v>
      </c>
      <c r="M116" s="74" t="s">
        <v>314</v>
      </c>
      <c r="N116" s="116" t="s">
        <v>1133</v>
      </c>
      <c r="O116" s="122" t="s">
        <v>330</v>
      </c>
      <c r="P116" s="123">
        <v>45122</v>
      </c>
      <c r="Q116" s="123">
        <v>45122</v>
      </c>
      <c r="R116" s="80" t="s">
        <v>372</v>
      </c>
      <c r="S116" s="80" t="s">
        <v>1037</v>
      </c>
      <c r="T116" s="124" t="s">
        <v>408</v>
      </c>
      <c r="U116" s="80">
        <f>ROUND(100/MAX(A81:A163),0)-2</f>
        <v>-1</v>
      </c>
      <c r="V116" s="2" t="s">
        <v>1012</v>
      </c>
      <c r="W116" s="331"/>
      <c r="X116" s="111">
        <f t="shared" si="11"/>
        <v>0</v>
      </c>
      <c r="Y116" s="80" t="s">
        <v>1130</v>
      </c>
      <c r="Z116" s="2"/>
      <c r="AA116" s="2">
        <v>0</v>
      </c>
      <c r="AB116" s="80" t="s">
        <v>1130</v>
      </c>
      <c r="AC116" s="81"/>
      <c r="AD116" s="2">
        <v>0</v>
      </c>
      <c r="AE116" s="2"/>
      <c r="AF116" s="73">
        <f t="shared" si="8"/>
        <v>0</v>
      </c>
      <c r="AG116" s="73"/>
      <c r="AH116" s="73">
        <f t="shared" si="9"/>
        <v>0</v>
      </c>
      <c r="AI116" s="73"/>
      <c r="AJ116" s="73">
        <f t="shared" si="10"/>
        <v>0</v>
      </c>
    </row>
    <row r="117" spans="1:36" s="115" customFormat="1" ht="31.5" x14ac:dyDescent="0.35">
      <c r="A117" s="291">
        <v>112</v>
      </c>
      <c r="B117" s="80" t="s">
        <v>442</v>
      </c>
      <c r="C117" s="80" t="s">
        <v>288</v>
      </c>
      <c r="D117" s="80" t="s">
        <v>260</v>
      </c>
      <c r="E117" s="80" t="s">
        <v>416</v>
      </c>
      <c r="F117" s="80" t="s">
        <v>417</v>
      </c>
      <c r="G117" s="106" t="s">
        <v>46</v>
      </c>
      <c r="H117" s="93" t="s">
        <v>443</v>
      </c>
      <c r="I117" s="80" t="s">
        <v>411</v>
      </c>
      <c r="J117" s="122" t="s">
        <v>1134</v>
      </c>
      <c r="K117" s="122" t="s">
        <v>229</v>
      </c>
      <c r="L117" s="74">
        <v>1</v>
      </c>
      <c r="M117" s="74" t="s">
        <v>101</v>
      </c>
      <c r="N117" s="93" t="s">
        <v>1135</v>
      </c>
      <c r="O117" s="122" t="s">
        <v>330</v>
      </c>
      <c r="P117" s="123">
        <v>45170</v>
      </c>
      <c r="Q117" s="123">
        <v>45199</v>
      </c>
      <c r="R117" s="80" t="s">
        <v>1066</v>
      </c>
      <c r="S117" s="80" t="s">
        <v>407</v>
      </c>
      <c r="T117" s="124" t="s">
        <v>408</v>
      </c>
      <c r="U117" s="80">
        <f>ROUND(100/MAX(A81:A163),0)-2</f>
        <v>-1</v>
      </c>
      <c r="V117" s="111" t="s">
        <v>1012</v>
      </c>
      <c r="W117" s="330">
        <v>0</v>
      </c>
      <c r="X117" s="111">
        <f t="shared" si="11"/>
        <v>0</v>
      </c>
      <c r="Y117" s="80" t="s">
        <v>1136</v>
      </c>
      <c r="Z117" s="111"/>
      <c r="AA117" s="111">
        <v>0</v>
      </c>
      <c r="AB117" s="80" t="s">
        <v>1136</v>
      </c>
      <c r="AC117" s="81">
        <v>0</v>
      </c>
      <c r="AD117" s="111">
        <v>0</v>
      </c>
      <c r="AE117" s="111"/>
      <c r="AF117" s="73">
        <f t="shared" si="8"/>
        <v>0</v>
      </c>
      <c r="AG117" s="73"/>
      <c r="AH117" s="73">
        <f t="shared" si="9"/>
        <v>0</v>
      </c>
      <c r="AI117" s="73"/>
      <c r="AJ117" s="73">
        <f t="shared" si="10"/>
        <v>0</v>
      </c>
    </row>
    <row r="118" spans="1:36" s="115" customFormat="1" ht="73.5" x14ac:dyDescent="0.35">
      <c r="A118" s="291">
        <v>113</v>
      </c>
      <c r="B118" s="80" t="s">
        <v>435</v>
      </c>
      <c r="C118" s="80" t="s">
        <v>288</v>
      </c>
      <c r="D118" s="80" t="s">
        <v>436</v>
      </c>
      <c r="E118" s="80" t="s">
        <v>457</v>
      </c>
      <c r="F118" s="80" t="s">
        <v>46</v>
      </c>
      <c r="G118" s="106" t="s">
        <v>46</v>
      </c>
      <c r="H118" s="93" t="s">
        <v>367</v>
      </c>
      <c r="I118" s="80" t="s">
        <v>411</v>
      </c>
      <c r="J118" s="122" t="s">
        <v>1137</v>
      </c>
      <c r="K118" s="122" t="s">
        <v>229</v>
      </c>
      <c r="L118" s="74">
        <v>100</v>
      </c>
      <c r="M118" s="74" t="s">
        <v>51</v>
      </c>
      <c r="N118" s="93" t="s">
        <v>1138</v>
      </c>
      <c r="O118" s="122" t="s">
        <v>330</v>
      </c>
      <c r="P118" s="123">
        <v>45078</v>
      </c>
      <c r="Q118" s="123">
        <v>45290</v>
      </c>
      <c r="R118" s="80" t="s">
        <v>372</v>
      </c>
      <c r="S118" s="80" t="s">
        <v>453</v>
      </c>
      <c r="T118" s="124" t="s">
        <v>382</v>
      </c>
      <c r="U118" s="80">
        <f>ROUND(100/MAX(A81:A163),0)-2</f>
        <v>-1</v>
      </c>
      <c r="V118" s="111" t="s">
        <v>1012</v>
      </c>
      <c r="W118" s="330">
        <v>0</v>
      </c>
      <c r="X118" s="111">
        <f t="shared" si="11"/>
        <v>0</v>
      </c>
      <c r="Y118" s="80" t="s">
        <v>1139</v>
      </c>
      <c r="Z118" s="111"/>
      <c r="AA118" s="111">
        <v>0</v>
      </c>
      <c r="AB118" s="80" t="s">
        <v>1139</v>
      </c>
      <c r="AC118" s="81">
        <v>0</v>
      </c>
      <c r="AD118" s="111">
        <v>0</v>
      </c>
      <c r="AE118" s="111"/>
      <c r="AF118" s="73">
        <f t="shared" si="8"/>
        <v>0</v>
      </c>
      <c r="AG118" s="73"/>
      <c r="AH118" s="73">
        <f t="shared" si="9"/>
        <v>0</v>
      </c>
      <c r="AI118" s="73"/>
      <c r="AJ118" s="73">
        <f t="shared" si="10"/>
        <v>0</v>
      </c>
    </row>
    <row r="119" spans="1:36" s="115" customFormat="1" ht="73.5" x14ac:dyDescent="0.35">
      <c r="A119" s="291">
        <v>114</v>
      </c>
      <c r="B119" s="80" t="s">
        <v>442</v>
      </c>
      <c r="C119" s="80" t="s">
        <v>288</v>
      </c>
      <c r="D119" s="80" t="s">
        <v>72</v>
      </c>
      <c r="E119" s="80" t="s">
        <v>364</v>
      </c>
      <c r="F119" s="80" t="s">
        <v>417</v>
      </c>
      <c r="G119" s="106" t="s">
        <v>46</v>
      </c>
      <c r="H119" s="93" t="s">
        <v>367</v>
      </c>
      <c r="I119" s="80" t="s">
        <v>411</v>
      </c>
      <c r="J119" s="122" t="s">
        <v>229</v>
      </c>
      <c r="K119" s="122" t="s">
        <v>229</v>
      </c>
      <c r="L119" s="74">
        <v>100</v>
      </c>
      <c r="M119" s="74" t="s">
        <v>51</v>
      </c>
      <c r="N119" s="93" t="s">
        <v>452</v>
      </c>
      <c r="O119" s="122" t="s">
        <v>422</v>
      </c>
      <c r="P119" s="123">
        <v>44927</v>
      </c>
      <c r="Q119" s="123">
        <v>45290</v>
      </c>
      <c r="R119" s="80" t="s">
        <v>372</v>
      </c>
      <c r="S119" s="80" t="s">
        <v>453</v>
      </c>
      <c r="T119" s="124" t="s">
        <v>382</v>
      </c>
      <c r="U119" s="80">
        <f>ROUND(100/MAX(A81:A163),0)+1</f>
        <v>2</v>
      </c>
      <c r="V119" s="111" t="s">
        <v>1012</v>
      </c>
      <c r="W119" s="330">
        <v>1</v>
      </c>
      <c r="X119" s="111">
        <f t="shared" si="11"/>
        <v>2</v>
      </c>
      <c r="Y119" s="80" t="s">
        <v>1140</v>
      </c>
      <c r="Z119" s="111"/>
      <c r="AA119" s="111">
        <v>3</v>
      </c>
      <c r="AB119" s="80" t="s">
        <v>1140</v>
      </c>
      <c r="AC119" s="81">
        <v>1</v>
      </c>
      <c r="AD119" s="111">
        <v>3</v>
      </c>
      <c r="AE119" s="111"/>
      <c r="AF119" s="73">
        <f t="shared" si="8"/>
        <v>0</v>
      </c>
      <c r="AG119" s="73"/>
      <c r="AH119" s="73">
        <f t="shared" si="9"/>
        <v>0</v>
      </c>
      <c r="AI119" s="73"/>
      <c r="AJ119" s="73">
        <f t="shared" si="10"/>
        <v>0</v>
      </c>
    </row>
    <row r="120" spans="1:36" s="115" customFormat="1" ht="73.5" x14ac:dyDescent="0.35">
      <c r="A120" s="291">
        <v>115</v>
      </c>
      <c r="B120" s="80" t="s">
        <v>442</v>
      </c>
      <c r="C120" s="80" t="s">
        <v>288</v>
      </c>
      <c r="D120" s="80" t="s">
        <v>72</v>
      </c>
      <c r="E120" s="80" t="s">
        <v>45</v>
      </c>
      <c r="F120" s="80" t="s">
        <v>417</v>
      </c>
      <c r="G120" s="106" t="s">
        <v>46</v>
      </c>
      <c r="H120" s="93" t="s">
        <v>367</v>
      </c>
      <c r="I120" s="80" t="s">
        <v>411</v>
      </c>
      <c r="J120" s="122" t="s">
        <v>448</v>
      </c>
      <c r="K120" s="122" t="s">
        <v>229</v>
      </c>
      <c r="L120" s="74">
        <v>1</v>
      </c>
      <c r="M120" s="74" t="s">
        <v>101</v>
      </c>
      <c r="N120" s="93" t="s">
        <v>449</v>
      </c>
      <c r="O120" s="122" t="s">
        <v>330</v>
      </c>
      <c r="P120" s="123">
        <v>45017</v>
      </c>
      <c r="Q120" s="123">
        <v>45137</v>
      </c>
      <c r="R120" s="80" t="s">
        <v>372</v>
      </c>
      <c r="S120" s="80" t="s">
        <v>450</v>
      </c>
      <c r="T120" s="124" t="s">
        <v>408</v>
      </c>
      <c r="U120" s="80">
        <f>ROUND(100/MAX(A81:A163),0)+1</f>
        <v>2</v>
      </c>
      <c r="V120" s="111" t="s">
        <v>1012</v>
      </c>
      <c r="W120" s="330">
        <v>0.9</v>
      </c>
      <c r="X120" s="111">
        <f t="shared" si="11"/>
        <v>1.8</v>
      </c>
      <c r="Y120" s="80" t="s">
        <v>1141</v>
      </c>
      <c r="Z120" s="111"/>
      <c r="AA120" s="111">
        <v>3</v>
      </c>
      <c r="AB120" s="80" t="s">
        <v>1141</v>
      </c>
      <c r="AC120" s="81">
        <v>0.9</v>
      </c>
      <c r="AD120" s="111">
        <v>2.7</v>
      </c>
      <c r="AE120" s="111"/>
      <c r="AF120" s="73">
        <f t="shared" si="8"/>
        <v>0</v>
      </c>
      <c r="AG120" s="73"/>
      <c r="AH120" s="73">
        <f t="shared" si="9"/>
        <v>0</v>
      </c>
      <c r="AI120" s="73"/>
      <c r="AJ120" s="73">
        <f t="shared" si="10"/>
        <v>0</v>
      </c>
    </row>
    <row r="121" spans="1:36" s="115" customFormat="1" ht="73.5" x14ac:dyDescent="0.35">
      <c r="A121" s="291">
        <v>116</v>
      </c>
      <c r="B121" s="80" t="s">
        <v>435</v>
      </c>
      <c r="C121" s="80" t="s">
        <v>288</v>
      </c>
      <c r="D121" s="80" t="s">
        <v>436</v>
      </c>
      <c r="E121" s="80" t="s">
        <v>457</v>
      </c>
      <c r="F121" s="80" t="s">
        <v>46</v>
      </c>
      <c r="G121" s="106" t="s">
        <v>46</v>
      </c>
      <c r="H121" s="93" t="s">
        <v>367</v>
      </c>
      <c r="I121" s="80" t="s">
        <v>411</v>
      </c>
      <c r="J121" s="122" t="s">
        <v>1137</v>
      </c>
      <c r="K121" s="122" t="s">
        <v>229</v>
      </c>
      <c r="L121" s="74">
        <v>1</v>
      </c>
      <c r="M121" s="74" t="s">
        <v>101</v>
      </c>
      <c r="N121" s="93" t="s">
        <v>1142</v>
      </c>
      <c r="O121" s="122" t="s">
        <v>330</v>
      </c>
      <c r="P121" s="123">
        <v>45078</v>
      </c>
      <c r="Q121" s="123">
        <v>45290</v>
      </c>
      <c r="R121" s="80" t="s">
        <v>372</v>
      </c>
      <c r="S121" s="80" t="s">
        <v>453</v>
      </c>
      <c r="T121" s="124" t="s">
        <v>382</v>
      </c>
      <c r="U121" s="80">
        <f>ROUND(100/MAX(A81:A163),0)</f>
        <v>1</v>
      </c>
      <c r="V121" s="111" t="s">
        <v>1012</v>
      </c>
      <c r="W121" s="330">
        <v>0.3</v>
      </c>
      <c r="X121" s="111">
        <f t="shared" si="11"/>
        <v>0.3</v>
      </c>
      <c r="Y121" s="80" t="s">
        <v>1143</v>
      </c>
      <c r="Z121" s="111"/>
      <c r="AA121" s="111">
        <v>2</v>
      </c>
      <c r="AB121" s="80" t="s">
        <v>1143</v>
      </c>
      <c r="AC121" s="81">
        <v>0.3</v>
      </c>
      <c r="AD121" s="111">
        <v>0.6</v>
      </c>
      <c r="AE121" s="111"/>
      <c r="AF121" s="73">
        <f t="shared" si="8"/>
        <v>0</v>
      </c>
      <c r="AG121" s="73"/>
      <c r="AH121" s="73">
        <f t="shared" si="9"/>
        <v>0</v>
      </c>
      <c r="AI121" s="73"/>
      <c r="AJ121" s="73">
        <f t="shared" si="10"/>
        <v>0</v>
      </c>
    </row>
    <row r="122" spans="1:36" customFormat="1" ht="168" x14ac:dyDescent="0.35">
      <c r="A122" s="291">
        <v>117</v>
      </c>
      <c r="B122" s="80" t="s">
        <v>409</v>
      </c>
      <c r="C122" s="80" t="s">
        <v>388</v>
      </c>
      <c r="D122" s="106" t="s">
        <v>46</v>
      </c>
      <c r="E122" s="106" t="s">
        <v>46</v>
      </c>
      <c r="F122" s="106" t="s">
        <v>46</v>
      </c>
      <c r="G122" s="106" t="s">
        <v>46</v>
      </c>
      <c r="H122" s="116" t="s">
        <v>392</v>
      </c>
      <c r="I122" s="80" t="s">
        <v>411</v>
      </c>
      <c r="J122" s="120" t="s">
        <v>1144</v>
      </c>
      <c r="K122" s="120" t="s">
        <v>229</v>
      </c>
      <c r="L122" s="74">
        <v>100</v>
      </c>
      <c r="M122" s="74" t="s">
        <v>51</v>
      </c>
      <c r="N122" s="116" t="s">
        <v>1145</v>
      </c>
      <c r="O122" s="122" t="s">
        <v>109</v>
      </c>
      <c r="P122" s="123">
        <v>44973</v>
      </c>
      <c r="Q122" s="123">
        <v>45290</v>
      </c>
      <c r="R122" s="80" t="s">
        <v>372</v>
      </c>
      <c r="S122" s="80" t="s">
        <v>1018</v>
      </c>
      <c r="T122" s="124" t="s">
        <v>382</v>
      </c>
      <c r="U122" s="80">
        <f>ROUND(100/MAX(A81:A163),0)</f>
        <v>1</v>
      </c>
      <c r="V122" s="2" t="s">
        <v>1012</v>
      </c>
      <c r="W122" s="331">
        <v>0.2</v>
      </c>
      <c r="X122" s="111">
        <f t="shared" si="11"/>
        <v>0.2</v>
      </c>
      <c r="Y122" s="80" t="s">
        <v>1146</v>
      </c>
      <c r="Z122" s="2"/>
      <c r="AA122" s="2">
        <v>2</v>
      </c>
      <c r="AB122" s="80" t="s">
        <v>1146</v>
      </c>
      <c r="AC122" s="81">
        <v>0.2</v>
      </c>
      <c r="AD122" s="2">
        <v>0.4</v>
      </c>
      <c r="AE122" s="2"/>
      <c r="AF122" s="73">
        <f t="shared" si="8"/>
        <v>0</v>
      </c>
      <c r="AG122" s="73"/>
      <c r="AH122" s="73">
        <f t="shared" si="9"/>
        <v>0</v>
      </c>
      <c r="AI122" s="73"/>
      <c r="AJ122" s="73">
        <f t="shared" si="10"/>
        <v>0</v>
      </c>
    </row>
    <row r="123" spans="1:36" s="115" customFormat="1" ht="157.5" x14ac:dyDescent="0.35">
      <c r="A123" s="291">
        <v>118</v>
      </c>
      <c r="B123" s="80" t="s">
        <v>435</v>
      </c>
      <c r="C123" s="80" t="s">
        <v>288</v>
      </c>
      <c r="D123" s="80" t="s">
        <v>436</v>
      </c>
      <c r="E123" s="80" t="s">
        <v>457</v>
      </c>
      <c r="F123" s="80" t="s">
        <v>46</v>
      </c>
      <c r="G123" s="106" t="s">
        <v>46</v>
      </c>
      <c r="H123" s="93" t="s">
        <v>367</v>
      </c>
      <c r="I123" s="80" t="s">
        <v>411</v>
      </c>
      <c r="J123" s="122" t="s">
        <v>1147</v>
      </c>
      <c r="K123" s="122" t="s">
        <v>229</v>
      </c>
      <c r="L123" s="74">
        <v>1</v>
      </c>
      <c r="M123" s="74" t="s">
        <v>101</v>
      </c>
      <c r="N123" s="93" t="s">
        <v>1148</v>
      </c>
      <c r="O123" s="122" t="s">
        <v>109</v>
      </c>
      <c r="P123" s="123">
        <v>44986</v>
      </c>
      <c r="Q123" s="123">
        <v>45137</v>
      </c>
      <c r="R123" s="80" t="s">
        <v>372</v>
      </c>
      <c r="S123" s="80" t="s">
        <v>453</v>
      </c>
      <c r="T123" s="124" t="s">
        <v>382</v>
      </c>
      <c r="U123" s="80">
        <f>ROUND(100/MAX(A81:A163),0)-2</f>
        <v>-1</v>
      </c>
      <c r="V123" s="111" t="s">
        <v>1012</v>
      </c>
      <c r="W123" s="330">
        <v>0</v>
      </c>
      <c r="X123" s="111">
        <f t="shared" si="11"/>
        <v>0</v>
      </c>
      <c r="Y123" s="80" t="s">
        <v>1149</v>
      </c>
      <c r="Z123" s="111"/>
      <c r="AA123" s="111">
        <v>0</v>
      </c>
      <c r="AB123" s="80" t="s">
        <v>1149</v>
      </c>
      <c r="AC123" s="81">
        <v>0</v>
      </c>
      <c r="AD123" s="111">
        <v>0</v>
      </c>
      <c r="AE123" s="111"/>
      <c r="AF123" s="73">
        <f t="shared" si="8"/>
        <v>0</v>
      </c>
      <c r="AG123" s="73"/>
      <c r="AH123" s="73">
        <f t="shared" si="9"/>
        <v>0</v>
      </c>
      <c r="AI123" s="73"/>
      <c r="AJ123" s="73">
        <f t="shared" si="10"/>
        <v>0</v>
      </c>
    </row>
    <row r="124" spans="1:36" s="115" customFormat="1" ht="73.5" x14ac:dyDescent="0.35">
      <c r="A124" s="291">
        <v>119</v>
      </c>
      <c r="B124" s="80" t="s">
        <v>454</v>
      </c>
      <c r="C124" s="80" t="s">
        <v>288</v>
      </c>
      <c r="D124" s="80" t="s">
        <v>72</v>
      </c>
      <c r="E124" s="80" t="s">
        <v>364</v>
      </c>
      <c r="F124" s="80" t="s">
        <v>46</v>
      </c>
      <c r="G124" s="106" t="s">
        <v>46</v>
      </c>
      <c r="H124" s="93" t="s">
        <v>367</v>
      </c>
      <c r="I124" s="80" t="s">
        <v>411</v>
      </c>
      <c r="J124" s="122" t="s">
        <v>455</v>
      </c>
      <c r="K124" s="122" t="s">
        <v>229</v>
      </c>
      <c r="L124" s="74">
        <v>1</v>
      </c>
      <c r="M124" s="74" t="s">
        <v>101</v>
      </c>
      <c r="N124" s="93" t="s">
        <v>456</v>
      </c>
      <c r="O124" s="122" t="s">
        <v>109</v>
      </c>
      <c r="P124" s="123">
        <v>45139</v>
      </c>
      <c r="Q124" s="123">
        <v>45231</v>
      </c>
      <c r="R124" s="80" t="s">
        <v>372</v>
      </c>
      <c r="S124" s="80" t="s">
        <v>453</v>
      </c>
      <c r="T124" s="124" t="s">
        <v>382</v>
      </c>
      <c r="U124" s="80">
        <f>ROUND(100/MAX(A81:A163),0)-2</f>
        <v>-1</v>
      </c>
      <c r="V124" s="111" t="s">
        <v>1012</v>
      </c>
      <c r="W124" s="330">
        <v>0</v>
      </c>
      <c r="X124" s="111">
        <f t="shared" si="11"/>
        <v>0</v>
      </c>
      <c r="Y124" s="80" t="s">
        <v>1150</v>
      </c>
      <c r="Z124" s="111"/>
      <c r="AA124" s="111">
        <v>0</v>
      </c>
      <c r="AB124" s="80" t="s">
        <v>1150</v>
      </c>
      <c r="AC124" s="81">
        <v>0</v>
      </c>
      <c r="AD124" s="111">
        <v>0</v>
      </c>
      <c r="AE124" s="111"/>
      <c r="AF124" s="73">
        <f t="shared" si="8"/>
        <v>0</v>
      </c>
      <c r="AG124" s="73"/>
      <c r="AH124" s="73">
        <f t="shared" si="9"/>
        <v>0</v>
      </c>
      <c r="AI124" s="73"/>
      <c r="AJ124" s="73">
        <f t="shared" si="10"/>
        <v>0</v>
      </c>
    </row>
    <row r="125" spans="1:36" customFormat="1" ht="210" x14ac:dyDescent="0.35">
      <c r="A125" s="291">
        <v>120</v>
      </c>
      <c r="B125" s="80" t="s">
        <v>409</v>
      </c>
      <c r="C125" s="80" t="s">
        <v>388</v>
      </c>
      <c r="D125" s="106" t="s">
        <v>72</v>
      </c>
      <c r="E125" s="106" t="s">
        <v>364</v>
      </c>
      <c r="F125" s="106" t="s">
        <v>46</v>
      </c>
      <c r="G125" s="106" t="s">
        <v>46</v>
      </c>
      <c r="H125" s="116" t="s">
        <v>392</v>
      </c>
      <c r="I125" s="80" t="s">
        <v>411</v>
      </c>
      <c r="J125" s="120" t="s">
        <v>460</v>
      </c>
      <c r="K125" s="120" t="s">
        <v>229</v>
      </c>
      <c r="L125" s="74">
        <v>100</v>
      </c>
      <c r="M125" s="74" t="s">
        <v>51</v>
      </c>
      <c r="N125" s="116" t="s">
        <v>461</v>
      </c>
      <c r="O125" s="122" t="s">
        <v>422</v>
      </c>
      <c r="P125" s="123">
        <v>44927</v>
      </c>
      <c r="Q125" s="123">
        <v>45290</v>
      </c>
      <c r="R125" s="80" t="s">
        <v>372</v>
      </c>
      <c r="S125" s="80" t="s">
        <v>1018</v>
      </c>
      <c r="T125" s="124" t="s">
        <v>382</v>
      </c>
      <c r="U125" s="80">
        <f>ROUND(100/MAX(A81:A163),0)</f>
        <v>1</v>
      </c>
      <c r="V125" s="2" t="s">
        <v>1012</v>
      </c>
      <c r="W125" s="331">
        <v>1</v>
      </c>
      <c r="X125" s="111">
        <f t="shared" si="11"/>
        <v>1</v>
      </c>
      <c r="Y125" s="80" t="s">
        <v>1151</v>
      </c>
      <c r="Z125" s="2"/>
      <c r="AA125" s="2">
        <v>2</v>
      </c>
      <c r="AB125" s="80" t="s">
        <v>1151</v>
      </c>
      <c r="AC125" s="81">
        <v>1</v>
      </c>
      <c r="AD125" s="2">
        <v>2</v>
      </c>
      <c r="AE125" s="2"/>
      <c r="AF125" s="73">
        <f t="shared" si="8"/>
        <v>0</v>
      </c>
      <c r="AG125" s="73"/>
      <c r="AH125" s="73">
        <f t="shared" si="9"/>
        <v>0</v>
      </c>
      <c r="AI125" s="73"/>
      <c r="AJ125" s="73">
        <f t="shared" si="10"/>
        <v>0</v>
      </c>
    </row>
    <row r="126" spans="1:36" customFormat="1" ht="409.5" x14ac:dyDescent="0.35">
      <c r="A126" s="291">
        <v>121</v>
      </c>
      <c r="B126" s="80" t="s">
        <v>409</v>
      </c>
      <c r="C126" s="80" t="s">
        <v>388</v>
      </c>
      <c r="D126" s="106" t="s">
        <v>72</v>
      </c>
      <c r="E126" s="106" t="s">
        <v>364</v>
      </c>
      <c r="F126" s="106" t="s">
        <v>46</v>
      </c>
      <c r="G126" s="106" t="s">
        <v>46</v>
      </c>
      <c r="H126" s="116" t="s">
        <v>392</v>
      </c>
      <c r="I126" s="80" t="s">
        <v>411</v>
      </c>
      <c r="J126" s="120" t="s">
        <v>1092</v>
      </c>
      <c r="K126" s="120" t="s">
        <v>229</v>
      </c>
      <c r="L126" s="74">
        <v>1</v>
      </c>
      <c r="M126" s="74" t="s">
        <v>101</v>
      </c>
      <c r="N126" s="116" t="s">
        <v>1152</v>
      </c>
      <c r="O126" s="122" t="s">
        <v>109</v>
      </c>
      <c r="P126" s="123">
        <v>44958</v>
      </c>
      <c r="Q126" s="123">
        <v>45290</v>
      </c>
      <c r="R126" s="80" t="s">
        <v>372</v>
      </c>
      <c r="S126" s="80" t="s">
        <v>1018</v>
      </c>
      <c r="T126" s="124" t="s">
        <v>408</v>
      </c>
      <c r="U126" s="80">
        <f>ROUND(100/MAX(A81:A163),0)</f>
        <v>1</v>
      </c>
      <c r="V126" s="2" t="s">
        <v>1012</v>
      </c>
      <c r="W126" s="331">
        <v>0.69979999999999998</v>
      </c>
      <c r="X126" s="111">
        <f t="shared" si="11"/>
        <v>0.69979999999999998</v>
      </c>
      <c r="Y126" s="80" t="s">
        <v>1153</v>
      </c>
      <c r="Z126" s="2"/>
      <c r="AA126" s="2">
        <v>2</v>
      </c>
      <c r="AB126" s="80" t="s">
        <v>1153</v>
      </c>
      <c r="AC126" s="81">
        <v>0.69979999999999998</v>
      </c>
      <c r="AD126" s="2">
        <v>1.3996</v>
      </c>
      <c r="AE126" s="2"/>
      <c r="AF126" s="73">
        <f t="shared" si="8"/>
        <v>0</v>
      </c>
      <c r="AG126" s="73"/>
      <c r="AH126" s="73">
        <f t="shared" si="9"/>
        <v>0</v>
      </c>
      <c r="AI126" s="73"/>
      <c r="AJ126" s="73">
        <f t="shared" si="10"/>
        <v>0</v>
      </c>
    </row>
    <row r="127" spans="1:36" s="115" customFormat="1" ht="73.5" x14ac:dyDescent="0.35">
      <c r="A127" s="291">
        <v>122</v>
      </c>
      <c r="B127" s="80" t="s">
        <v>1076</v>
      </c>
      <c r="C127" s="80" t="s">
        <v>288</v>
      </c>
      <c r="D127" s="80" t="s">
        <v>94</v>
      </c>
      <c r="E127" s="80" t="s">
        <v>762</v>
      </c>
      <c r="F127" s="80" t="s">
        <v>1077</v>
      </c>
      <c r="G127" s="106" t="s">
        <v>230</v>
      </c>
      <c r="H127" s="93" t="s">
        <v>367</v>
      </c>
      <c r="I127" s="80" t="s">
        <v>411</v>
      </c>
      <c r="J127" s="122" t="s">
        <v>1154</v>
      </c>
      <c r="K127" s="122" t="s">
        <v>229</v>
      </c>
      <c r="L127" s="74">
        <v>100</v>
      </c>
      <c r="M127" s="74" t="s">
        <v>51</v>
      </c>
      <c r="N127" s="93" t="s">
        <v>1155</v>
      </c>
      <c r="O127" s="122" t="s">
        <v>1045</v>
      </c>
      <c r="P127" s="123">
        <v>45051</v>
      </c>
      <c r="Q127" s="123">
        <v>45290</v>
      </c>
      <c r="R127" s="80" t="s">
        <v>372</v>
      </c>
      <c r="S127" s="80" t="s">
        <v>453</v>
      </c>
      <c r="T127" s="124" t="s">
        <v>382</v>
      </c>
      <c r="U127" s="80">
        <f>ROUND(100/MAX(A81:A163),0)-2</f>
        <v>-1</v>
      </c>
      <c r="V127" s="111" t="s">
        <v>1012</v>
      </c>
      <c r="W127" s="330">
        <v>0</v>
      </c>
      <c r="X127" s="111">
        <f t="shared" si="11"/>
        <v>0</v>
      </c>
      <c r="Y127" s="80" t="s">
        <v>1156</v>
      </c>
      <c r="Z127" s="111"/>
      <c r="AA127" s="111">
        <v>0</v>
      </c>
      <c r="AB127" s="80" t="s">
        <v>1156</v>
      </c>
      <c r="AC127" s="81">
        <v>0</v>
      </c>
      <c r="AD127" s="111">
        <v>0</v>
      </c>
      <c r="AE127" s="111"/>
      <c r="AF127" s="73">
        <f t="shared" si="8"/>
        <v>0</v>
      </c>
      <c r="AG127" s="73"/>
      <c r="AH127" s="73">
        <f t="shared" si="9"/>
        <v>0</v>
      </c>
      <c r="AI127" s="73"/>
      <c r="AJ127" s="73">
        <f t="shared" si="10"/>
        <v>0</v>
      </c>
    </row>
    <row r="128" spans="1:36" s="115" customFormat="1" ht="73.5" x14ac:dyDescent="0.35">
      <c r="A128" s="291">
        <v>123</v>
      </c>
      <c r="B128" s="80" t="s">
        <v>1076</v>
      </c>
      <c r="C128" s="80" t="s">
        <v>288</v>
      </c>
      <c r="D128" s="80" t="s">
        <v>94</v>
      </c>
      <c r="E128" s="80" t="s">
        <v>762</v>
      </c>
      <c r="F128" s="80" t="s">
        <v>1077</v>
      </c>
      <c r="G128" s="106" t="s">
        <v>230</v>
      </c>
      <c r="H128" s="93" t="s">
        <v>367</v>
      </c>
      <c r="I128" s="80" t="s">
        <v>411</v>
      </c>
      <c r="J128" s="122" t="s">
        <v>1157</v>
      </c>
      <c r="K128" s="122" t="s">
        <v>229</v>
      </c>
      <c r="L128" s="74">
        <v>1</v>
      </c>
      <c r="M128" s="74" t="s">
        <v>101</v>
      </c>
      <c r="N128" s="93" t="s">
        <v>1158</v>
      </c>
      <c r="O128" s="122" t="s">
        <v>330</v>
      </c>
      <c r="P128" s="123">
        <v>45051</v>
      </c>
      <c r="Q128" s="123">
        <v>45290</v>
      </c>
      <c r="R128" s="80" t="s">
        <v>372</v>
      </c>
      <c r="S128" s="80" t="s">
        <v>453</v>
      </c>
      <c r="T128" s="124" t="s">
        <v>382</v>
      </c>
      <c r="U128" s="80">
        <f>ROUND(100/MAX(A81:A163),0)-2</f>
        <v>-1</v>
      </c>
      <c r="V128" s="111" t="s">
        <v>1012</v>
      </c>
      <c r="W128" s="330">
        <v>0</v>
      </c>
      <c r="X128" s="111">
        <f t="shared" si="11"/>
        <v>0</v>
      </c>
      <c r="Y128" s="80" t="s">
        <v>1156</v>
      </c>
      <c r="Z128" s="111"/>
      <c r="AA128" s="111">
        <v>0</v>
      </c>
      <c r="AB128" s="80" t="s">
        <v>1156</v>
      </c>
      <c r="AC128" s="81">
        <v>0</v>
      </c>
      <c r="AD128" s="111">
        <v>0</v>
      </c>
      <c r="AE128" s="111"/>
      <c r="AF128" s="73">
        <f t="shared" si="8"/>
        <v>0</v>
      </c>
      <c r="AG128" s="73"/>
      <c r="AH128" s="73">
        <f t="shared" si="9"/>
        <v>0</v>
      </c>
      <c r="AI128" s="73"/>
      <c r="AJ128" s="73">
        <f t="shared" si="10"/>
        <v>0</v>
      </c>
    </row>
    <row r="129" spans="1:36" s="115" customFormat="1" ht="73.5" x14ac:dyDescent="0.35">
      <c r="A129" s="291">
        <v>124</v>
      </c>
      <c r="B129" s="80" t="s">
        <v>435</v>
      </c>
      <c r="C129" s="80" t="s">
        <v>288</v>
      </c>
      <c r="D129" s="80" t="s">
        <v>436</v>
      </c>
      <c r="E129" s="80" t="s">
        <v>457</v>
      </c>
      <c r="F129" s="80" t="s">
        <v>46</v>
      </c>
      <c r="G129" s="106" t="s">
        <v>46</v>
      </c>
      <c r="H129" s="93" t="s">
        <v>367</v>
      </c>
      <c r="I129" s="80" t="s">
        <v>411</v>
      </c>
      <c r="J129" s="122" t="s">
        <v>1159</v>
      </c>
      <c r="K129" s="122" t="s">
        <v>229</v>
      </c>
      <c r="L129" s="74">
        <v>1</v>
      </c>
      <c r="M129" s="74" t="s">
        <v>101</v>
      </c>
      <c r="N129" s="93" t="s">
        <v>1160</v>
      </c>
      <c r="O129" s="122" t="s">
        <v>330</v>
      </c>
      <c r="P129" s="123">
        <v>45200</v>
      </c>
      <c r="Q129" s="123">
        <v>45229</v>
      </c>
      <c r="R129" s="80" t="s">
        <v>372</v>
      </c>
      <c r="S129" s="80" t="s">
        <v>453</v>
      </c>
      <c r="T129" s="124" t="s">
        <v>408</v>
      </c>
      <c r="U129" s="80">
        <f>ROUND(100/MAX(A81:A163),0)-2</f>
        <v>-1</v>
      </c>
      <c r="V129" s="111" t="s">
        <v>1012</v>
      </c>
      <c r="W129" s="330">
        <v>0</v>
      </c>
      <c r="X129" s="111">
        <f t="shared" si="11"/>
        <v>0</v>
      </c>
      <c r="Y129" s="80" t="s">
        <v>1161</v>
      </c>
      <c r="Z129" s="111"/>
      <c r="AA129" s="111">
        <v>0</v>
      </c>
      <c r="AB129" s="80" t="s">
        <v>1161</v>
      </c>
      <c r="AC129" s="81">
        <v>0</v>
      </c>
      <c r="AD129" s="111">
        <v>0</v>
      </c>
      <c r="AE129" s="111"/>
      <c r="AF129" s="73">
        <f t="shared" si="8"/>
        <v>0</v>
      </c>
      <c r="AG129" s="73"/>
      <c r="AH129" s="73">
        <f t="shared" si="9"/>
        <v>0</v>
      </c>
      <c r="AI129" s="73"/>
      <c r="AJ129" s="73">
        <f t="shared" si="10"/>
        <v>0</v>
      </c>
    </row>
    <row r="130" spans="1:36" s="115" customFormat="1" ht="73.5" x14ac:dyDescent="0.35">
      <c r="A130" s="291">
        <v>125</v>
      </c>
      <c r="B130" s="80" t="s">
        <v>435</v>
      </c>
      <c r="C130" s="80" t="s">
        <v>288</v>
      </c>
      <c r="D130" s="80" t="s">
        <v>436</v>
      </c>
      <c r="E130" s="80" t="s">
        <v>457</v>
      </c>
      <c r="F130" s="80" t="s">
        <v>46</v>
      </c>
      <c r="G130" s="106" t="s">
        <v>46</v>
      </c>
      <c r="H130" s="93" t="s">
        <v>367</v>
      </c>
      <c r="I130" s="80" t="s">
        <v>411</v>
      </c>
      <c r="J130" s="122" t="s">
        <v>1162</v>
      </c>
      <c r="K130" s="122" t="s">
        <v>229</v>
      </c>
      <c r="L130" s="74">
        <v>100</v>
      </c>
      <c r="M130" s="74" t="s">
        <v>51</v>
      </c>
      <c r="N130" s="93" t="s">
        <v>459</v>
      </c>
      <c r="O130" s="122" t="s">
        <v>422</v>
      </c>
      <c r="P130" s="123">
        <v>44927</v>
      </c>
      <c r="Q130" s="123">
        <v>45290</v>
      </c>
      <c r="R130" s="80" t="s">
        <v>372</v>
      </c>
      <c r="S130" s="80" t="s">
        <v>453</v>
      </c>
      <c r="T130" s="124" t="s">
        <v>408</v>
      </c>
      <c r="U130" s="80">
        <f>ROUND(100/MAX(A81:A163),0)+1</f>
        <v>2</v>
      </c>
      <c r="V130" s="111" t="s">
        <v>1012</v>
      </c>
      <c r="W130" s="330">
        <v>1</v>
      </c>
      <c r="X130" s="111">
        <f t="shared" si="11"/>
        <v>2</v>
      </c>
      <c r="Y130" s="80" t="s">
        <v>1163</v>
      </c>
      <c r="Z130" s="111"/>
      <c r="AA130" s="111">
        <v>3</v>
      </c>
      <c r="AB130" s="80" t="s">
        <v>1163</v>
      </c>
      <c r="AC130" s="81">
        <v>1</v>
      </c>
      <c r="AD130" s="111">
        <v>3</v>
      </c>
      <c r="AE130" s="111"/>
      <c r="AF130" s="73">
        <f t="shared" si="8"/>
        <v>0</v>
      </c>
      <c r="AG130" s="73"/>
      <c r="AH130" s="73">
        <f t="shared" si="9"/>
        <v>0</v>
      </c>
      <c r="AI130" s="73"/>
      <c r="AJ130" s="73">
        <f t="shared" si="10"/>
        <v>0</v>
      </c>
    </row>
    <row r="131" spans="1:36" s="115" customFormat="1" ht="73.5" x14ac:dyDescent="0.35">
      <c r="A131" s="291">
        <v>126</v>
      </c>
      <c r="B131" s="80" t="s">
        <v>435</v>
      </c>
      <c r="C131" s="80" t="s">
        <v>288</v>
      </c>
      <c r="D131" s="80" t="s">
        <v>436</v>
      </c>
      <c r="E131" s="80" t="s">
        <v>457</v>
      </c>
      <c r="F131" s="80" t="s">
        <v>46</v>
      </c>
      <c r="G131" s="106" t="s">
        <v>46</v>
      </c>
      <c r="H131" s="93" t="s">
        <v>367</v>
      </c>
      <c r="I131" s="80" t="s">
        <v>411</v>
      </c>
      <c r="J131" s="122" t="s">
        <v>1164</v>
      </c>
      <c r="K131" s="122" t="s">
        <v>229</v>
      </c>
      <c r="L131" s="74">
        <v>100</v>
      </c>
      <c r="M131" s="74" t="s">
        <v>51</v>
      </c>
      <c r="N131" s="93" t="s">
        <v>1165</v>
      </c>
      <c r="O131" s="122" t="s">
        <v>900</v>
      </c>
      <c r="P131" s="123">
        <v>44927</v>
      </c>
      <c r="Q131" s="125">
        <v>45289</v>
      </c>
      <c r="R131" s="80" t="s">
        <v>372</v>
      </c>
      <c r="S131" s="80" t="s">
        <v>453</v>
      </c>
      <c r="T131" s="124" t="s">
        <v>408</v>
      </c>
      <c r="U131" s="80">
        <f>ROUND(100/MAX(A81:A163),0)</f>
        <v>1</v>
      </c>
      <c r="V131" s="111" t="s">
        <v>1012</v>
      </c>
      <c r="W131" s="330">
        <v>0.2</v>
      </c>
      <c r="X131" s="111">
        <f t="shared" si="11"/>
        <v>0.2</v>
      </c>
      <c r="Y131" s="80" t="s">
        <v>1166</v>
      </c>
      <c r="Z131" s="111"/>
      <c r="AA131" s="111">
        <v>2</v>
      </c>
      <c r="AB131" s="80" t="s">
        <v>1166</v>
      </c>
      <c r="AC131" s="81">
        <v>0.2</v>
      </c>
      <c r="AD131" s="111">
        <v>0.4</v>
      </c>
      <c r="AE131" s="111"/>
      <c r="AF131" s="73">
        <f t="shared" si="8"/>
        <v>0</v>
      </c>
      <c r="AG131" s="73"/>
      <c r="AH131" s="73">
        <f t="shared" si="9"/>
        <v>0</v>
      </c>
      <c r="AI131" s="73"/>
      <c r="AJ131" s="73">
        <f t="shared" si="10"/>
        <v>0</v>
      </c>
    </row>
    <row r="132" spans="1:36" s="115" customFormat="1" ht="73.5" x14ac:dyDescent="0.35">
      <c r="A132" s="291">
        <v>127</v>
      </c>
      <c r="B132" s="80" t="s">
        <v>435</v>
      </c>
      <c r="C132" s="80" t="s">
        <v>288</v>
      </c>
      <c r="D132" s="80" t="s">
        <v>436</v>
      </c>
      <c r="E132" s="80" t="s">
        <v>457</v>
      </c>
      <c r="F132" s="80" t="s">
        <v>46</v>
      </c>
      <c r="G132" s="106" t="s">
        <v>46</v>
      </c>
      <c r="H132" s="93" t="s">
        <v>367</v>
      </c>
      <c r="I132" s="80" t="s">
        <v>411</v>
      </c>
      <c r="J132" s="122" t="s">
        <v>1167</v>
      </c>
      <c r="K132" s="122" t="s">
        <v>229</v>
      </c>
      <c r="L132" s="74">
        <v>100</v>
      </c>
      <c r="M132" s="74" t="s">
        <v>51</v>
      </c>
      <c r="N132" s="93" t="s">
        <v>1168</v>
      </c>
      <c r="O132" s="122" t="s">
        <v>900</v>
      </c>
      <c r="P132" s="123">
        <v>44927</v>
      </c>
      <c r="Q132" s="125">
        <v>45289</v>
      </c>
      <c r="R132" s="80" t="s">
        <v>372</v>
      </c>
      <c r="S132" s="80" t="s">
        <v>453</v>
      </c>
      <c r="T132" s="124" t="s">
        <v>408</v>
      </c>
      <c r="U132" s="80">
        <f>ROUND(100/MAX(A81:A163),0)+1</f>
        <v>2</v>
      </c>
      <c r="V132" s="111" t="s">
        <v>1012</v>
      </c>
      <c r="W132" s="330">
        <v>0.8</v>
      </c>
      <c r="X132" s="111">
        <f t="shared" si="11"/>
        <v>1.6</v>
      </c>
      <c r="Y132" s="80" t="s">
        <v>1169</v>
      </c>
      <c r="Z132" s="111"/>
      <c r="AA132" s="111">
        <v>3</v>
      </c>
      <c r="AB132" s="80" t="s">
        <v>1169</v>
      </c>
      <c r="AC132" s="81">
        <v>0.8</v>
      </c>
      <c r="AD132" s="111">
        <v>2.4000000000000004</v>
      </c>
      <c r="AE132" s="111"/>
      <c r="AF132" s="73">
        <f t="shared" si="8"/>
        <v>0</v>
      </c>
      <c r="AG132" s="73"/>
      <c r="AH132" s="73">
        <f t="shared" si="9"/>
        <v>0</v>
      </c>
      <c r="AI132" s="73"/>
      <c r="AJ132" s="73">
        <f t="shared" si="10"/>
        <v>0</v>
      </c>
    </row>
    <row r="133" spans="1:36" s="115" customFormat="1" ht="126" x14ac:dyDescent="0.35">
      <c r="A133" s="291">
        <v>128</v>
      </c>
      <c r="B133" s="80" t="s">
        <v>435</v>
      </c>
      <c r="C133" s="80" t="s">
        <v>288</v>
      </c>
      <c r="D133" s="80" t="s">
        <v>436</v>
      </c>
      <c r="E133" s="80" t="s">
        <v>457</v>
      </c>
      <c r="F133" s="80" t="s">
        <v>46</v>
      </c>
      <c r="G133" s="106" t="s">
        <v>46</v>
      </c>
      <c r="H133" s="93" t="s">
        <v>367</v>
      </c>
      <c r="I133" s="80" t="s">
        <v>411</v>
      </c>
      <c r="J133" s="122" t="s">
        <v>458</v>
      </c>
      <c r="K133" s="122" t="s">
        <v>229</v>
      </c>
      <c r="L133" s="74">
        <v>100</v>
      </c>
      <c r="M133" s="74" t="s">
        <v>51</v>
      </c>
      <c r="N133" s="93" t="s">
        <v>1170</v>
      </c>
      <c r="O133" s="122" t="s">
        <v>109</v>
      </c>
      <c r="P133" s="123">
        <v>44927</v>
      </c>
      <c r="Q133" s="125">
        <v>45282</v>
      </c>
      <c r="R133" s="80" t="s">
        <v>372</v>
      </c>
      <c r="S133" s="80" t="s">
        <v>453</v>
      </c>
      <c r="T133" s="124" t="s">
        <v>408</v>
      </c>
      <c r="U133" s="80">
        <f>ROUND(100/MAX(A81:A163),0)</f>
        <v>1</v>
      </c>
      <c r="V133" s="111" t="s">
        <v>1012</v>
      </c>
      <c r="W133" s="330">
        <v>0.2</v>
      </c>
      <c r="X133" s="111">
        <f t="shared" si="11"/>
        <v>0.2</v>
      </c>
      <c r="Y133" s="80" t="s">
        <v>1171</v>
      </c>
      <c r="Z133" s="111"/>
      <c r="AA133" s="111">
        <v>2</v>
      </c>
      <c r="AB133" s="80" t="s">
        <v>1171</v>
      </c>
      <c r="AC133" s="81">
        <v>0.2</v>
      </c>
      <c r="AD133" s="111">
        <v>0.4</v>
      </c>
      <c r="AE133" s="111"/>
      <c r="AF133" s="73">
        <f t="shared" si="8"/>
        <v>0</v>
      </c>
      <c r="AG133" s="73"/>
      <c r="AH133" s="73">
        <f t="shared" si="9"/>
        <v>0</v>
      </c>
      <c r="AI133" s="73"/>
      <c r="AJ133" s="73">
        <f t="shared" si="10"/>
        <v>0</v>
      </c>
    </row>
    <row r="134" spans="1:36" s="115" customFormat="1" ht="73.5" x14ac:dyDescent="0.35">
      <c r="A134" s="291">
        <v>129</v>
      </c>
      <c r="B134" s="80" t="s">
        <v>435</v>
      </c>
      <c r="C134" s="80" t="s">
        <v>288</v>
      </c>
      <c r="D134" s="80" t="s">
        <v>436</v>
      </c>
      <c r="E134" s="80" t="s">
        <v>457</v>
      </c>
      <c r="F134" s="80" t="s">
        <v>46</v>
      </c>
      <c r="G134" s="106" t="s">
        <v>46</v>
      </c>
      <c r="H134" s="93" t="s">
        <v>367</v>
      </c>
      <c r="I134" s="80" t="s">
        <v>411</v>
      </c>
      <c r="J134" s="122" t="s">
        <v>458</v>
      </c>
      <c r="K134" s="122" t="s">
        <v>229</v>
      </c>
      <c r="L134" s="74">
        <v>100</v>
      </c>
      <c r="M134" s="74" t="s">
        <v>51</v>
      </c>
      <c r="N134" s="93" t="s">
        <v>1172</v>
      </c>
      <c r="O134" s="122" t="s">
        <v>270</v>
      </c>
      <c r="P134" s="123">
        <v>44927</v>
      </c>
      <c r="Q134" s="125">
        <v>45282</v>
      </c>
      <c r="R134" s="80" t="s">
        <v>372</v>
      </c>
      <c r="S134" s="80" t="s">
        <v>453</v>
      </c>
      <c r="T134" s="124" t="s">
        <v>408</v>
      </c>
      <c r="U134" s="80">
        <f>ROUND(100/MAX(A81:A163),0)</f>
        <v>1</v>
      </c>
      <c r="V134" s="111" t="s">
        <v>1012</v>
      </c>
      <c r="W134" s="330">
        <v>0.2</v>
      </c>
      <c r="X134" s="111">
        <f t="shared" si="11"/>
        <v>0.2</v>
      </c>
      <c r="Y134" s="80" t="s">
        <v>1173</v>
      </c>
      <c r="Z134" s="111"/>
      <c r="AA134" s="111">
        <v>2</v>
      </c>
      <c r="AB134" s="80" t="s">
        <v>1173</v>
      </c>
      <c r="AC134" s="81">
        <v>0.2</v>
      </c>
      <c r="AD134" s="111">
        <v>0.4</v>
      </c>
      <c r="AE134" s="111"/>
      <c r="AF134" s="73">
        <f t="shared" si="8"/>
        <v>0</v>
      </c>
      <c r="AG134" s="73"/>
      <c r="AH134" s="73">
        <f t="shared" si="9"/>
        <v>0</v>
      </c>
      <c r="AI134" s="73"/>
      <c r="AJ134" s="73">
        <f t="shared" si="10"/>
        <v>0</v>
      </c>
    </row>
    <row r="135" spans="1:36" s="115" customFormat="1" ht="115.5" x14ac:dyDescent="0.35">
      <c r="A135" s="291">
        <v>130</v>
      </c>
      <c r="B135" s="80" t="s">
        <v>435</v>
      </c>
      <c r="C135" s="80" t="s">
        <v>288</v>
      </c>
      <c r="D135" s="80" t="s">
        <v>436</v>
      </c>
      <c r="E135" s="80" t="s">
        <v>457</v>
      </c>
      <c r="F135" s="80" t="s">
        <v>46</v>
      </c>
      <c r="G135" s="106" t="s">
        <v>46</v>
      </c>
      <c r="H135" s="93" t="s">
        <v>367</v>
      </c>
      <c r="I135" s="80" t="s">
        <v>411</v>
      </c>
      <c r="J135" s="122" t="s">
        <v>458</v>
      </c>
      <c r="K135" s="122" t="s">
        <v>229</v>
      </c>
      <c r="L135" s="74">
        <v>100</v>
      </c>
      <c r="M135" s="74" t="s">
        <v>51</v>
      </c>
      <c r="N135" s="93" t="s">
        <v>1174</v>
      </c>
      <c r="O135" s="122" t="s">
        <v>270</v>
      </c>
      <c r="P135" s="123">
        <v>44927</v>
      </c>
      <c r="Q135" s="125">
        <v>45260</v>
      </c>
      <c r="R135" s="80" t="s">
        <v>372</v>
      </c>
      <c r="S135" s="80" t="s">
        <v>453</v>
      </c>
      <c r="T135" s="124" t="s">
        <v>408</v>
      </c>
      <c r="U135" s="80">
        <f>ROUND(100/MAX(A81:A163),0)+1</f>
        <v>2</v>
      </c>
      <c r="V135" s="111" t="s">
        <v>1012</v>
      </c>
      <c r="W135" s="330">
        <v>1</v>
      </c>
      <c r="X135" s="111">
        <f t="shared" si="11"/>
        <v>2</v>
      </c>
      <c r="Y135" s="80" t="s">
        <v>1175</v>
      </c>
      <c r="Z135" s="111"/>
      <c r="AA135" s="111">
        <v>3</v>
      </c>
      <c r="AB135" s="80" t="s">
        <v>1175</v>
      </c>
      <c r="AC135" s="81">
        <v>1</v>
      </c>
      <c r="AD135" s="111">
        <v>3</v>
      </c>
      <c r="AE135" s="111"/>
      <c r="AF135" s="73">
        <f t="shared" si="8"/>
        <v>0</v>
      </c>
      <c r="AG135" s="73"/>
      <c r="AH135" s="73">
        <f t="shared" si="9"/>
        <v>0</v>
      </c>
      <c r="AI135" s="73"/>
      <c r="AJ135" s="73">
        <f t="shared" si="10"/>
        <v>0</v>
      </c>
    </row>
    <row r="136" spans="1:36" s="115" customFormat="1" ht="94.5" x14ac:dyDescent="0.35">
      <c r="A136" s="291">
        <v>131</v>
      </c>
      <c r="B136" s="80" t="s">
        <v>435</v>
      </c>
      <c r="C136" s="80" t="s">
        <v>288</v>
      </c>
      <c r="D136" s="80" t="s">
        <v>436</v>
      </c>
      <c r="E136" s="80" t="s">
        <v>457</v>
      </c>
      <c r="F136" s="80" t="s">
        <v>46</v>
      </c>
      <c r="G136" s="106" t="s">
        <v>46</v>
      </c>
      <c r="H136" s="93" t="s">
        <v>367</v>
      </c>
      <c r="I136" s="80" t="s">
        <v>411</v>
      </c>
      <c r="J136" s="122" t="s">
        <v>458</v>
      </c>
      <c r="K136" s="122" t="s">
        <v>229</v>
      </c>
      <c r="L136" s="74">
        <v>100</v>
      </c>
      <c r="M136" s="74" t="s">
        <v>51</v>
      </c>
      <c r="N136" s="93" t="s">
        <v>1176</v>
      </c>
      <c r="O136" s="122" t="s">
        <v>270</v>
      </c>
      <c r="P136" s="123">
        <v>44927</v>
      </c>
      <c r="Q136" s="125">
        <v>45282</v>
      </c>
      <c r="R136" s="80" t="s">
        <v>372</v>
      </c>
      <c r="S136" s="80" t="s">
        <v>453</v>
      </c>
      <c r="T136" s="124" t="s">
        <v>408</v>
      </c>
      <c r="U136" s="80">
        <f>ROUND(100/MAX(A81:A163),0)+1</f>
        <v>2</v>
      </c>
      <c r="V136" s="111" t="s">
        <v>1012</v>
      </c>
      <c r="W136" s="330">
        <v>0.5</v>
      </c>
      <c r="X136" s="111">
        <f t="shared" si="11"/>
        <v>1</v>
      </c>
      <c r="Y136" s="80" t="s">
        <v>1177</v>
      </c>
      <c r="Z136" s="111"/>
      <c r="AA136" s="111">
        <v>3</v>
      </c>
      <c r="AB136" s="80" t="s">
        <v>1177</v>
      </c>
      <c r="AC136" s="81">
        <v>0.5</v>
      </c>
      <c r="AD136" s="111">
        <v>1.5</v>
      </c>
      <c r="AE136" s="111"/>
      <c r="AF136" s="73">
        <f t="shared" si="8"/>
        <v>0</v>
      </c>
      <c r="AG136" s="73"/>
      <c r="AH136" s="73">
        <f t="shared" si="9"/>
        <v>0</v>
      </c>
      <c r="AI136" s="73"/>
      <c r="AJ136" s="73">
        <f t="shared" si="10"/>
        <v>0</v>
      </c>
    </row>
    <row r="137" spans="1:36" ht="65" x14ac:dyDescent="0.35">
      <c r="A137" s="291">
        <v>132</v>
      </c>
      <c r="B137" s="293" t="s">
        <v>505</v>
      </c>
      <c r="C137" s="293" t="s">
        <v>506</v>
      </c>
      <c r="D137" s="293" t="s">
        <v>72</v>
      </c>
      <c r="E137" s="293" t="s">
        <v>484</v>
      </c>
      <c r="F137" s="293" t="s">
        <v>229</v>
      </c>
      <c r="G137" s="293" t="s">
        <v>507</v>
      </c>
      <c r="H137" s="332" t="s">
        <v>485</v>
      </c>
      <c r="I137" s="293" t="s">
        <v>508</v>
      </c>
      <c r="J137" s="293" t="s">
        <v>509</v>
      </c>
      <c r="K137" s="293" t="s">
        <v>510</v>
      </c>
      <c r="L137" s="301">
        <v>1000</v>
      </c>
      <c r="M137" s="293" t="s">
        <v>511</v>
      </c>
      <c r="N137" s="295" t="s">
        <v>512</v>
      </c>
      <c r="O137" s="296" t="s">
        <v>78</v>
      </c>
      <c r="P137" s="308">
        <v>44963</v>
      </c>
      <c r="Q137" s="308">
        <v>45290</v>
      </c>
      <c r="R137" s="293" t="s">
        <v>497</v>
      </c>
      <c r="S137" s="307" t="s">
        <v>513</v>
      </c>
      <c r="T137" s="307" t="s">
        <v>514</v>
      </c>
      <c r="U137" s="303">
        <v>9.0899999999999995E-2</v>
      </c>
      <c r="V137" s="514"/>
      <c r="W137" s="514"/>
      <c r="X137" s="514"/>
      <c r="Y137" s="514"/>
      <c r="Z137" s="512"/>
      <c r="AA137" s="74">
        <v>2.5</v>
      </c>
      <c r="AB137" s="80" t="s">
        <v>1178</v>
      </c>
      <c r="AC137" s="81">
        <v>1</v>
      </c>
      <c r="AD137" s="74">
        <f t="shared" ref="AD137:AD180" si="12">+$AA137*AC137</f>
        <v>2.5</v>
      </c>
      <c r="AE137" s="73"/>
      <c r="AF137" s="73">
        <f t="shared" si="8"/>
        <v>0</v>
      </c>
      <c r="AG137" s="73"/>
      <c r="AH137" s="73">
        <f t="shared" si="9"/>
        <v>0</v>
      </c>
      <c r="AI137" s="73"/>
      <c r="AJ137" s="73">
        <f t="shared" si="10"/>
        <v>0</v>
      </c>
    </row>
    <row r="138" spans="1:36" ht="65" x14ac:dyDescent="0.35">
      <c r="A138" s="291">
        <v>133</v>
      </c>
      <c r="B138" s="293" t="s">
        <v>505</v>
      </c>
      <c r="C138" s="293" t="s">
        <v>506</v>
      </c>
      <c r="D138" s="293" t="s">
        <v>72</v>
      </c>
      <c r="E138" s="293" t="s">
        <v>484</v>
      </c>
      <c r="F138" s="293" t="s">
        <v>229</v>
      </c>
      <c r="G138" s="293" t="s">
        <v>507</v>
      </c>
      <c r="H138" s="332" t="s">
        <v>485</v>
      </c>
      <c r="I138" s="293" t="s">
        <v>508</v>
      </c>
      <c r="J138" s="293" t="s">
        <v>509</v>
      </c>
      <c r="K138" s="293" t="s">
        <v>510</v>
      </c>
      <c r="L138" s="301">
        <v>1000</v>
      </c>
      <c r="M138" s="293" t="s">
        <v>511</v>
      </c>
      <c r="N138" s="295" t="s">
        <v>515</v>
      </c>
      <c r="O138" s="296" t="s">
        <v>78</v>
      </c>
      <c r="P138" s="308">
        <v>44963</v>
      </c>
      <c r="Q138" s="308">
        <v>45290</v>
      </c>
      <c r="R138" s="293" t="s">
        <v>497</v>
      </c>
      <c r="S138" s="294" t="s">
        <v>516</v>
      </c>
      <c r="T138" s="307" t="s">
        <v>514</v>
      </c>
      <c r="U138" s="303">
        <v>2.5000000000000001E-2</v>
      </c>
      <c r="V138" s="514"/>
      <c r="W138" s="514"/>
      <c r="X138" s="514"/>
      <c r="Y138" s="514"/>
      <c r="Z138" s="512"/>
      <c r="AA138" s="74">
        <v>2.5</v>
      </c>
      <c r="AB138" s="80" t="s">
        <v>1179</v>
      </c>
      <c r="AC138" s="81">
        <v>1</v>
      </c>
      <c r="AD138" s="74">
        <f t="shared" si="12"/>
        <v>2.5</v>
      </c>
      <c r="AE138" s="73"/>
      <c r="AF138" s="73">
        <f t="shared" si="8"/>
        <v>0</v>
      </c>
      <c r="AG138" s="73"/>
      <c r="AH138" s="73">
        <f t="shared" si="9"/>
        <v>0</v>
      </c>
      <c r="AI138" s="73"/>
      <c r="AJ138" s="73">
        <f t="shared" si="10"/>
        <v>0</v>
      </c>
    </row>
    <row r="139" spans="1:36" ht="84" x14ac:dyDescent="0.35">
      <c r="A139" s="291">
        <v>134</v>
      </c>
      <c r="B139" s="293" t="s">
        <v>505</v>
      </c>
      <c r="C139" s="293" t="s">
        <v>506</v>
      </c>
      <c r="D139" s="293" t="s">
        <v>72</v>
      </c>
      <c r="E139" s="293" t="s">
        <v>484</v>
      </c>
      <c r="F139" s="293" t="s">
        <v>229</v>
      </c>
      <c r="G139" s="293" t="s">
        <v>507</v>
      </c>
      <c r="H139" s="332" t="s">
        <v>485</v>
      </c>
      <c r="I139" s="293" t="s">
        <v>508</v>
      </c>
      <c r="J139" s="293" t="s">
        <v>509</v>
      </c>
      <c r="K139" s="293" t="s">
        <v>510</v>
      </c>
      <c r="L139" s="301">
        <v>1000</v>
      </c>
      <c r="M139" s="293" t="s">
        <v>511</v>
      </c>
      <c r="N139" s="295" t="s">
        <v>517</v>
      </c>
      <c r="O139" s="296" t="s">
        <v>78</v>
      </c>
      <c r="P139" s="308">
        <v>44963</v>
      </c>
      <c r="Q139" s="308">
        <v>45290</v>
      </c>
      <c r="R139" s="293" t="s">
        <v>497</v>
      </c>
      <c r="S139" s="294" t="s">
        <v>518</v>
      </c>
      <c r="T139" s="307" t="s">
        <v>514</v>
      </c>
      <c r="U139" s="303">
        <v>2.5000000000000001E-2</v>
      </c>
      <c r="V139" s="514"/>
      <c r="W139" s="514"/>
      <c r="X139" s="514"/>
      <c r="Y139" s="514"/>
      <c r="Z139" s="512"/>
      <c r="AA139" s="74">
        <v>2.5</v>
      </c>
      <c r="AB139" s="80" t="s">
        <v>1180</v>
      </c>
      <c r="AC139" s="81">
        <v>1</v>
      </c>
      <c r="AD139" s="74">
        <f t="shared" si="12"/>
        <v>2.5</v>
      </c>
      <c r="AE139" s="73"/>
      <c r="AF139" s="73">
        <f t="shared" si="8"/>
        <v>0</v>
      </c>
      <c r="AG139" s="73"/>
      <c r="AH139" s="73">
        <f t="shared" si="9"/>
        <v>0</v>
      </c>
      <c r="AI139" s="73"/>
      <c r="AJ139" s="73">
        <f t="shared" si="10"/>
        <v>0</v>
      </c>
    </row>
    <row r="140" spans="1:36" ht="65" x14ac:dyDescent="0.35">
      <c r="A140" s="291">
        <v>135</v>
      </c>
      <c r="B140" s="293" t="s">
        <v>505</v>
      </c>
      <c r="C140" s="293" t="s">
        <v>506</v>
      </c>
      <c r="D140" s="293" t="s">
        <v>72</v>
      </c>
      <c r="E140" s="293" t="s">
        <v>484</v>
      </c>
      <c r="F140" s="293" t="s">
        <v>229</v>
      </c>
      <c r="G140" s="293" t="s">
        <v>507</v>
      </c>
      <c r="H140" s="332" t="s">
        <v>485</v>
      </c>
      <c r="I140" s="293" t="s">
        <v>508</v>
      </c>
      <c r="J140" s="293" t="s">
        <v>509</v>
      </c>
      <c r="K140" s="293" t="s">
        <v>510</v>
      </c>
      <c r="L140" s="301">
        <v>1000</v>
      </c>
      <c r="M140" s="293" t="s">
        <v>511</v>
      </c>
      <c r="N140" s="295" t="s">
        <v>519</v>
      </c>
      <c r="O140" s="296" t="s">
        <v>78</v>
      </c>
      <c r="P140" s="308">
        <v>44963</v>
      </c>
      <c r="Q140" s="308">
        <v>45290</v>
      </c>
      <c r="R140" s="293" t="s">
        <v>497</v>
      </c>
      <c r="S140" s="294" t="s">
        <v>520</v>
      </c>
      <c r="T140" s="307" t="s">
        <v>514</v>
      </c>
      <c r="U140" s="303">
        <v>2.5000000000000001E-2</v>
      </c>
      <c r="V140" s="514"/>
      <c r="W140" s="514"/>
      <c r="X140" s="514"/>
      <c r="Y140" s="514"/>
      <c r="Z140" s="512"/>
      <c r="AA140" s="74">
        <v>2.5</v>
      </c>
      <c r="AB140" s="80" t="s">
        <v>1181</v>
      </c>
      <c r="AC140" s="81">
        <v>1</v>
      </c>
      <c r="AD140" s="74">
        <f t="shared" si="12"/>
        <v>2.5</v>
      </c>
      <c r="AE140" s="73"/>
      <c r="AF140" s="73">
        <f t="shared" si="8"/>
        <v>0</v>
      </c>
      <c r="AG140" s="73"/>
      <c r="AH140" s="73">
        <f t="shared" si="9"/>
        <v>0</v>
      </c>
      <c r="AI140" s="73"/>
      <c r="AJ140" s="73">
        <f t="shared" si="10"/>
        <v>0</v>
      </c>
    </row>
    <row r="141" spans="1:36" ht="117" x14ac:dyDescent="0.35">
      <c r="A141" s="291">
        <v>136</v>
      </c>
      <c r="B141" s="293" t="s">
        <v>505</v>
      </c>
      <c r="C141" s="293" t="s">
        <v>506</v>
      </c>
      <c r="D141" s="293" t="s">
        <v>72</v>
      </c>
      <c r="E141" s="293" t="s">
        <v>484</v>
      </c>
      <c r="F141" s="293" t="s">
        <v>229</v>
      </c>
      <c r="G141" s="293" t="s">
        <v>507</v>
      </c>
      <c r="H141" s="332" t="s">
        <v>485</v>
      </c>
      <c r="I141" s="293" t="s">
        <v>508</v>
      </c>
      <c r="J141" s="293" t="s">
        <v>509</v>
      </c>
      <c r="K141" s="293" t="s">
        <v>521</v>
      </c>
      <c r="L141" s="301">
        <v>400</v>
      </c>
      <c r="M141" s="293" t="s">
        <v>511</v>
      </c>
      <c r="N141" s="295" t="s">
        <v>512</v>
      </c>
      <c r="O141" s="296" t="s">
        <v>78</v>
      </c>
      <c r="P141" s="308">
        <v>44963</v>
      </c>
      <c r="Q141" s="308">
        <v>45290</v>
      </c>
      <c r="R141" s="293" t="s">
        <v>497</v>
      </c>
      <c r="S141" s="307" t="s">
        <v>513</v>
      </c>
      <c r="T141" s="307" t="s">
        <v>522</v>
      </c>
      <c r="U141" s="303">
        <v>9.0899999999999995E-2</v>
      </c>
      <c r="V141" s="514"/>
      <c r="W141" s="514"/>
      <c r="X141" s="514"/>
      <c r="Y141" s="514"/>
      <c r="Z141" s="512"/>
      <c r="AA141" s="74">
        <v>2.5</v>
      </c>
      <c r="AB141" s="80" t="s">
        <v>1182</v>
      </c>
      <c r="AC141" s="81">
        <v>1</v>
      </c>
      <c r="AD141" s="74">
        <f t="shared" si="12"/>
        <v>2.5</v>
      </c>
      <c r="AE141" s="73"/>
      <c r="AF141" s="73">
        <f t="shared" si="8"/>
        <v>0</v>
      </c>
      <c r="AG141" s="73"/>
      <c r="AH141" s="73">
        <f t="shared" si="9"/>
        <v>0</v>
      </c>
      <c r="AI141" s="73"/>
      <c r="AJ141" s="73">
        <f t="shared" si="10"/>
        <v>0</v>
      </c>
    </row>
    <row r="142" spans="1:36" ht="117" x14ac:dyDescent="0.35">
      <c r="A142" s="291">
        <v>137</v>
      </c>
      <c r="B142" s="293" t="s">
        <v>505</v>
      </c>
      <c r="C142" s="293" t="s">
        <v>506</v>
      </c>
      <c r="D142" s="293" t="s">
        <v>72</v>
      </c>
      <c r="E142" s="293" t="s">
        <v>484</v>
      </c>
      <c r="F142" s="293" t="s">
        <v>229</v>
      </c>
      <c r="G142" s="293" t="s">
        <v>507</v>
      </c>
      <c r="H142" s="332" t="s">
        <v>485</v>
      </c>
      <c r="I142" s="293" t="s">
        <v>508</v>
      </c>
      <c r="J142" s="293" t="s">
        <v>509</v>
      </c>
      <c r="K142" s="293" t="s">
        <v>521</v>
      </c>
      <c r="L142" s="301">
        <v>400</v>
      </c>
      <c r="M142" s="293" t="s">
        <v>511</v>
      </c>
      <c r="N142" s="295" t="s">
        <v>515</v>
      </c>
      <c r="O142" s="296" t="s">
        <v>78</v>
      </c>
      <c r="P142" s="308">
        <v>44963</v>
      </c>
      <c r="Q142" s="308">
        <v>45290</v>
      </c>
      <c r="R142" s="293" t="s">
        <v>497</v>
      </c>
      <c r="S142" s="294" t="s">
        <v>523</v>
      </c>
      <c r="T142" s="307" t="s">
        <v>522</v>
      </c>
      <c r="U142" s="303">
        <v>2.5000000000000001E-2</v>
      </c>
      <c r="V142" s="514"/>
      <c r="W142" s="514"/>
      <c r="X142" s="514"/>
      <c r="Y142" s="514"/>
      <c r="Z142" s="512"/>
      <c r="AA142" s="74">
        <v>2.5</v>
      </c>
      <c r="AB142" s="80" t="s">
        <v>1183</v>
      </c>
      <c r="AC142" s="81">
        <v>1</v>
      </c>
      <c r="AD142" s="74">
        <f t="shared" si="12"/>
        <v>2.5</v>
      </c>
      <c r="AE142" s="73"/>
      <c r="AF142" s="73">
        <f t="shared" si="8"/>
        <v>0</v>
      </c>
      <c r="AG142" s="73"/>
      <c r="AH142" s="73">
        <f t="shared" si="9"/>
        <v>0</v>
      </c>
      <c r="AI142" s="73"/>
      <c r="AJ142" s="73">
        <f t="shared" si="10"/>
        <v>0</v>
      </c>
    </row>
    <row r="143" spans="1:36" ht="117" x14ac:dyDescent="0.35">
      <c r="A143" s="291">
        <v>138</v>
      </c>
      <c r="B143" s="293" t="s">
        <v>505</v>
      </c>
      <c r="C143" s="293" t="s">
        <v>506</v>
      </c>
      <c r="D143" s="293" t="s">
        <v>72</v>
      </c>
      <c r="E143" s="293" t="s">
        <v>484</v>
      </c>
      <c r="F143" s="293" t="s">
        <v>229</v>
      </c>
      <c r="G143" s="293" t="s">
        <v>507</v>
      </c>
      <c r="H143" s="332" t="s">
        <v>485</v>
      </c>
      <c r="I143" s="293" t="s">
        <v>508</v>
      </c>
      <c r="J143" s="293" t="s">
        <v>509</v>
      </c>
      <c r="K143" s="293" t="s">
        <v>521</v>
      </c>
      <c r="L143" s="301">
        <v>400</v>
      </c>
      <c r="M143" s="293" t="s">
        <v>511</v>
      </c>
      <c r="N143" s="295" t="s">
        <v>517</v>
      </c>
      <c r="O143" s="296" t="s">
        <v>78</v>
      </c>
      <c r="P143" s="308">
        <v>44963</v>
      </c>
      <c r="Q143" s="308">
        <v>45290</v>
      </c>
      <c r="R143" s="293" t="s">
        <v>497</v>
      </c>
      <c r="S143" s="294" t="s">
        <v>518</v>
      </c>
      <c r="T143" s="307" t="s">
        <v>522</v>
      </c>
      <c r="U143" s="303">
        <v>2.5000000000000001E-2</v>
      </c>
      <c r="V143" s="514"/>
      <c r="W143" s="514"/>
      <c r="X143" s="514"/>
      <c r="Y143" s="514"/>
      <c r="Z143" s="512"/>
      <c r="AA143" s="74">
        <v>2.5</v>
      </c>
      <c r="AB143" s="80" t="s">
        <v>1184</v>
      </c>
      <c r="AC143" s="81">
        <v>1</v>
      </c>
      <c r="AD143" s="74">
        <f t="shared" si="12"/>
        <v>2.5</v>
      </c>
      <c r="AE143" s="73"/>
      <c r="AF143" s="73">
        <f t="shared" si="8"/>
        <v>0</v>
      </c>
      <c r="AG143" s="73"/>
      <c r="AH143" s="73">
        <f t="shared" si="9"/>
        <v>0</v>
      </c>
      <c r="AI143" s="73"/>
      <c r="AJ143" s="73">
        <f t="shared" si="10"/>
        <v>0</v>
      </c>
    </row>
    <row r="144" spans="1:36" ht="117" x14ac:dyDescent="0.35">
      <c r="A144" s="291">
        <v>139</v>
      </c>
      <c r="B144" s="293" t="s">
        <v>505</v>
      </c>
      <c r="C144" s="293" t="s">
        <v>506</v>
      </c>
      <c r="D144" s="293" t="s">
        <v>72</v>
      </c>
      <c r="E144" s="293" t="s">
        <v>484</v>
      </c>
      <c r="F144" s="293" t="s">
        <v>229</v>
      </c>
      <c r="G144" s="293" t="s">
        <v>507</v>
      </c>
      <c r="H144" s="332" t="s">
        <v>485</v>
      </c>
      <c r="I144" s="293" t="s">
        <v>508</v>
      </c>
      <c r="J144" s="293" t="s">
        <v>509</v>
      </c>
      <c r="K144" s="293" t="s">
        <v>521</v>
      </c>
      <c r="L144" s="301">
        <v>400</v>
      </c>
      <c r="M144" s="293" t="s">
        <v>511</v>
      </c>
      <c r="N144" s="295" t="s">
        <v>524</v>
      </c>
      <c r="O144" s="296" t="s">
        <v>78</v>
      </c>
      <c r="P144" s="308">
        <v>44963</v>
      </c>
      <c r="Q144" s="308">
        <v>45290</v>
      </c>
      <c r="R144" s="293" t="s">
        <v>497</v>
      </c>
      <c r="S144" s="294" t="s">
        <v>525</v>
      </c>
      <c r="T144" s="307" t="s">
        <v>522</v>
      </c>
      <c r="U144" s="303">
        <v>2.5000000000000001E-2</v>
      </c>
      <c r="V144" s="514"/>
      <c r="W144" s="514"/>
      <c r="X144" s="514"/>
      <c r="Y144" s="514"/>
      <c r="Z144" s="512"/>
      <c r="AA144" s="74">
        <v>2.5</v>
      </c>
      <c r="AB144" s="80" t="s">
        <v>1185</v>
      </c>
      <c r="AC144" s="81">
        <v>1</v>
      </c>
      <c r="AD144" s="74">
        <f t="shared" si="12"/>
        <v>2.5</v>
      </c>
      <c r="AE144" s="73"/>
      <c r="AF144" s="73">
        <f t="shared" si="8"/>
        <v>0</v>
      </c>
      <c r="AG144" s="73"/>
      <c r="AH144" s="73">
        <f t="shared" si="9"/>
        <v>0</v>
      </c>
      <c r="AI144" s="73"/>
      <c r="AJ144" s="73">
        <f t="shared" si="10"/>
        <v>0</v>
      </c>
    </row>
    <row r="145" spans="1:36" ht="104" x14ac:dyDescent="0.35">
      <c r="A145" s="291">
        <v>140</v>
      </c>
      <c r="B145" s="293" t="s">
        <v>505</v>
      </c>
      <c r="C145" s="293" t="s">
        <v>506</v>
      </c>
      <c r="D145" s="293" t="s">
        <v>72</v>
      </c>
      <c r="E145" s="293" t="s">
        <v>484</v>
      </c>
      <c r="F145" s="293" t="s">
        <v>229</v>
      </c>
      <c r="G145" s="293" t="s">
        <v>507</v>
      </c>
      <c r="H145" s="332" t="s">
        <v>485</v>
      </c>
      <c r="I145" s="293" t="s">
        <v>508</v>
      </c>
      <c r="J145" s="291" t="s">
        <v>509</v>
      </c>
      <c r="K145" s="293" t="s">
        <v>526</v>
      </c>
      <c r="L145" s="301">
        <v>450</v>
      </c>
      <c r="M145" s="293" t="s">
        <v>511</v>
      </c>
      <c r="N145" s="295" t="s">
        <v>512</v>
      </c>
      <c r="O145" s="296" t="s">
        <v>78</v>
      </c>
      <c r="P145" s="308">
        <v>44963</v>
      </c>
      <c r="Q145" s="308">
        <v>45290</v>
      </c>
      <c r="R145" s="293" t="s">
        <v>497</v>
      </c>
      <c r="S145" s="307" t="s">
        <v>513</v>
      </c>
      <c r="T145" s="307" t="s">
        <v>527</v>
      </c>
      <c r="U145" s="303">
        <v>9.0899999999999995E-2</v>
      </c>
      <c r="V145" s="514"/>
      <c r="W145" s="514"/>
      <c r="X145" s="514"/>
      <c r="Y145" s="514"/>
      <c r="Z145" s="512"/>
      <c r="AA145" s="74">
        <v>2.5</v>
      </c>
      <c r="AB145" s="80" t="s">
        <v>1186</v>
      </c>
      <c r="AC145" s="81">
        <v>1</v>
      </c>
      <c r="AD145" s="74">
        <f t="shared" si="12"/>
        <v>2.5</v>
      </c>
      <c r="AE145" s="73"/>
      <c r="AF145" s="73">
        <f t="shared" ref="AF145:AF180" si="13">+$AA145*AE145</f>
        <v>0</v>
      </c>
      <c r="AG145" s="73"/>
      <c r="AH145" s="73">
        <f t="shared" ref="AH145:AH180" si="14">+$AA145*AG145</f>
        <v>0</v>
      </c>
      <c r="AI145" s="73"/>
      <c r="AJ145" s="73">
        <f t="shared" ref="AJ145:AJ180" si="15">+$AA145*AI145</f>
        <v>0</v>
      </c>
    </row>
    <row r="146" spans="1:36" ht="104" x14ac:dyDescent="0.35">
      <c r="A146" s="291">
        <v>141</v>
      </c>
      <c r="B146" s="293" t="s">
        <v>505</v>
      </c>
      <c r="C146" s="293" t="s">
        <v>506</v>
      </c>
      <c r="D146" s="293" t="s">
        <v>72</v>
      </c>
      <c r="E146" s="293" t="s">
        <v>484</v>
      </c>
      <c r="F146" s="293" t="s">
        <v>229</v>
      </c>
      <c r="G146" s="293" t="s">
        <v>507</v>
      </c>
      <c r="H146" s="332" t="s">
        <v>485</v>
      </c>
      <c r="I146" s="293" t="s">
        <v>508</v>
      </c>
      <c r="J146" s="291" t="s">
        <v>509</v>
      </c>
      <c r="K146" s="293" t="s">
        <v>526</v>
      </c>
      <c r="L146" s="301">
        <v>450</v>
      </c>
      <c r="M146" s="293" t="s">
        <v>511</v>
      </c>
      <c r="N146" s="295" t="s">
        <v>515</v>
      </c>
      <c r="O146" s="296" t="s">
        <v>78</v>
      </c>
      <c r="P146" s="308">
        <v>44963</v>
      </c>
      <c r="Q146" s="308">
        <v>45290</v>
      </c>
      <c r="R146" s="293" t="s">
        <v>497</v>
      </c>
      <c r="S146" s="294" t="s">
        <v>523</v>
      </c>
      <c r="T146" s="307" t="s">
        <v>527</v>
      </c>
      <c r="U146" s="303">
        <v>2.5000000000000001E-2</v>
      </c>
      <c r="V146" s="514"/>
      <c r="W146" s="514"/>
      <c r="X146" s="514"/>
      <c r="Y146" s="514"/>
      <c r="Z146" s="512"/>
      <c r="AA146" s="74">
        <v>2.5</v>
      </c>
      <c r="AB146" s="80" t="s">
        <v>1187</v>
      </c>
      <c r="AC146" s="81">
        <v>1</v>
      </c>
      <c r="AD146" s="74">
        <f t="shared" si="12"/>
        <v>2.5</v>
      </c>
      <c r="AE146" s="73"/>
      <c r="AF146" s="73">
        <f t="shared" si="13"/>
        <v>0</v>
      </c>
      <c r="AG146" s="73"/>
      <c r="AH146" s="73">
        <f t="shared" si="14"/>
        <v>0</v>
      </c>
      <c r="AI146" s="73"/>
      <c r="AJ146" s="73">
        <f t="shared" si="15"/>
        <v>0</v>
      </c>
    </row>
    <row r="147" spans="1:36" ht="104" x14ac:dyDescent="0.35">
      <c r="A147" s="291">
        <v>142</v>
      </c>
      <c r="B147" s="293" t="s">
        <v>505</v>
      </c>
      <c r="C147" s="293" t="s">
        <v>506</v>
      </c>
      <c r="D147" s="293" t="s">
        <v>72</v>
      </c>
      <c r="E147" s="293" t="s">
        <v>484</v>
      </c>
      <c r="F147" s="293" t="s">
        <v>229</v>
      </c>
      <c r="G147" s="293" t="s">
        <v>507</v>
      </c>
      <c r="H147" s="332" t="s">
        <v>485</v>
      </c>
      <c r="I147" s="293" t="s">
        <v>508</v>
      </c>
      <c r="J147" s="291" t="s">
        <v>509</v>
      </c>
      <c r="K147" s="293" t="s">
        <v>526</v>
      </c>
      <c r="L147" s="301">
        <v>450</v>
      </c>
      <c r="M147" s="293" t="s">
        <v>511</v>
      </c>
      <c r="N147" s="295" t="s">
        <v>517</v>
      </c>
      <c r="O147" s="296" t="s">
        <v>78</v>
      </c>
      <c r="P147" s="308">
        <v>44963</v>
      </c>
      <c r="Q147" s="308">
        <v>45290</v>
      </c>
      <c r="R147" s="293" t="s">
        <v>497</v>
      </c>
      <c r="S147" s="294" t="s">
        <v>518</v>
      </c>
      <c r="T147" s="307" t="s">
        <v>527</v>
      </c>
      <c r="U147" s="303">
        <v>2.5000000000000001E-2</v>
      </c>
      <c r="V147" s="514"/>
      <c r="W147" s="514"/>
      <c r="X147" s="514"/>
      <c r="Y147" s="514"/>
      <c r="Z147" s="512"/>
      <c r="AA147" s="74">
        <v>2.5</v>
      </c>
      <c r="AB147" s="76" t="s">
        <v>1188</v>
      </c>
      <c r="AC147" s="81">
        <v>1</v>
      </c>
      <c r="AD147" s="74">
        <f t="shared" si="12"/>
        <v>2.5</v>
      </c>
      <c r="AE147" s="73"/>
      <c r="AF147" s="73">
        <f t="shared" si="13"/>
        <v>0</v>
      </c>
      <c r="AG147" s="73"/>
      <c r="AH147" s="73">
        <f t="shared" si="14"/>
        <v>0</v>
      </c>
      <c r="AI147" s="73"/>
      <c r="AJ147" s="73">
        <f t="shared" si="15"/>
        <v>0</v>
      </c>
    </row>
    <row r="148" spans="1:36" ht="104" x14ac:dyDescent="0.35">
      <c r="A148" s="291">
        <v>143</v>
      </c>
      <c r="B148" s="293" t="s">
        <v>505</v>
      </c>
      <c r="C148" s="293" t="s">
        <v>506</v>
      </c>
      <c r="D148" s="293" t="s">
        <v>72</v>
      </c>
      <c r="E148" s="293" t="s">
        <v>484</v>
      </c>
      <c r="F148" s="293" t="s">
        <v>229</v>
      </c>
      <c r="G148" s="293" t="s">
        <v>507</v>
      </c>
      <c r="H148" s="332" t="s">
        <v>485</v>
      </c>
      <c r="I148" s="293" t="s">
        <v>508</v>
      </c>
      <c r="J148" s="291" t="s">
        <v>509</v>
      </c>
      <c r="K148" s="293" t="s">
        <v>526</v>
      </c>
      <c r="L148" s="301">
        <v>450</v>
      </c>
      <c r="M148" s="293" t="s">
        <v>511</v>
      </c>
      <c r="N148" s="295" t="s">
        <v>524</v>
      </c>
      <c r="O148" s="296" t="s">
        <v>78</v>
      </c>
      <c r="P148" s="308">
        <v>44963</v>
      </c>
      <c r="Q148" s="308">
        <v>45290</v>
      </c>
      <c r="R148" s="293" t="s">
        <v>497</v>
      </c>
      <c r="S148" s="294" t="s">
        <v>525</v>
      </c>
      <c r="T148" s="307" t="s">
        <v>527</v>
      </c>
      <c r="U148" s="303">
        <v>2.5000000000000001E-2</v>
      </c>
      <c r="V148" s="514"/>
      <c r="W148" s="514"/>
      <c r="X148" s="514"/>
      <c r="Y148" s="514"/>
      <c r="Z148" s="512"/>
      <c r="AA148" s="74">
        <v>2.5</v>
      </c>
      <c r="AB148" s="80" t="s">
        <v>1189</v>
      </c>
      <c r="AC148" s="82">
        <v>0</v>
      </c>
      <c r="AD148" s="83">
        <f t="shared" si="12"/>
        <v>0</v>
      </c>
      <c r="AE148" s="73"/>
      <c r="AF148" s="73">
        <f t="shared" si="13"/>
        <v>0</v>
      </c>
      <c r="AG148" s="73"/>
      <c r="AH148" s="73">
        <f t="shared" si="14"/>
        <v>0</v>
      </c>
      <c r="AI148" s="73"/>
      <c r="AJ148" s="73">
        <f t="shared" si="15"/>
        <v>0</v>
      </c>
    </row>
    <row r="149" spans="1:36" ht="104" x14ac:dyDescent="0.35">
      <c r="A149" s="291">
        <v>144</v>
      </c>
      <c r="B149" s="293" t="s">
        <v>505</v>
      </c>
      <c r="C149" s="293" t="s">
        <v>506</v>
      </c>
      <c r="D149" s="293" t="s">
        <v>72</v>
      </c>
      <c r="E149" s="293" t="s">
        <v>484</v>
      </c>
      <c r="F149" s="293" t="s">
        <v>229</v>
      </c>
      <c r="G149" s="293" t="s">
        <v>507</v>
      </c>
      <c r="H149" s="332" t="s">
        <v>485</v>
      </c>
      <c r="I149" s="293" t="s">
        <v>508</v>
      </c>
      <c r="J149" s="291" t="s">
        <v>509</v>
      </c>
      <c r="K149" s="293" t="s">
        <v>528</v>
      </c>
      <c r="L149" s="301">
        <v>150</v>
      </c>
      <c r="M149" s="293" t="s">
        <v>511</v>
      </c>
      <c r="N149" s="295" t="s">
        <v>512</v>
      </c>
      <c r="O149" s="296" t="s">
        <v>78</v>
      </c>
      <c r="P149" s="308">
        <v>44963</v>
      </c>
      <c r="Q149" s="308">
        <v>45290</v>
      </c>
      <c r="R149" s="293" t="s">
        <v>497</v>
      </c>
      <c r="S149" s="307" t="s">
        <v>513</v>
      </c>
      <c r="T149" s="307" t="s">
        <v>529</v>
      </c>
      <c r="U149" s="303">
        <v>9.0899999999999995E-2</v>
      </c>
      <c r="V149" s="291"/>
      <c r="W149" s="291"/>
      <c r="X149" s="291"/>
      <c r="Y149" s="291"/>
      <c r="Z149" s="122"/>
      <c r="AA149" s="74">
        <v>2.5</v>
      </c>
      <c r="AB149" s="80" t="s">
        <v>1190</v>
      </c>
      <c r="AC149" s="81">
        <v>1</v>
      </c>
      <c r="AD149" s="74">
        <f t="shared" si="12"/>
        <v>2.5</v>
      </c>
      <c r="AE149" s="73"/>
      <c r="AF149" s="73">
        <f t="shared" si="13"/>
        <v>0</v>
      </c>
      <c r="AG149" s="73"/>
      <c r="AH149" s="73">
        <f t="shared" si="14"/>
        <v>0</v>
      </c>
      <c r="AI149" s="73"/>
      <c r="AJ149" s="73">
        <f t="shared" si="15"/>
        <v>0</v>
      </c>
    </row>
    <row r="150" spans="1:36" ht="104" x14ac:dyDescent="0.35">
      <c r="A150" s="291">
        <v>145</v>
      </c>
      <c r="B150" s="293" t="s">
        <v>505</v>
      </c>
      <c r="C150" s="293" t="s">
        <v>506</v>
      </c>
      <c r="D150" s="293" t="s">
        <v>72</v>
      </c>
      <c r="E150" s="293" t="s">
        <v>484</v>
      </c>
      <c r="F150" s="293" t="s">
        <v>229</v>
      </c>
      <c r="G150" s="293" t="s">
        <v>507</v>
      </c>
      <c r="H150" s="332" t="s">
        <v>485</v>
      </c>
      <c r="I150" s="293" t="s">
        <v>508</v>
      </c>
      <c r="J150" s="291" t="s">
        <v>509</v>
      </c>
      <c r="K150" s="293" t="s">
        <v>528</v>
      </c>
      <c r="L150" s="301">
        <v>150</v>
      </c>
      <c r="M150" s="293" t="s">
        <v>511</v>
      </c>
      <c r="N150" s="295" t="s">
        <v>515</v>
      </c>
      <c r="O150" s="296" t="s">
        <v>78</v>
      </c>
      <c r="P150" s="308">
        <v>44963</v>
      </c>
      <c r="Q150" s="308">
        <v>45290</v>
      </c>
      <c r="R150" s="293" t="s">
        <v>497</v>
      </c>
      <c r="S150" s="294" t="s">
        <v>523</v>
      </c>
      <c r="T150" s="307" t="s">
        <v>529</v>
      </c>
      <c r="U150" s="303">
        <v>2.5000000000000001E-2</v>
      </c>
      <c r="V150" s="291"/>
      <c r="W150" s="291"/>
      <c r="X150" s="291"/>
      <c r="Y150" s="291"/>
      <c r="Z150" s="122"/>
      <c r="AA150" s="74">
        <v>2.5</v>
      </c>
      <c r="AB150" s="80" t="s">
        <v>1191</v>
      </c>
      <c r="AC150" s="81">
        <v>1</v>
      </c>
      <c r="AD150" s="74">
        <f t="shared" si="12"/>
        <v>2.5</v>
      </c>
      <c r="AE150" s="73"/>
      <c r="AF150" s="73">
        <f t="shared" si="13"/>
        <v>0</v>
      </c>
      <c r="AG150" s="73"/>
      <c r="AH150" s="73">
        <f t="shared" si="14"/>
        <v>0</v>
      </c>
      <c r="AI150" s="73"/>
      <c r="AJ150" s="73">
        <f t="shared" si="15"/>
        <v>0</v>
      </c>
    </row>
    <row r="151" spans="1:36" ht="104" x14ac:dyDescent="0.35">
      <c r="A151" s="291">
        <v>146</v>
      </c>
      <c r="B151" s="293" t="s">
        <v>505</v>
      </c>
      <c r="C151" s="293" t="s">
        <v>506</v>
      </c>
      <c r="D151" s="293" t="s">
        <v>72</v>
      </c>
      <c r="E151" s="293" t="s">
        <v>484</v>
      </c>
      <c r="F151" s="293" t="s">
        <v>229</v>
      </c>
      <c r="G151" s="293" t="s">
        <v>507</v>
      </c>
      <c r="H151" s="332" t="s">
        <v>485</v>
      </c>
      <c r="I151" s="293" t="s">
        <v>508</v>
      </c>
      <c r="J151" s="291" t="s">
        <v>509</v>
      </c>
      <c r="K151" s="293" t="s">
        <v>528</v>
      </c>
      <c r="L151" s="301">
        <v>150</v>
      </c>
      <c r="M151" s="293" t="s">
        <v>511</v>
      </c>
      <c r="N151" s="295" t="s">
        <v>517</v>
      </c>
      <c r="O151" s="296" t="s">
        <v>78</v>
      </c>
      <c r="P151" s="308">
        <v>44963</v>
      </c>
      <c r="Q151" s="308">
        <v>45290</v>
      </c>
      <c r="R151" s="293" t="s">
        <v>497</v>
      </c>
      <c r="S151" s="294" t="s">
        <v>518</v>
      </c>
      <c r="T151" s="307" t="s">
        <v>529</v>
      </c>
      <c r="U151" s="303">
        <v>2.5000000000000001E-2</v>
      </c>
      <c r="V151" s="291"/>
      <c r="W151" s="291"/>
      <c r="X151" s="291"/>
      <c r="Y151" s="291"/>
      <c r="Z151" s="122"/>
      <c r="AA151" s="74">
        <v>2.5</v>
      </c>
      <c r="AB151" s="80" t="s">
        <v>1192</v>
      </c>
      <c r="AC151" s="81">
        <v>1</v>
      </c>
      <c r="AD151" s="74">
        <f t="shared" si="12"/>
        <v>2.5</v>
      </c>
      <c r="AE151" s="73"/>
      <c r="AF151" s="73">
        <f t="shared" si="13"/>
        <v>0</v>
      </c>
      <c r="AG151" s="73"/>
      <c r="AH151" s="73">
        <f t="shared" si="14"/>
        <v>0</v>
      </c>
      <c r="AI151" s="73"/>
      <c r="AJ151" s="73">
        <f t="shared" si="15"/>
        <v>0</v>
      </c>
    </row>
    <row r="152" spans="1:36" ht="104" x14ac:dyDescent="0.35">
      <c r="A152" s="291">
        <v>147</v>
      </c>
      <c r="B152" s="293" t="s">
        <v>505</v>
      </c>
      <c r="C152" s="293" t="s">
        <v>506</v>
      </c>
      <c r="D152" s="293" t="s">
        <v>72</v>
      </c>
      <c r="E152" s="293" t="s">
        <v>484</v>
      </c>
      <c r="F152" s="293" t="s">
        <v>229</v>
      </c>
      <c r="G152" s="293" t="s">
        <v>507</v>
      </c>
      <c r="H152" s="332" t="s">
        <v>485</v>
      </c>
      <c r="I152" s="293" t="s">
        <v>508</v>
      </c>
      <c r="J152" s="291" t="s">
        <v>509</v>
      </c>
      <c r="K152" s="293" t="s">
        <v>528</v>
      </c>
      <c r="L152" s="301">
        <v>150</v>
      </c>
      <c r="M152" s="293" t="s">
        <v>511</v>
      </c>
      <c r="N152" s="295" t="s">
        <v>524</v>
      </c>
      <c r="O152" s="296" t="s">
        <v>78</v>
      </c>
      <c r="P152" s="308">
        <v>44963</v>
      </c>
      <c r="Q152" s="308">
        <v>45290</v>
      </c>
      <c r="R152" s="293" t="s">
        <v>497</v>
      </c>
      <c r="S152" s="294" t="s">
        <v>525</v>
      </c>
      <c r="T152" s="307" t="s">
        <v>529</v>
      </c>
      <c r="U152" s="303">
        <v>2.5000000000000001E-2</v>
      </c>
      <c r="V152" s="291"/>
      <c r="W152" s="291"/>
      <c r="X152" s="291"/>
      <c r="Y152" s="291"/>
      <c r="Z152" s="122"/>
      <c r="AA152" s="74">
        <v>2.5</v>
      </c>
      <c r="AB152" s="80" t="s">
        <v>1193</v>
      </c>
      <c r="AC152" s="81">
        <v>1</v>
      </c>
      <c r="AD152" s="74">
        <f t="shared" si="12"/>
        <v>2.5</v>
      </c>
      <c r="AE152" s="73"/>
      <c r="AF152" s="73">
        <f t="shared" si="13"/>
        <v>0</v>
      </c>
      <c r="AG152" s="73"/>
      <c r="AH152" s="73">
        <f t="shared" si="14"/>
        <v>0</v>
      </c>
      <c r="AI152" s="73"/>
      <c r="AJ152" s="73">
        <f t="shared" si="15"/>
        <v>0</v>
      </c>
    </row>
    <row r="153" spans="1:36" ht="65" x14ac:dyDescent="0.35">
      <c r="A153" s="291">
        <v>148</v>
      </c>
      <c r="B153" s="293" t="s">
        <v>505</v>
      </c>
      <c r="C153" s="293" t="s">
        <v>506</v>
      </c>
      <c r="D153" s="293" t="s">
        <v>72</v>
      </c>
      <c r="E153" s="293" t="s">
        <v>484</v>
      </c>
      <c r="F153" s="293" t="s">
        <v>229</v>
      </c>
      <c r="G153" s="293" t="s">
        <v>507</v>
      </c>
      <c r="H153" s="332" t="s">
        <v>485</v>
      </c>
      <c r="I153" s="293" t="s">
        <v>508</v>
      </c>
      <c r="J153" s="291" t="s">
        <v>509</v>
      </c>
      <c r="K153" s="293" t="s">
        <v>530</v>
      </c>
      <c r="L153" s="301">
        <v>300</v>
      </c>
      <c r="M153" s="293" t="s">
        <v>531</v>
      </c>
      <c r="N153" s="295" t="s">
        <v>512</v>
      </c>
      <c r="O153" s="296" t="s">
        <v>78</v>
      </c>
      <c r="P153" s="308">
        <v>44963</v>
      </c>
      <c r="Q153" s="308">
        <v>45290</v>
      </c>
      <c r="R153" s="293" t="s">
        <v>497</v>
      </c>
      <c r="S153" s="307" t="s">
        <v>513</v>
      </c>
      <c r="T153" s="307" t="s">
        <v>532</v>
      </c>
      <c r="U153" s="303">
        <v>9.0899999999999995E-2</v>
      </c>
      <c r="V153" s="291"/>
      <c r="W153" s="291"/>
      <c r="X153" s="291"/>
      <c r="Y153" s="291"/>
      <c r="Z153" s="122"/>
      <c r="AA153" s="74">
        <v>2.5</v>
      </c>
      <c r="AB153" s="80" t="s">
        <v>1194</v>
      </c>
      <c r="AC153" s="81">
        <v>1</v>
      </c>
      <c r="AD153" s="74">
        <f t="shared" si="12"/>
        <v>2.5</v>
      </c>
      <c r="AE153" s="73"/>
      <c r="AF153" s="73">
        <f t="shared" si="13"/>
        <v>0</v>
      </c>
      <c r="AG153" s="73"/>
      <c r="AH153" s="73">
        <f t="shared" si="14"/>
        <v>0</v>
      </c>
      <c r="AI153" s="73"/>
      <c r="AJ153" s="73">
        <f t="shared" si="15"/>
        <v>0</v>
      </c>
    </row>
    <row r="154" spans="1:36" ht="65" x14ac:dyDescent="0.35">
      <c r="A154" s="291">
        <v>149</v>
      </c>
      <c r="B154" s="293" t="s">
        <v>505</v>
      </c>
      <c r="C154" s="293" t="s">
        <v>506</v>
      </c>
      <c r="D154" s="293" t="s">
        <v>72</v>
      </c>
      <c r="E154" s="293" t="s">
        <v>484</v>
      </c>
      <c r="F154" s="293" t="s">
        <v>229</v>
      </c>
      <c r="G154" s="293" t="s">
        <v>507</v>
      </c>
      <c r="H154" s="332" t="s">
        <v>485</v>
      </c>
      <c r="I154" s="293" t="s">
        <v>508</v>
      </c>
      <c r="J154" s="291" t="s">
        <v>509</v>
      </c>
      <c r="K154" s="293" t="s">
        <v>530</v>
      </c>
      <c r="L154" s="301">
        <v>300</v>
      </c>
      <c r="M154" s="293" t="s">
        <v>531</v>
      </c>
      <c r="N154" s="295" t="s">
        <v>515</v>
      </c>
      <c r="O154" s="296" t="s">
        <v>78</v>
      </c>
      <c r="P154" s="308">
        <v>44963</v>
      </c>
      <c r="Q154" s="308">
        <v>45290</v>
      </c>
      <c r="R154" s="293" t="s">
        <v>497</v>
      </c>
      <c r="S154" s="294" t="s">
        <v>523</v>
      </c>
      <c r="T154" s="307" t="s">
        <v>532</v>
      </c>
      <c r="U154" s="303">
        <v>2.5000000000000001E-2</v>
      </c>
      <c r="V154" s="291"/>
      <c r="W154" s="291"/>
      <c r="X154" s="291"/>
      <c r="Y154" s="291"/>
      <c r="Z154" s="122"/>
      <c r="AA154" s="74">
        <v>2.5</v>
      </c>
      <c r="AB154" s="80" t="s">
        <v>1195</v>
      </c>
      <c r="AC154" s="81">
        <v>1</v>
      </c>
      <c r="AD154" s="74">
        <f t="shared" si="12"/>
        <v>2.5</v>
      </c>
      <c r="AE154" s="73"/>
      <c r="AF154" s="73">
        <f t="shared" si="13"/>
        <v>0</v>
      </c>
      <c r="AG154" s="73"/>
      <c r="AH154" s="73">
        <f t="shared" si="14"/>
        <v>0</v>
      </c>
      <c r="AI154" s="73"/>
      <c r="AJ154" s="73">
        <f t="shared" si="15"/>
        <v>0</v>
      </c>
    </row>
    <row r="155" spans="1:36" ht="84" x14ac:dyDescent="0.35">
      <c r="A155" s="291">
        <v>150</v>
      </c>
      <c r="B155" s="293" t="s">
        <v>505</v>
      </c>
      <c r="C155" s="293" t="s">
        <v>506</v>
      </c>
      <c r="D155" s="293" t="s">
        <v>72</v>
      </c>
      <c r="E155" s="293" t="s">
        <v>484</v>
      </c>
      <c r="F155" s="293" t="s">
        <v>229</v>
      </c>
      <c r="G155" s="293" t="s">
        <v>507</v>
      </c>
      <c r="H155" s="332" t="s">
        <v>485</v>
      </c>
      <c r="I155" s="293" t="s">
        <v>508</v>
      </c>
      <c r="J155" s="291" t="s">
        <v>509</v>
      </c>
      <c r="K155" s="293" t="s">
        <v>530</v>
      </c>
      <c r="L155" s="301">
        <v>300</v>
      </c>
      <c r="M155" s="293" t="s">
        <v>531</v>
      </c>
      <c r="N155" s="295" t="s">
        <v>517</v>
      </c>
      <c r="O155" s="296" t="s">
        <v>78</v>
      </c>
      <c r="P155" s="308">
        <v>44963</v>
      </c>
      <c r="Q155" s="308">
        <v>45290</v>
      </c>
      <c r="R155" s="293" t="s">
        <v>497</v>
      </c>
      <c r="S155" s="294" t="s">
        <v>518</v>
      </c>
      <c r="T155" s="307" t="s">
        <v>532</v>
      </c>
      <c r="U155" s="303">
        <v>2.5000000000000001E-2</v>
      </c>
      <c r="V155" s="291"/>
      <c r="W155" s="291"/>
      <c r="X155" s="291"/>
      <c r="Y155" s="291"/>
      <c r="Z155" s="122"/>
      <c r="AA155" s="74">
        <v>2.5</v>
      </c>
      <c r="AB155" s="80" t="s">
        <v>1196</v>
      </c>
      <c r="AC155" s="81">
        <v>1</v>
      </c>
      <c r="AD155" s="74">
        <f t="shared" si="12"/>
        <v>2.5</v>
      </c>
      <c r="AE155" s="73"/>
      <c r="AF155" s="73">
        <f t="shared" si="13"/>
        <v>0</v>
      </c>
      <c r="AG155" s="73"/>
      <c r="AH155" s="73">
        <f t="shared" si="14"/>
        <v>0</v>
      </c>
      <c r="AI155" s="73"/>
      <c r="AJ155" s="73">
        <f t="shared" si="15"/>
        <v>0</v>
      </c>
    </row>
    <row r="156" spans="1:36" ht="65" x14ac:dyDescent="0.35">
      <c r="A156" s="291">
        <v>151</v>
      </c>
      <c r="B156" s="293" t="s">
        <v>505</v>
      </c>
      <c r="C156" s="293" t="s">
        <v>506</v>
      </c>
      <c r="D156" s="293" t="s">
        <v>72</v>
      </c>
      <c r="E156" s="293" t="s">
        <v>484</v>
      </c>
      <c r="F156" s="293" t="s">
        <v>229</v>
      </c>
      <c r="G156" s="293" t="s">
        <v>507</v>
      </c>
      <c r="H156" s="332" t="s">
        <v>485</v>
      </c>
      <c r="I156" s="293" t="s">
        <v>508</v>
      </c>
      <c r="J156" s="291" t="s">
        <v>509</v>
      </c>
      <c r="K156" s="293" t="s">
        <v>1197</v>
      </c>
      <c r="L156" s="293">
        <v>300</v>
      </c>
      <c r="M156" s="293" t="s">
        <v>1198</v>
      </c>
      <c r="N156" s="295" t="s">
        <v>1199</v>
      </c>
      <c r="O156" s="296" t="s">
        <v>78</v>
      </c>
      <c r="P156" s="308">
        <v>44963</v>
      </c>
      <c r="Q156" s="308">
        <v>45290</v>
      </c>
      <c r="R156" s="293" t="s">
        <v>497</v>
      </c>
      <c r="S156" s="294" t="s">
        <v>525</v>
      </c>
      <c r="T156" s="307" t="s">
        <v>532</v>
      </c>
      <c r="U156" s="303">
        <v>2.5000000000000001E-2</v>
      </c>
      <c r="V156" s="291"/>
      <c r="W156" s="291"/>
      <c r="X156" s="291"/>
      <c r="Y156" s="291"/>
      <c r="Z156" s="122"/>
      <c r="AA156" s="74">
        <v>2.5</v>
      </c>
      <c r="AB156" s="80" t="s">
        <v>1200</v>
      </c>
      <c r="AC156" s="81">
        <v>1</v>
      </c>
      <c r="AD156" s="74">
        <f t="shared" si="12"/>
        <v>2.5</v>
      </c>
      <c r="AE156" s="73"/>
      <c r="AF156" s="73">
        <f t="shared" si="13"/>
        <v>0</v>
      </c>
      <c r="AG156" s="73"/>
      <c r="AH156" s="73">
        <f t="shared" si="14"/>
        <v>0</v>
      </c>
      <c r="AI156" s="73"/>
      <c r="AJ156" s="73">
        <f t="shared" si="15"/>
        <v>0</v>
      </c>
    </row>
    <row r="157" spans="1:36" ht="65" x14ac:dyDescent="0.35">
      <c r="A157" s="291">
        <v>152</v>
      </c>
      <c r="B157" s="293" t="s">
        <v>505</v>
      </c>
      <c r="C157" s="293" t="s">
        <v>506</v>
      </c>
      <c r="D157" s="293" t="s">
        <v>72</v>
      </c>
      <c r="E157" s="293" t="s">
        <v>484</v>
      </c>
      <c r="F157" s="293" t="s">
        <v>229</v>
      </c>
      <c r="G157" s="293" t="s">
        <v>507</v>
      </c>
      <c r="H157" s="332" t="s">
        <v>485</v>
      </c>
      <c r="I157" s="293" t="s">
        <v>508</v>
      </c>
      <c r="J157" s="291" t="s">
        <v>509</v>
      </c>
      <c r="K157" s="293" t="s">
        <v>533</v>
      </c>
      <c r="L157" s="301">
        <v>60</v>
      </c>
      <c r="M157" s="293" t="s">
        <v>534</v>
      </c>
      <c r="N157" s="295" t="s">
        <v>512</v>
      </c>
      <c r="O157" s="296" t="s">
        <v>78</v>
      </c>
      <c r="P157" s="308">
        <v>44963</v>
      </c>
      <c r="Q157" s="308">
        <v>45290</v>
      </c>
      <c r="R157" s="293" t="s">
        <v>497</v>
      </c>
      <c r="S157" s="307" t="s">
        <v>513</v>
      </c>
      <c r="T157" s="307" t="s">
        <v>535</v>
      </c>
      <c r="U157" s="303">
        <v>9.0899999999999995E-2</v>
      </c>
      <c r="V157" s="291"/>
      <c r="W157" s="291"/>
      <c r="X157" s="291"/>
      <c r="Y157" s="291"/>
      <c r="Z157" s="122"/>
      <c r="AA157" s="74">
        <v>2.5</v>
      </c>
      <c r="AB157" s="80" t="s">
        <v>1201</v>
      </c>
      <c r="AC157" s="81">
        <v>1</v>
      </c>
      <c r="AD157" s="74">
        <f t="shared" si="12"/>
        <v>2.5</v>
      </c>
      <c r="AE157" s="73"/>
      <c r="AF157" s="73">
        <f t="shared" si="13"/>
        <v>0</v>
      </c>
      <c r="AG157" s="73"/>
      <c r="AH157" s="73">
        <f t="shared" si="14"/>
        <v>0</v>
      </c>
      <c r="AI157" s="73"/>
      <c r="AJ157" s="73">
        <f t="shared" si="15"/>
        <v>0</v>
      </c>
    </row>
    <row r="158" spans="1:36" ht="94.5" x14ac:dyDescent="0.35">
      <c r="A158" s="291">
        <v>153</v>
      </c>
      <c r="B158" s="293" t="s">
        <v>505</v>
      </c>
      <c r="C158" s="293" t="s">
        <v>506</v>
      </c>
      <c r="D158" s="293" t="s">
        <v>72</v>
      </c>
      <c r="E158" s="293" t="s">
        <v>484</v>
      </c>
      <c r="F158" s="293" t="s">
        <v>229</v>
      </c>
      <c r="G158" s="293" t="s">
        <v>507</v>
      </c>
      <c r="H158" s="332" t="s">
        <v>485</v>
      </c>
      <c r="I158" s="293" t="s">
        <v>508</v>
      </c>
      <c r="J158" s="291" t="s">
        <v>509</v>
      </c>
      <c r="K158" s="293" t="s">
        <v>533</v>
      </c>
      <c r="L158" s="301">
        <v>60</v>
      </c>
      <c r="M158" s="293" t="s">
        <v>534</v>
      </c>
      <c r="N158" s="295" t="s">
        <v>515</v>
      </c>
      <c r="O158" s="296" t="s">
        <v>78</v>
      </c>
      <c r="P158" s="308">
        <v>44963</v>
      </c>
      <c r="Q158" s="308">
        <v>45290</v>
      </c>
      <c r="R158" s="293" t="s">
        <v>497</v>
      </c>
      <c r="S158" s="294" t="s">
        <v>523</v>
      </c>
      <c r="T158" s="307" t="s">
        <v>535</v>
      </c>
      <c r="U158" s="303">
        <v>2.5000000000000001E-2</v>
      </c>
      <c r="V158" s="291"/>
      <c r="W158" s="291"/>
      <c r="X158" s="291"/>
      <c r="Y158" s="291"/>
      <c r="Z158" s="122"/>
      <c r="AA158" s="74">
        <v>2.5</v>
      </c>
      <c r="AB158" s="80" t="s">
        <v>1202</v>
      </c>
      <c r="AC158" s="81">
        <v>1</v>
      </c>
      <c r="AD158" s="74">
        <f t="shared" si="12"/>
        <v>2.5</v>
      </c>
      <c r="AE158" s="73"/>
      <c r="AF158" s="73">
        <f t="shared" si="13"/>
        <v>0</v>
      </c>
      <c r="AG158" s="73"/>
      <c r="AH158" s="73">
        <f t="shared" si="14"/>
        <v>0</v>
      </c>
      <c r="AI158" s="73"/>
      <c r="AJ158" s="73">
        <f t="shared" si="15"/>
        <v>0</v>
      </c>
    </row>
    <row r="159" spans="1:36" ht="65" x14ac:dyDescent="0.35">
      <c r="A159" s="291">
        <v>154</v>
      </c>
      <c r="B159" s="293" t="s">
        <v>505</v>
      </c>
      <c r="C159" s="293" t="s">
        <v>506</v>
      </c>
      <c r="D159" s="293" t="s">
        <v>72</v>
      </c>
      <c r="E159" s="293" t="s">
        <v>484</v>
      </c>
      <c r="F159" s="293" t="s">
        <v>229</v>
      </c>
      <c r="G159" s="293" t="s">
        <v>507</v>
      </c>
      <c r="H159" s="332" t="s">
        <v>485</v>
      </c>
      <c r="I159" s="293" t="s">
        <v>508</v>
      </c>
      <c r="J159" s="291" t="s">
        <v>509</v>
      </c>
      <c r="K159" s="293" t="s">
        <v>533</v>
      </c>
      <c r="L159" s="301">
        <v>60</v>
      </c>
      <c r="M159" s="293" t="s">
        <v>534</v>
      </c>
      <c r="N159" s="295" t="s">
        <v>517</v>
      </c>
      <c r="O159" s="296" t="s">
        <v>78</v>
      </c>
      <c r="P159" s="308">
        <v>44963</v>
      </c>
      <c r="Q159" s="308">
        <v>45290</v>
      </c>
      <c r="R159" s="293" t="s">
        <v>497</v>
      </c>
      <c r="S159" s="294" t="s">
        <v>518</v>
      </c>
      <c r="T159" s="307" t="s">
        <v>535</v>
      </c>
      <c r="U159" s="303">
        <v>2.5000000000000001E-2</v>
      </c>
      <c r="V159" s="291"/>
      <c r="W159" s="291"/>
      <c r="X159" s="291"/>
      <c r="Y159" s="291"/>
      <c r="Z159" s="122"/>
      <c r="AA159" s="74">
        <v>2.5</v>
      </c>
      <c r="AB159" s="80" t="s">
        <v>1203</v>
      </c>
      <c r="AC159" s="81">
        <v>1</v>
      </c>
      <c r="AD159" s="74">
        <f t="shared" si="12"/>
        <v>2.5</v>
      </c>
      <c r="AE159" s="73"/>
      <c r="AF159" s="73">
        <f t="shared" si="13"/>
        <v>0</v>
      </c>
      <c r="AG159" s="73"/>
      <c r="AH159" s="73">
        <f t="shared" si="14"/>
        <v>0</v>
      </c>
      <c r="AI159" s="73"/>
      <c r="AJ159" s="73">
        <f t="shared" si="15"/>
        <v>0</v>
      </c>
    </row>
    <row r="160" spans="1:36" ht="65" x14ac:dyDescent="0.35">
      <c r="A160" s="291">
        <v>155</v>
      </c>
      <c r="B160" s="293" t="s">
        <v>505</v>
      </c>
      <c r="C160" s="293" t="s">
        <v>506</v>
      </c>
      <c r="D160" s="293" t="s">
        <v>72</v>
      </c>
      <c r="E160" s="293" t="s">
        <v>484</v>
      </c>
      <c r="F160" s="293" t="s">
        <v>229</v>
      </c>
      <c r="G160" s="293" t="s">
        <v>507</v>
      </c>
      <c r="H160" s="332" t="s">
        <v>485</v>
      </c>
      <c r="I160" s="293" t="s">
        <v>508</v>
      </c>
      <c r="J160" s="291" t="s">
        <v>509</v>
      </c>
      <c r="K160" s="293" t="s">
        <v>533</v>
      </c>
      <c r="L160" s="301">
        <v>60</v>
      </c>
      <c r="M160" s="293" t="s">
        <v>534</v>
      </c>
      <c r="N160" s="295" t="s">
        <v>524</v>
      </c>
      <c r="O160" s="296" t="s">
        <v>78</v>
      </c>
      <c r="P160" s="308">
        <v>44963</v>
      </c>
      <c r="Q160" s="308">
        <v>45290</v>
      </c>
      <c r="R160" s="293" t="s">
        <v>497</v>
      </c>
      <c r="S160" s="294" t="s">
        <v>525</v>
      </c>
      <c r="T160" s="307" t="s">
        <v>536</v>
      </c>
      <c r="U160" s="303">
        <v>9.0899999999999995E-2</v>
      </c>
      <c r="V160" s="291"/>
      <c r="W160" s="291"/>
      <c r="X160" s="291"/>
      <c r="Y160" s="291"/>
      <c r="Z160" s="122"/>
      <c r="AA160" s="74">
        <v>2.5</v>
      </c>
      <c r="AB160" s="80" t="s">
        <v>1204</v>
      </c>
      <c r="AC160" s="81">
        <v>1</v>
      </c>
      <c r="AD160" s="74">
        <f t="shared" si="12"/>
        <v>2.5</v>
      </c>
      <c r="AE160" s="73"/>
      <c r="AF160" s="73">
        <f t="shared" si="13"/>
        <v>0</v>
      </c>
      <c r="AG160" s="73"/>
      <c r="AH160" s="73">
        <f t="shared" si="14"/>
        <v>0</v>
      </c>
      <c r="AI160" s="73"/>
      <c r="AJ160" s="73">
        <f t="shared" si="15"/>
        <v>0</v>
      </c>
    </row>
    <row r="161" spans="1:36" ht="65" x14ac:dyDescent="0.35">
      <c r="A161" s="291">
        <v>156</v>
      </c>
      <c r="B161" s="293" t="s">
        <v>505</v>
      </c>
      <c r="C161" s="293" t="s">
        <v>506</v>
      </c>
      <c r="D161" s="293" t="s">
        <v>72</v>
      </c>
      <c r="E161" s="293" t="s">
        <v>484</v>
      </c>
      <c r="F161" s="293" t="s">
        <v>229</v>
      </c>
      <c r="G161" s="293" t="s">
        <v>507</v>
      </c>
      <c r="H161" s="332" t="s">
        <v>485</v>
      </c>
      <c r="I161" s="293" t="s">
        <v>508</v>
      </c>
      <c r="J161" s="293" t="s">
        <v>509</v>
      </c>
      <c r="K161" s="293" t="s">
        <v>537</v>
      </c>
      <c r="L161" s="325">
        <v>60</v>
      </c>
      <c r="M161" s="293" t="s">
        <v>538</v>
      </c>
      <c r="N161" s="295" t="s">
        <v>512</v>
      </c>
      <c r="O161" s="313" t="s">
        <v>244</v>
      </c>
      <c r="P161" s="308">
        <v>44963</v>
      </c>
      <c r="Q161" s="308">
        <v>45290</v>
      </c>
      <c r="R161" s="293" t="s">
        <v>497</v>
      </c>
      <c r="S161" s="307" t="s">
        <v>513</v>
      </c>
      <c r="T161" s="307" t="s">
        <v>539</v>
      </c>
      <c r="U161" s="303">
        <v>9.0899999999999995E-2</v>
      </c>
      <c r="V161" s="291"/>
      <c r="W161" s="291"/>
      <c r="X161" s="291"/>
      <c r="Y161" s="291"/>
      <c r="Z161" s="122"/>
      <c r="AA161" s="74">
        <v>2.5</v>
      </c>
      <c r="AB161" s="80" t="s">
        <v>1205</v>
      </c>
      <c r="AC161" s="81">
        <v>1</v>
      </c>
      <c r="AD161" s="74">
        <f t="shared" si="12"/>
        <v>2.5</v>
      </c>
      <c r="AE161" s="73"/>
      <c r="AF161" s="73">
        <f t="shared" si="13"/>
        <v>0</v>
      </c>
      <c r="AG161" s="73"/>
      <c r="AH161" s="73">
        <f t="shared" si="14"/>
        <v>0</v>
      </c>
      <c r="AI161" s="73"/>
      <c r="AJ161" s="73">
        <f t="shared" si="15"/>
        <v>0</v>
      </c>
    </row>
    <row r="162" spans="1:36" ht="65" x14ac:dyDescent="0.35">
      <c r="A162" s="291">
        <v>157</v>
      </c>
      <c r="B162" s="293" t="s">
        <v>505</v>
      </c>
      <c r="C162" s="293" t="s">
        <v>506</v>
      </c>
      <c r="D162" s="293" t="s">
        <v>72</v>
      </c>
      <c r="E162" s="293" t="s">
        <v>484</v>
      </c>
      <c r="F162" s="293" t="s">
        <v>229</v>
      </c>
      <c r="G162" s="293" t="s">
        <v>507</v>
      </c>
      <c r="H162" s="332" t="s">
        <v>485</v>
      </c>
      <c r="I162" s="293" t="s">
        <v>508</v>
      </c>
      <c r="J162" s="293" t="s">
        <v>509</v>
      </c>
      <c r="K162" s="293" t="s">
        <v>537</v>
      </c>
      <c r="L162" s="325">
        <v>60</v>
      </c>
      <c r="M162" s="293" t="s">
        <v>538</v>
      </c>
      <c r="N162" s="295" t="s">
        <v>515</v>
      </c>
      <c r="O162" s="296" t="s">
        <v>244</v>
      </c>
      <c r="P162" s="308">
        <v>44963</v>
      </c>
      <c r="Q162" s="308">
        <v>45290</v>
      </c>
      <c r="R162" s="293" t="s">
        <v>497</v>
      </c>
      <c r="S162" s="294" t="s">
        <v>523</v>
      </c>
      <c r="T162" s="307" t="s">
        <v>539</v>
      </c>
      <c r="U162" s="303">
        <v>2.5000000000000001E-2</v>
      </c>
      <c r="V162" s="291"/>
      <c r="W162" s="291"/>
      <c r="X162" s="291"/>
      <c r="Y162" s="291"/>
      <c r="Z162" s="122"/>
      <c r="AA162" s="74">
        <v>2.5</v>
      </c>
      <c r="AB162" s="80" t="s">
        <v>1206</v>
      </c>
      <c r="AC162" s="81">
        <v>1</v>
      </c>
      <c r="AD162" s="74">
        <f t="shared" si="12"/>
        <v>2.5</v>
      </c>
      <c r="AE162" s="73"/>
      <c r="AF162" s="73">
        <f t="shared" si="13"/>
        <v>0</v>
      </c>
      <c r="AG162" s="73"/>
      <c r="AH162" s="73">
        <f t="shared" si="14"/>
        <v>0</v>
      </c>
      <c r="AI162" s="73"/>
      <c r="AJ162" s="73">
        <f t="shared" si="15"/>
        <v>0</v>
      </c>
    </row>
    <row r="163" spans="1:36" ht="73.5" x14ac:dyDescent="0.35">
      <c r="A163" s="291">
        <v>158</v>
      </c>
      <c r="B163" s="293" t="s">
        <v>505</v>
      </c>
      <c r="C163" s="293" t="s">
        <v>506</v>
      </c>
      <c r="D163" s="293" t="s">
        <v>72</v>
      </c>
      <c r="E163" s="293" t="s">
        <v>484</v>
      </c>
      <c r="F163" s="293" t="s">
        <v>229</v>
      </c>
      <c r="G163" s="293" t="s">
        <v>507</v>
      </c>
      <c r="H163" s="332" t="s">
        <v>485</v>
      </c>
      <c r="I163" s="293" t="s">
        <v>508</v>
      </c>
      <c r="J163" s="293" t="s">
        <v>509</v>
      </c>
      <c r="K163" s="293" t="s">
        <v>537</v>
      </c>
      <c r="L163" s="325">
        <v>60</v>
      </c>
      <c r="M163" s="293" t="s">
        <v>538</v>
      </c>
      <c r="N163" s="295" t="s">
        <v>517</v>
      </c>
      <c r="O163" s="296" t="s">
        <v>244</v>
      </c>
      <c r="P163" s="308">
        <v>44963</v>
      </c>
      <c r="Q163" s="308">
        <v>45290</v>
      </c>
      <c r="R163" s="293" t="s">
        <v>497</v>
      </c>
      <c r="S163" s="294" t="s">
        <v>518</v>
      </c>
      <c r="T163" s="307" t="s">
        <v>539</v>
      </c>
      <c r="U163" s="303">
        <v>2.5000000000000001E-2</v>
      </c>
      <c r="V163" s="291"/>
      <c r="W163" s="291"/>
      <c r="X163" s="291"/>
      <c r="Y163" s="291"/>
      <c r="Z163" s="122"/>
      <c r="AA163" s="74">
        <v>2.5</v>
      </c>
      <c r="AB163" s="76" t="s">
        <v>1207</v>
      </c>
      <c r="AC163" s="81">
        <v>1</v>
      </c>
      <c r="AD163" s="74">
        <f t="shared" si="12"/>
        <v>2.5</v>
      </c>
      <c r="AE163" s="73"/>
      <c r="AF163" s="73">
        <f t="shared" si="13"/>
        <v>0</v>
      </c>
      <c r="AG163" s="73"/>
      <c r="AH163" s="73">
        <f t="shared" si="14"/>
        <v>0</v>
      </c>
      <c r="AI163" s="73"/>
      <c r="AJ163" s="73">
        <f t="shared" si="15"/>
        <v>0</v>
      </c>
    </row>
    <row r="164" spans="1:36" ht="84" x14ac:dyDescent="0.35">
      <c r="A164" s="291">
        <v>159</v>
      </c>
      <c r="B164" s="293" t="s">
        <v>505</v>
      </c>
      <c r="C164" s="293" t="s">
        <v>506</v>
      </c>
      <c r="D164" s="293" t="s">
        <v>72</v>
      </c>
      <c r="E164" s="293" t="s">
        <v>484</v>
      </c>
      <c r="F164" s="293" t="s">
        <v>229</v>
      </c>
      <c r="G164" s="293" t="s">
        <v>507</v>
      </c>
      <c r="H164" s="332" t="s">
        <v>485</v>
      </c>
      <c r="I164" s="293" t="s">
        <v>508</v>
      </c>
      <c r="J164" s="293" t="s">
        <v>509</v>
      </c>
      <c r="K164" s="293" t="s">
        <v>537</v>
      </c>
      <c r="L164" s="325">
        <v>60</v>
      </c>
      <c r="M164" s="293" t="s">
        <v>538</v>
      </c>
      <c r="N164" s="295" t="s">
        <v>524</v>
      </c>
      <c r="O164" s="296" t="s">
        <v>244</v>
      </c>
      <c r="P164" s="308">
        <v>44963</v>
      </c>
      <c r="Q164" s="308">
        <v>45290</v>
      </c>
      <c r="R164" s="293" t="s">
        <v>497</v>
      </c>
      <c r="S164" s="294" t="s">
        <v>525</v>
      </c>
      <c r="T164" s="307" t="s">
        <v>539</v>
      </c>
      <c r="U164" s="303">
        <v>2.5000000000000001E-2</v>
      </c>
      <c r="V164" s="291"/>
      <c r="W164" s="291"/>
      <c r="X164" s="291"/>
      <c r="Y164" s="291"/>
      <c r="Z164" s="122"/>
      <c r="AA164" s="74">
        <v>2.5</v>
      </c>
      <c r="AB164" s="80" t="s">
        <v>1208</v>
      </c>
      <c r="AC164" s="82">
        <v>0</v>
      </c>
      <c r="AD164" s="83">
        <f t="shared" si="12"/>
        <v>0</v>
      </c>
      <c r="AE164" s="73"/>
      <c r="AF164" s="73">
        <f t="shared" si="13"/>
        <v>0</v>
      </c>
      <c r="AG164" s="73"/>
      <c r="AH164" s="73">
        <f t="shared" si="14"/>
        <v>0</v>
      </c>
      <c r="AI164" s="73"/>
      <c r="AJ164" s="73">
        <f t="shared" si="15"/>
        <v>0</v>
      </c>
    </row>
    <row r="165" spans="1:36" ht="117" x14ac:dyDescent="0.35">
      <c r="A165" s="291">
        <v>160</v>
      </c>
      <c r="B165" s="293" t="s">
        <v>505</v>
      </c>
      <c r="C165" s="293" t="s">
        <v>506</v>
      </c>
      <c r="D165" s="293" t="s">
        <v>72</v>
      </c>
      <c r="E165" s="293" t="s">
        <v>484</v>
      </c>
      <c r="F165" s="293" t="s">
        <v>229</v>
      </c>
      <c r="G165" s="293" t="s">
        <v>507</v>
      </c>
      <c r="H165" s="332" t="s">
        <v>485</v>
      </c>
      <c r="I165" s="293" t="s">
        <v>508</v>
      </c>
      <c r="J165" s="291" t="s">
        <v>509</v>
      </c>
      <c r="K165" s="293" t="s">
        <v>540</v>
      </c>
      <c r="L165" s="301">
        <v>30</v>
      </c>
      <c r="M165" s="315" t="s">
        <v>541</v>
      </c>
      <c r="N165" s="317" t="s">
        <v>1209</v>
      </c>
      <c r="O165" s="296" t="s">
        <v>78</v>
      </c>
      <c r="P165" s="308">
        <v>44963</v>
      </c>
      <c r="Q165" s="308">
        <v>45290</v>
      </c>
      <c r="R165" s="293" t="s">
        <v>497</v>
      </c>
      <c r="S165" s="307" t="s">
        <v>513</v>
      </c>
      <c r="T165" s="307" t="s">
        <v>542</v>
      </c>
      <c r="U165" s="303">
        <v>9.0899999999999995E-2</v>
      </c>
      <c r="V165" s="291"/>
      <c r="W165" s="291"/>
      <c r="X165" s="291"/>
      <c r="Y165" s="291"/>
      <c r="Z165" s="122"/>
      <c r="AA165" s="74">
        <v>2.5</v>
      </c>
      <c r="AB165" s="80" t="s">
        <v>1210</v>
      </c>
      <c r="AC165" s="81">
        <v>1</v>
      </c>
      <c r="AD165" s="74">
        <f t="shared" si="12"/>
        <v>2.5</v>
      </c>
      <c r="AE165" s="73"/>
      <c r="AF165" s="73">
        <f t="shared" si="13"/>
        <v>0</v>
      </c>
      <c r="AG165" s="73"/>
      <c r="AH165" s="73">
        <f t="shared" si="14"/>
        <v>0</v>
      </c>
      <c r="AI165" s="73"/>
      <c r="AJ165" s="73">
        <f t="shared" si="15"/>
        <v>0</v>
      </c>
    </row>
    <row r="166" spans="1:36" ht="117" x14ac:dyDescent="0.35">
      <c r="A166" s="291">
        <v>161</v>
      </c>
      <c r="B166" s="293" t="s">
        <v>505</v>
      </c>
      <c r="C166" s="293" t="s">
        <v>506</v>
      </c>
      <c r="D166" s="293" t="s">
        <v>72</v>
      </c>
      <c r="E166" s="293" t="s">
        <v>484</v>
      </c>
      <c r="F166" s="293" t="s">
        <v>229</v>
      </c>
      <c r="G166" s="293" t="s">
        <v>507</v>
      </c>
      <c r="H166" s="332" t="s">
        <v>485</v>
      </c>
      <c r="I166" s="293" t="s">
        <v>508</v>
      </c>
      <c r="J166" s="291" t="s">
        <v>509</v>
      </c>
      <c r="K166" s="293" t="s">
        <v>540</v>
      </c>
      <c r="L166" s="301">
        <v>30</v>
      </c>
      <c r="M166" s="293" t="s">
        <v>541</v>
      </c>
      <c r="N166" s="295" t="s">
        <v>515</v>
      </c>
      <c r="O166" s="296" t="s">
        <v>78</v>
      </c>
      <c r="P166" s="308">
        <v>44963</v>
      </c>
      <c r="Q166" s="308">
        <v>45290</v>
      </c>
      <c r="R166" s="293" t="s">
        <v>497</v>
      </c>
      <c r="S166" s="294" t="s">
        <v>523</v>
      </c>
      <c r="T166" s="307" t="s">
        <v>542</v>
      </c>
      <c r="U166" s="303">
        <v>2.5000000000000001E-2</v>
      </c>
      <c r="V166" s="291"/>
      <c r="W166" s="291"/>
      <c r="X166" s="291"/>
      <c r="Y166" s="291"/>
      <c r="Z166" s="122"/>
      <c r="AA166" s="74">
        <v>2.5</v>
      </c>
      <c r="AB166" s="80" t="s">
        <v>1211</v>
      </c>
      <c r="AC166" s="81">
        <v>1</v>
      </c>
      <c r="AD166" s="74">
        <f t="shared" si="12"/>
        <v>2.5</v>
      </c>
      <c r="AE166" s="73"/>
      <c r="AF166" s="73">
        <f t="shared" si="13"/>
        <v>0</v>
      </c>
      <c r="AG166" s="73"/>
      <c r="AH166" s="73">
        <f t="shared" si="14"/>
        <v>0</v>
      </c>
      <c r="AI166" s="73"/>
      <c r="AJ166" s="73">
        <f t="shared" si="15"/>
        <v>0</v>
      </c>
    </row>
    <row r="167" spans="1:36" ht="117" x14ac:dyDescent="0.35">
      <c r="A167" s="291">
        <v>162</v>
      </c>
      <c r="B167" s="293" t="s">
        <v>505</v>
      </c>
      <c r="C167" s="293" t="s">
        <v>506</v>
      </c>
      <c r="D167" s="293" t="s">
        <v>72</v>
      </c>
      <c r="E167" s="293" t="s">
        <v>484</v>
      </c>
      <c r="F167" s="293" t="s">
        <v>229</v>
      </c>
      <c r="G167" s="293" t="s">
        <v>507</v>
      </c>
      <c r="H167" s="332" t="s">
        <v>485</v>
      </c>
      <c r="I167" s="293" t="s">
        <v>508</v>
      </c>
      <c r="J167" s="291" t="s">
        <v>509</v>
      </c>
      <c r="K167" s="293" t="s">
        <v>540</v>
      </c>
      <c r="L167" s="301">
        <v>30</v>
      </c>
      <c r="M167" s="293" t="s">
        <v>541</v>
      </c>
      <c r="N167" s="295" t="s">
        <v>517</v>
      </c>
      <c r="O167" s="296" t="s">
        <v>78</v>
      </c>
      <c r="P167" s="308">
        <v>44963</v>
      </c>
      <c r="Q167" s="308">
        <v>45290</v>
      </c>
      <c r="R167" s="293" t="s">
        <v>497</v>
      </c>
      <c r="S167" s="294" t="s">
        <v>518</v>
      </c>
      <c r="T167" s="307" t="s">
        <v>542</v>
      </c>
      <c r="U167" s="303">
        <v>2.5000000000000001E-2</v>
      </c>
      <c r="V167" s="291"/>
      <c r="W167" s="291"/>
      <c r="X167" s="291"/>
      <c r="Y167" s="291"/>
      <c r="Z167" s="122"/>
      <c r="AA167" s="74">
        <v>2.5</v>
      </c>
      <c r="AB167" s="80" t="s">
        <v>1212</v>
      </c>
      <c r="AC167" s="81">
        <v>1</v>
      </c>
      <c r="AD167" s="74">
        <f t="shared" si="12"/>
        <v>2.5</v>
      </c>
      <c r="AE167" s="73"/>
      <c r="AF167" s="73">
        <f t="shared" si="13"/>
        <v>0</v>
      </c>
      <c r="AG167" s="73"/>
      <c r="AH167" s="73">
        <f t="shared" si="14"/>
        <v>0</v>
      </c>
      <c r="AI167" s="73"/>
      <c r="AJ167" s="73">
        <f t="shared" si="15"/>
        <v>0</v>
      </c>
    </row>
    <row r="168" spans="1:36" ht="117" x14ac:dyDescent="0.35">
      <c r="A168" s="291">
        <v>163</v>
      </c>
      <c r="B168" s="293" t="s">
        <v>505</v>
      </c>
      <c r="C168" s="293" t="s">
        <v>506</v>
      </c>
      <c r="D168" s="293" t="s">
        <v>72</v>
      </c>
      <c r="E168" s="293" t="s">
        <v>484</v>
      </c>
      <c r="F168" s="293" t="s">
        <v>229</v>
      </c>
      <c r="G168" s="293" t="s">
        <v>507</v>
      </c>
      <c r="H168" s="332" t="s">
        <v>485</v>
      </c>
      <c r="I168" s="293" t="s">
        <v>508</v>
      </c>
      <c r="J168" s="291" t="s">
        <v>509</v>
      </c>
      <c r="K168" s="293" t="s">
        <v>540</v>
      </c>
      <c r="L168" s="301">
        <v>30</v>
      </c>
      <c r="M168" s="293" t="s">
        <v>541</v>
      </c>
      <c r="N168" s="295" t="s">
        <v>524</v>
      </c>
      <c r="O168" s="296" t="s">
        <v>78</v>
      </c>
      <c r="P168" s="308">
        <v>44963</v>
      </c>
      <c r="Q168" s="308">
        <v>45290</v>
      </c>
      <c r="R168" s="293" t="s">
        <v>497</v>
      </c>
      <c r="S168" s="294" t="s">
        <v>525</v>
      </c>
      <c r="T168" s="307" t="s">
        <v>542</v>
      </c>
      <c r="U168" s="303">
        <v>2.5000000000000001E-2</v>
      </c>
      <c r="V168" s="291"/>
      <c r="W168" s="291"/>
      <c r="X168" s="291"/>
      <c r="Y168" s="291"/>
      <c r="Z168" s="122"/>
      <c r="AA168" s="74">
        <v>2.5</v>
      </c>
      <c r="AB168" s="80" t="s">
        <v>1213</v>
      </c>
      <c r="AC168" s="81">
        <v>1</v>
      </c>
      <c r="AD168" s="74">
        <f t="shared" si="12"/>
        <v>2.5</v>
      </c>
      <c r="AE168" s="73"/>
      <c r="AF168" s="73">
        <f t="shared" si="13"/>
        <v>0</v>
      </c>
      <c r="AG168" s="73"/>
      <c r="AH168" s="73">
        <f t="shared" si="14"/>
        <v>0</v>
      </c>
      <c r="AI168" s="73"/>
      <c r="AJ168" s="73">
        <f t="shared" si="15"/>
        <v>0</v>
      </c>
    </row>
    <row r="169" spans="1:36" ht="130" x14ac:dyDescent="0.35">
      <c r="A169" s="291">
        <v>164</v>
      </c>
      <c r="B169" s="293" t="s">
        <v>505</v>
      </c>
      <c r="C169" s="293" t="s">
        <v>543</v>
      </c>
      <c r="D169" s="293" t="s">
        <v>72</v>
      </c>
      <c r="E169" s="293" t="s">
        <v>484</v>
      </c>
      <c r="F169" s="293" t="s">
        <v>229</v>
      </c>
      <c r="G169" s="293" t="s">
        <v>507</v>
      </c>
      <c r="H169" s="332" t="s">
        <v>485</v>
      </c>
      <c r="I169" s="293" t="s">
        <v>508</v>
      </c>
      <c r="J169" s="293" t="s">
        <v>544</v>
      </c>
      <c r="K169" s="293" t="s">
        <v>545</v>
      </c>
      <c r="L169" s="301">
        <v>1</v>
      </c>
      <c r="M169" s="293" t="s">
        <v>1214</v>
      </c>
      <c r="N169" s="295" t="s">
        <v>1215</v>
      </c>
      <c r="O169" s="296" t="s">
        <v>78</v>
      </c>
      <c r="P169" s="308">
        <v>44963</v>
      </c>
      <c r="Q169" s="308">
        <v>45290</v>
      </c>
      <c r="R169" s="293" t="s">
        <v>497</v>
      </c>
      <c r="S169" s="307" t="s">
        <v>548</v>
      </c>
      <c r="T169" s="307" t="s">
        <v>549</v>
      </c>
      <c r="U169" s="303">
        <v>9.0899999999999995E-2</v>
      </c>
      <c r="V169" s="291"/>
      <c r="W169" s="291"/>
      <c r="X169" s="291"/>
      <c r="Y169" s="291"/>
      <c r="Z169" s="122"/>
      <c r="AA169" s="74">
        <v>2.5</v>
      </c>
      <c r="AB169" s="80" t="s">
        <v>1216</v>
      </c>
      <c r="AC169" s="81">
        <v>1</v>
      </c>
      <c r="AD169" s="74">
        <f t="shared" si="12"/>
        <v>2.5</v>
      </c>
      <c r="AE169" s="73"/>
      <c r="AF169" s="73">
        <f t="shared" si="13"/>
        <v>0</v>
      </c>
      <c r="AG169" s="73"/>
      <c r="AH169" s="73">
        <f t="shared" si="14"/>
        <v>0</v>
      </c>
      <c r="AI169" s="73"/>
      <c r="AJ169" s="73">
        <f t="shared" si="15"/>
        <v>0</v>
      </c>
    </row>
    <row r="170" spans="1:36" ht="130" x14ac:dyDescent="0.35">
      <c r="A170" s="291">
        <v>165</v>
      </c>
      <c r="B170" s="293" t="s">
        <v>505</v>
      </c>
      <c r="C170" s="293" t="s">
        <v>543</v>
      </c>
      <c r="D170" s="293" t="s">
        <v>72</v>
      </c>
      <c r="E170" s="293" t="s">
        <v>484</v>
      </c>
      <c r="F170" s="293" t="s">
        <v>229</v>
      </c>
      <c r="G170" s="293" t="s">
        <v>507</v>
      </c>
      <c r="H170" s="332" t="s">
        <v>485</v>
      </c>
      <c r="I170" s="293" t="s">
        <v>508</v>
      </c>
      <c r="J170" s="293" t="s">
        <v>544</v>
      </c>
      <c r="K170" s="293" t="s">
        <v>545</v>
      </c>
      <c r="L170" s="301">
        <v>1</v>
      </c>
      <c r="M170" s="293" t="s">
        <v>1214</v>
      </c>
      <c r="N170" s="295" t="s">
        <v>1217</v>
      </c>
      <c r="O170" s="296" t="s">
        <v>78</v>
      </c>
      <c r="P170" s="308">
        <v>44963</v>
      </c>
      <c r="Q170" s="308">
        <v>45290</v>
      </c>
      <c r="R170" s="293" t="s">
        <v>497</v>
      </c>
      <c r="S170" s="307" t="s">
        <v>520</v>
      </c>
      <c r="T170" s="307" t="s">
        <v>549</v>
      </c>
      <c r="U170" s="303">
        <v>2.5000000000000001E-2</v>
      </c>
      <c r="V170" s="291"/>
      <c r="W170" s="291"/>
      <c r="X170" s="291"/>
      <c r="Y170" s="291"/>
      <c r="Z170" s="122"/>
      <c r="AA170" s="74">
        <v>2.5</v>
      </c>
      <c r="AB170" s="80" t="s">
        <v>1218</v>
      </c>
      <c r="AC170" s="82">
        <v>0.25</v>
      </c>
      <c r="AD170" s="83">
        <f t="shared" si="12"/>
        <v>0.625</v>
      </c>
      <c r="AE170" s="73"/>
      <c r="AF170" s="73">
        <f t="shared" si="13"/>
        <v>0</v>
      </c>
      <c r="AG170" s="73"/>
      <c r="AH170" s="73">
        <f t="shared" si="14"/>
        <v>0</v>
      </c>
      <c r="AI170" s="73"/>
      <c r="AJ170" s="73">
        <f t="shared" si="15"/>
        <v>0</v>
      </c>
    </row>
    <row r="171" spans="1:36" ht="130" x14ac:dyDescent="0.35">
      <c r="A171" s="291">
        <v>166</v>
      </c>
      <c r="B171" s="293" t="s">
        <v>505</v>
      </c>
      <c r="C171" s="293" t="s">
        <v>543</v>
      </c>
      <c r="D171" s="293" t="s">
        <v>72</v>
      </c>
      <c r="E171" s="293" t="s">
        <v>484</v>
      </c>
      <c r="F171" s="293" t="s">
        <v>229</v>
      </c>
      <c r="G171" s="293" t="s">
        <v>507</v>
      </c>
      <c r="H171" s="332" t="s">
        <v>485</v>
      </c>
      <c r="I171" s="293" t="s">
        <v>508</v>
      </c>
      <c r="J171" s="293" t="s">
        <v>544</v>
      </c>
      <c r="K171" s="293" t="s">
        <v>545</v>
      </c>
      <c r="L171" s="301">
        <v>2</v>
      </c>
      <c r="M171" s="293" t="s">
        <v>1214</v>
      </c>
      <c r="N171" s="295" t="s">
        <v>1219</v>
      </c>
      <c r="O171" s="296" t="s">
        <v>78</v>
      </c>
      <c r="P171" s="308">
        <v>44963</v>
      </c>
      <c r="Q171" s="308">
        <v>45290</v>
      </c>
      <c r="R171" s="293" t="s">
        <v>497</v>
      </c>
      <c r="S171" s="307" t="s">
        <v>520</v>
      </c>
      <c r="T171" s="307" t="s">
        <v>549</v>
      </c>
      <c r="U171" s="303">
        <v>2.5000000000000001E-2</v>
      </c>
      <c r="V171" s="291"/>
      <c r="W171" s="291"/>
      <c r="X171" s="291"/>
      <c r="Y171" s="291"/>
      <c r="Z171" s="122"/>
      <c r="AA171" s="74">
        <v>2.5</v>
      </c>
      <c r="AB171" s="80" t="s">
        <v>1220</v>
      </c>
      <c r="AC171" s="82">
        <v>0.25</v>
      </c>
      <c r="AD171" s="83">
        <f t="shared" si="12"/>
        <v>0.625</v>
      </c>
      <c r="AE171" s="73"/>
      <c r="AF171" s="73">
        <f t="shared" si="13"/>
        <v>0</v>
      </c>
      <c r="AG171" s="73"/>
      <c r="AH171" s="73">
        <f t="shared" si="14"/>
        <v>0</v>
      </c>
      <c r="AI171" s="73"/>
      <c r="AJ171" s="73">
        <f t="shared" si="15"/>
        <v>0</v>
      </c>
    </row>
    <row r="172" spans="1:36" ht="130" x14ac:dyDescent="0.35">
      <c r="A172" s="291">
        <v>167</v>
      </c>
      <c r="B172" s="293" t="s">
        <v>505</v>
      </c>
      <c r="C172" s="293" t="s">
        <v>543</v>
      </c>
      <c r="D172" s="293" t="s">
        <v>72</v>
      </c>
      <c r="E172" s="293" t="s">
        <v>484</v>
      </c>
      <c r="F172" s="293" t="s">
        <v>229</v>
      </c>
      <c r="G172" s="293" t="s">
        <v>507</v>
      </c>
      <c r="H172" s="332" t="s">
        <v>485</v>
      </c>
      <c r="I172" s="293" t="s">
        <v>508</v>
      </c>
      <c r="J172" s="293" t="s">
        <v>544</v>
      </c>
      <c r="K172" s="293" t="s">
        <v>545</v>
      </c>
      <c r="L172" s="301">
        <v>170</v>
      </c>
      <c r="M172" s="293" t="s">
        <v>546</v>
      </c>
      <c r="N172" s="295" t="s">
        <v>1221</v>
      </c>
      <c r="O172" s="296" t="s">
        <v>78</v>
      </c>
      <c r="P172" s="308">
        <v>44963</v>
      </c>
      <c r="Q172" s="308">
        <v>45290</v>
      </c>
      <c r="R172" s="293" t="s">
        <v>497</v>
      </c>
      <c r="S172" s="307" t="s">
        <v>520</v>
      </c>
      <c r="T172" s="307" t="s">
        <v>549</v>
      </c>
      <c r="U172" s="303">
        <v>2.5000000000000001E-2</v>
      </c>
      <c r="V172" s="291"/>
      <c r="W172" s="291"/>
      <c r="X172" s="291"/>
      <c r="Y172" s="291"/>
      <c r="Z172" s="122"/>
      <c r="AA172" s="74">
        <v>2.5</v>
      </c>
      <c r="AB172" s="80" t="s">
        <v>1222</v>
      </c>
      <c r="AC172" s="82">
        <v>0</v>
      </c>
      <c r="AD172" s="83">
        <f t="shared" si="12"/>
        <v>0</v>
      </c>
      <c r="AE172" s="73"/>
      <c r="AF172" s="73">
        <f t="shared" si="13"/>
        <v>0</v>
      </c>
      <c r="AG172" s="73"/>
      <c r="AH172" s="73">
        <f t="shared" si="14"/>
        <v>0</v>
      </c>
      <c r="AI172" s="73"/>
      <c r="AJ172" s="73">
        <f t="shared" si="15"/>
        <v>0</v>
      </c>
    </row>
    <row r="173" spans="1:36" ht="143" x14ac:dyDescent="0.35">
      <c r="A173" s="291">
        <v>168</v>
      </c>
      <c r="B173" s="293" t="s">
        <v>505</v>
      </c>
      <c r="C173" s="293" t="s">
        <v>553</v>
      </c>
      <c r="D173" s="293" t="s">
        <v>72</v>
      </c>
      <c r="E173" s="293" t="s">
        <v>484</v>
      </c>
      <c r="F173" s="293" t="s">
        <v>229</v>
      </c>
      <c r="G173" s="293" t="s">
        <v>507</v>
      </c>
      <c r="H173" s="332" t="s">
        <v>485</v>
      </c>
      <c r="I173" s="293" t="s">
        <v>508</v>
      </c>
      <c r="J173" s="291" t="s">
        <v>554</v>
      </c>
      <c r="K173" s="293" t="s">
        <v>555</v>
      </c>
      <c r="L173" s="301">
        <v>4</v>
      </c>
      <c r="M173" s="293" t="s">
        <v>556</v>
      </c>
      <c r="N173" s="295" t="s">
        <v>557</v>
      </c>
      <c r="O173" s="296" t="s">
        <v>78</v>
      </c>
      <c r="P173" s="308">
        <v>44946</v>
      </c>
      <c r="Q173" s="308">
        <v>45290</v>
      </c>
      <c r="R173" s="293" t="s">
        <v>497</v>
      </c>
      <c r="S173" s="304" t="s">
        <v>558</v>
      </c>
      <c r="T173" s="304" t="s">
        <v>559</v>
      </c>
      <c r="U173" s="303">
        <v>9.0899999999999995E-2</v>
      </c>
      <c r="V173" s="291"/>
      <c r="W173" s="291"/>
      <c r="X173" s="291"/>
      <c r="Y173" s="291"/>
      <c r="Z173" s="122"/>
      <c r="AA173" s="74">
        <v>2.5</v>
      </c>
      <c r="AB173" s="80" t="s">
        <v>1223</v>
      </c>
      <c r="AC173" s="81">
        <v>1</v>
      </c>
      <c r="AD173" s="74">
        <f t="shared" si="12"/>
        <v>2.5</v>
      </c>
      <c r="AE173" s="73"/>
      <c r="AF173" s="73">
        <f t="shared" si="13"/>
        <v>0</v>
      </c>
      <c r="AG173" s="73"/>
      <c r="AH173" s="73">
        <f t="shared" si="14"/>
        <v>0</v>
      </c>
      <c r="AI173" s="73"/>
      <c r="AJ173" s="73">
        <f t="shared" si="15"/>
        <v>0</v>
      </c>
    </row>
    <row r="174" spans="1:36" ht="143" x14ac:dyDescent="0.35">
      <c r="A174" s="291">
        <v>169</v>
      </c>
      <c r="B174" s="293" t="s">
        <v>505</v>
      </c>
      <c r="C174" s="293" t="s">
        <v>553</v>
      </c>
      <c r="D174" s="293" t="s">
        <v>72</v>
      </c>
      <c r="E174" s="293" t="s">
        <v>484</v>
      </c>
      <c r="F174" s="293" t="s">
        <v>229</v>
      </c>
      <c r="G174" s="293" t="s">
        <v>507</v>
      </c>
      <c r="H174" s="332" t="s">
        <v>485</v>
      </c>
      <c r="I174" s="293" t="s">
        <v>508</v>
      </c>
      <c r="J174" s="291" t="s">
        <v>554</v>
      </c>
      <c r="K174" s="293" t="s">
        <v>555</v>
      </c>
      <c r="L174" s="301">
        <v>4</v>
      </c>
      <c r="M174" s="293" t="s">
        <v>556</v>
      </c>
      <c r="N174" s="295" t="s">
        <v>560</v>
      </c>
      <c r="O174" s="296" t="s">
        <v>78</v>
      </c>
      <c r="P174" s="308">
        <v>44571</v>
      </c>
      <c r="Q174" s="308">
        <v>44925</v>
      </c>
      <c r="R174" s="293" t="s">
        <v>497</v>
      </c>
      <c r="S174" s="304" t="s">
        <v>558</v>
      </c>
      <c r="T174" s="304" t="s">
        <v>559</v>
      </c>
      <c r="U174" s="303">
        <v>2.5000000000000001E-2</v>
      </c>
      <c r="V174" s="291"/>
      <c r="W174" s="291"/>
      <c r="X174" s="291"/>
      <c r="Y174" s="291"/>
      <c r="Z174" s="122"/>
      <c r="AA174" s="74">
        <v>2.5</v>
      </c>
      <c r="AB174" s="80" t="s">
        <v>1224</v>
      </c>
      <c r="AC174" s="81">
        <v>1</v>
      </c>
      <c r="AD174" s="74">
        <f t="shared" si="12"/>
        <v>2.5</v>
      </c>
      <c r="AE174" s="73"/>
      <c r="AF174" s="73">
        <f t="shared" si="13"/>
        <v>0</v>
      </c>
      <c r="AG174" s="73"/>
      <c r="AH174" s="73">
        <f t="shared" si="14"/>
        <v>0</v>
      </c>
      <c r="AI174" s="73"/>
      <c r="AJ174" s="73">
        <f t="shared" si="15"/>
        <v>0</v>
      </c>
    </row>
    <row r="175" spans="1:36" ht="143" x14ac:dyDescent="0.35">
      <c r="A175" s="291">
        <v>170</v>
      </c>
      <c r="B175" s="293" t="s">
        <v>505</v>
      </c>
      <c r="C175" s="293" t="s">
        <v>553</v>
      </c>
      <c r="D175" s="293" t="s">
        <v>72</v>
      </c>
      <c r="E175" s="293" t="s">
        <v>484</v>
      </c>
      <c r="F175" s="293" t="s">
        <v>229</v>
      </c>
      <c r="G175" s="293" t="s">
        <v>507</v>
      </c>
      <c r="H175" s="332" t="s">
        <v>485</v>
      </c>
      <c r="I175" s="293" t="s">
        <v>508</v>
      </c>
      <c r="J175" s="291" t="s">
        <v>554</v>
      </c>
      <c r="K175" s="293" t="s">
        <v>555</v>
      </c>
      <c r="L175" s="301">
        <v>4</v>
      </c>
      <c r="M175" s="293" t="s">
        <v>556</v>
      </c>
      <c r="N175" s="295" t="s">
        <v>561</v>
      </c>
      <c r="O175" s="296" t="s">
        <v>78</v>
      </c>
      <c r="P175" s="308">
        <v>44597</v>
      </c>
      <c r="Q175" s="308">
        <v>44925</v>
      </c>
      <c r="R175" s="293" t="s">
        <v>497</v>
      </c>
      <c r="S175" s="304" t="s">
        <v>562</v>
      </c>
      <c r="T175" s="304" t="s">
        <v>559</v>
      </c>
      <c r="U175" s="303">
        <v>2.5000000000000001E-2</v>
      </c>
      <c r="V175" s="291"/>
      <c r="W175" s="291"/>
      <c r="X175" s="291"/>
      <c r="Y175" s="291"/>
      <c r="Z175" s="122"/>
      <c r="AA175" s="74">
        <v>2.5</v>
      </c>
      <c r="AB175" s="80" t="s">
        <v>1225</v>
      </c>
      <c r="AC175" s="387">
        <v>0</v>
      </c>
      <c r="AD175" s="344">
        <f t="shared" si="12"/>
        <v>0</v>
      </c>
      <c r="AE175" s="73"/>
      <c r="AF175" s="73">
        <f t="shared" si="13"/>
        <v>0</v>
      </c>
      <c r="AG175" s="73"/>
      <c r="AH175" s="73">
        <f t="shared" si="14"/>
        <v>0</v>
      </c>
      <c r="AI175" s="73"/>
      <c r="AJ175" s="73">
        <f t="shared" si="15"/>
        <v>0</v>
      </c>
    </row>
    <row r="176" spans="1:36" ht="143" x14ac:dyDescent="0.35">
      <c r="A176" s="291">
        <v>171</v>
      </c>
      <c r="B176" s="293" t="s">
        <v>505</v>
      </c>
      <c r="C176" s="293" t="s">
        <v>553</v>
      </c>
      <c r="D176" s="293" t="s">
        <v>72</v>
      </c>
      <c r="E176" s="293" t="s">
        <v>484</v>
      </c>
      <c r="F176" s="293" t="s">
        <v>229</v>
      </c>
      <c r="G176" s="293" t="s">
        <v>507</v>
      </c>
      <c r="H176" s="332" t="s">
        <v>485</v>
      </c>
      <c r="I176" s="293" t="s">
        <v>508</v>
      </c>
      <c r="J176" s="291" t="s">
        <v>554</v>
      </c>
      <c r="K176" s="293" t="s">
        <v>555</v>
      </c>
      <c r="L176" s="301">
        <v>4</v>
      </c>
      <c r="M176" s="293" t="s">
        <v>556</v>
      </c>
      <c r="N176" s="295" t="s">
        <v>563</v>
      </c>
      <c r="O176" s="296" t="s">
        <v>78</v>
      </c>
      <c r="P176" s="308">
        <v>44597</v>
      </c>
      <c r="Q176" s="308">
        <v>44925</v>
      </c>
      <c r="R176" s="293" t="s">
        <v>497</v>
      </c>
      <c r="S176" s="304" t="s">
        <v>520</v>
      </c>
      <c r="T176" s="304" t="s">
        <v>559</v>
      </c>
      <c r="U176" s="303">
        <v>2.5000000000000001E-2</v>
      </c>
      <c r="V176" s="291"/>
      <c r="W176" s="291"/>
      <c r="X176" s="291"/>
      <c r="Y176" s="291"/>
      <c r="Z176" s="122"/>
      <c r="AA176" s="74">
        <v>2.5</v>
      </c>
      <c r="AB176" s="80" t="s">
        <v>1226</v>
      </c>
      <c r="AC176" s="387">
        <v>0</v>
      </c>
      <c r="AD176" s="344">
        <f t="shared" si="12"/>
        <v>0</v>
      </c>
      <c r="AE176" s="73"/>
      <c r="AF176" s="73">
        <f t="shared" si="13"/>
        <v>0</v>
      </c>
      <c r="AG176" s="73"/>
      <c r="AH176" s="73">
        <f t="shared" si="14"/>
        <v>0</v>
      </c>
      <c r="AI176" s="73"/>
      <c r="AJ176" s="73">
        <f t="shared" si="15"/>
        <v>0</v>
      </c>
    </row>
    <row r="177" spans="1:40" ht="65" x14ac:dyDescent="0.35">
      <c r="A177" s="291">
        <v>172</v>
      </c>
      <c r="B177" s="293" t="s">
        <v>505</v>
      </c>
      <c r="C177" s="293" t="s">
        <v>564</v>
      </c>
      <c r="D177" s="293" t="s">
        <v>72</v>
      </c>
      <c r="E177" s="293" t="s">
        <v>484</v>
      </c>
      <c r="F177" s="293" t="s">
        <v>229</v>
      </c>
      <c r="G177" s="293" t="s">
        <v>507</v>
      </c>
      <c r="H177" s="332" t="s">
        <v>485</v>
      </c>
      <c r="I177" s="293" t="s">
        <v>565</v>
      </c>
      <c r="J177" s="291" t="s">
        <v>509</v>
      </c>
      <c r="K177" s="293" t="s">
        <v>566</v>
      </c>
      <c r="L177" s="293">
        <v>1000</v>
      </c>
      <c r="M177" s="293" t="s">
        <v>511</v>
      </c>
      <c r="N177" s="295" t="s">
        <v>567</v>
      </c>
      <c r="O177" s="296" t="s">
        <v>78</v>
      </c>
      <c r="P177" s="308">
        <v>44928</v>
      </c>
      <c r="Q177" s="308">
        <v>45290</v>
      </c>
      <c r="R177" s="293" t="s">
        <v>497</v>
      </c>
      <c r="S177" s="293" t="s">
        <v>568</v>
      </c>
      <c r="T177" s="304" t="s">
        <v>569</v>
      </c>
      <c r="U177" s="303">
        <v>0.25</v>
      </c>
      <c r="V177" s="514"/>
      <c r="W177" s="514"/>
      <c r="X177" s="514"/>
      <c r="Y177" s="514"/>
      <c r="Z177" s="512"/>
      <c r="AA177" s="73">
        <v>50</v>
      </c>
      <c r="AB177" s="73"/>
      <c r="AC177" s="73">
        <v>1</v>
      </c>
      <c r="AD177" s="73">
        <f t="shared" si="12"/>
        <v>50</v>
      </c>
      <c r="AE177" s="73"/>
      <c r="AF177" s="73">
        <f t="shared" si="13"/>
        <v>0</v>
      </c>
      <c r="AG177" s="73"/>
      <c r="AH177" s="73">
        <f t="shared" si="14"/>
        <v>0</v>
      </c>
      <c r="AI177" s="73"/>
      <c r="AJ177" s="73">
        <f t="shared" si="15"/>
        <v>0</v>
      </c>
    </row>
    <row r="178" spans="1:40" ht="65" x14ac:dyDescent="0.35">
      <c r="A178" s="291">
        <v>173</v>
      </c>
      <c r="B178" s="293" t="s">
        <v>505</v>
      </c>
      <c r="C178" s="293" t="s">
        <v>564</v>
      </c>
      <c r="D178" s="293" t="s">
        <v>72</v>
      </c>
      <c r="E178" s="293" t="s">
        <v>484</v>
      </c>
      <c r="F178" s="293" t="s">
        <v>229</v>
      </c>
      <c r="G178" s="293" t="s">
        <v>507</v>
      </c>
      <c r="H178" s="332" t="s">
        <v>485</v>
      </c>
      <c r="I178" s="293" t="s">
        <v>565</v>
      </c>
      <c r="J178" s="291" t="s">
        <v>509</v>
      </c>
      <c r="K178" s="293" t="s">
        <v>570</v>
      </c>
      <c r="L178" s="293">
        <v>300</v>
      </c>
      <c r="M178" s="293" t="s">
        <v>511</v>
      </c>
      <c r="N178" s="295" t="s">
        <v>567</v>
      </c>
      <c r="O178" s="296" t="s">
        <v>78</v>
      </c>
      <c r="P178" s="308">
        <v>44928</v>
      </c>
      <c r="Q178" s="308">
        <v>45290</v>
      </c>
      <c r="R178" s="293" t="s">
        <v>497</v>
      </c>
      <c r="S178" s="293" t="s">
        <v>568</v>
      </c>
      <c r="T178" s="304" t="s">
        <v>569</v>
      </c>
      <c r="U178" s="303">
        <v>0.25</v>
      </c>
      <c r="V178" s="514"/>
      <c r="W178" s="514"/>
      <c r="X178" s="514"/>
      <c r="Y178" s="514"/>
      <c r="Z178" s="512"/>
      <c r="AA178" s="73">
        <v>25</v>
      </c>
      <c r="AB178" s="73"/>
      <c r="AC178" s="73">
        <v>1</v>
      </c>
      <c r="AD178" s="73">
        <f t="shared" si="12"/>
        <v>25</v>
      </c>
      <c r="AE178" s="73"/>
      <c r="AF178" s="73">
        <f t="shared" si="13"/>
        <v>0</v>
      </c>
      <c r="AG178" s="73"/>
      <c r="AH178" s="73">
        <f t="shared" si="14"/>
        <v>0</v>
      </c>
      <c r="AI178" s="73"/>
      <c r="AJ178" s="73">
        <f t="shared" si="15"/>
        <v>0</v>
      </c>
    </row>
    <row r="179" spans="1:40" ht="65" x14ac:dyDescent="0.35">
      <c r="A179" s="291">
        <v>174</v>
      </c>
      <c r="B179" s="293" t="s">
        <v>505</v>
      </c>
      <c r="C179" s="293" t="s">
        <v>564</v>
      </c>
      <c r="D179" s="293" t="s">
        <v>72</v>
      </c>
      <c r="E179" s="293" t="s">
        <v>484</v>
      </c>
      <c r="F179" s="293" t="s">
        <v>229</v>
      </c>
      <c r="G179" s="293" t="s">
        <v>507</v>
      </c>
      <c r="H179" s="332" t="s">
        <v>485</v>
      </c>
      <c r="I179" s="293" t="s">
        <v>565</v>
      </c>
      <c r="J179" s="291" t="s">
        <v>571</v>
      </c>
      <c r="K179" s="293" t="s">
        <v>572</v>
      </c>
      <c r="L179" s="293">
        <v>12</v>
      </c>
      <c r="M179" s="293" t="s">
        <v>573</v>
      </c>
      <c r="N179" s="295" t="s">
        <v>574</v>
      </c>
      <c r="O179" s="313" t="s">
        <v>244</v>
      </c>
      <c r="P179" s="308">
        <v>44928</v>
      </c>
      <c r="Q179" s="308">
        <v>45290</v>
      </c>
      <c r="R179" s="293" t="s">
        <v>497</v>
      </c>
      <c r="S179" s="293" t="s">
        <v>568</v>
      </c>
      <c r="T179" s="304" t="s">
        <v>575</v>
      </c>
      <c r="U179" s="303">
        <v>0.25</v>
      </c>
      <c r="V179" s="514"/>
      <c r="W179" s="514"/>
      <c r="X179" s="514"/>
      <c r="Y179" s="514"/>
      <c r="Z179" s="512"/>
      <c r="AA179" s="73">
        <v>12.5</v>
      </c>
      <c r="AB179" s="73"/>
      <c r="AC179" s="73"/>
      <c r="AD179" s="73">
        <f t="shared" si="12"/>
        <v>0</v>
      </c>
      <c r="AE179" s="73"/>
      <c r="AF179" s="73">
        <f t="shared" si="13"/>
        <v>0</v>
      </c>
      <c r="AG179" s="73"/>
      <c r="AH179" s="73">
        <f t="shared" si="14"/>
        <v>0</v>
      </c>
      <c r="AI179" s="73"/>
      <c r="AJ179" s="73">
        <f t="shared" si="15"/>
        <v>0</v>
      </c>
    </row>
    <row r="180" spans="1:40" ht="65.5" thickBot="1" x14ac:dyDescent="0.4">
      <c r="A180" s="291">
        <v>175</v>
      </c>
      <c r="B180" s="293" t="s">
        <v>505</v>
      </c>
      <c r="C180" s="293" t="s">
        <v>564</v>
      </c>
      <c r="D180" s="293" t="s">
        <v>72</v>
      </c>
      <c r="E180" s="293" t="s">
        <v>484</v>
      </c>
      <c r="F180" s="293" t="s">
        <v>229</v>
      </c>
      <c r="G180" s="293" t="s">
        <v>507</v>
      </c>
      <c r="H180" s="332" t="s">
        <v>485</v>
      </c>
      <c r="I180" s="293" t="s">
        <v>565</v>
      </c>
      <c r="J180" s="291" t="s">
        <v>571</v>
      </c>
      <c r="K180" s="293" t="s">
        <v>576</v>
      </c>
      <c r="L180" s="333">
        <v>0.7</v>
      </c>
      <c r="M180" s="293" t="s">
        <v>51</v>
      </c>
      <c r="N180" s="295" t="s">
        <v>577</v>
      </c>
      <c r="O180" s="313" t="s">
        <v>244</v>
      </c>
      <c r="P180" s="308">
        <v>44928</v>
      </c>
      <c r="Q180" s="308">
        <v>45290</v>
      </c>
      <c r="R180" s="293" t="s">
        <v>497</v>
      </c>
      <c r="S180" s="293" t="s">
        <v>568</v>
      </c>
      <c r="T180" s="304" t="s">
        <v>575</v>
      </c>
      <c r="U180" s="303">
        <v>0.25</v>
      </c>
      <c r="V180" s="25"/>
      <c r="W180" s="25"/>
      <c r="X180" s="25"/>
      <c r="Y180" s="25"/>
      <c r="Z180" s="312"/>
      <c r="AA180" s="73">
        <v>12.5</v>
      </c>
      <c r="AB180" s="73"/>
      <c r="AC180" s="73"/>
      <c r="AD180" s="73">
        <f t="shared" si="12"/>
        <v>0</v>
      </c>
      <c r="AE180" s="73"/>
      <c r="AF180" s="73">
        <f t="shared" si="13"/>
        <v>0</v>
      </c>
      <c r="AG180" s="73"/>
      <c r="AH180" s="73">
        <f t="shared" si="14"/>
        <v>0</v>
      </c>
      <c r="AI180" s="73"/>
      <c r="AJ180" s="73">
        <f t="shared" si="15"/>
        <v>0</v>
      </c>
    </row>
    <row r="181" spans="1:40" s="76" customFormat="1" ht="91" x14ac:dyDescent="0.35">
      <c r="A181" s="291">
        <v>176</v>
      </c>
      <c r="B181" s="293" t="s">
        <v>505</v>
      </c>
      <c r="C181" s="334" t="s">
        <v>578</v>
      </c>
      <c r="D181" s="334" t="s">
        <v>72</v>
      </c>
      <c r="E181" s="334" t="s">
        <v>484</v>
      </c>
      <c r="F181" s="334" t="s">
        <v>229</v>
      </c>
      <c r="G181" s="334" t="s">
        <v>46</v>
      </c>
      <c r="H181" s="334" t="s">
        <v>579</v>
      </c>
      <c r="I181" s="334" t="s">
        <v>580</v>
      </c>
      <c r="J181" s="335" t="s">
        <v>1227</v>
      </c>
      <c r="K181" s="334" t="s">
        <v>581</v>
      </c>
      <c r="L181" s="336">
        <v>8</v>
      </c>
      <c r="M181" s="337" t="s">
        <v>582</v>
      </c>
      <c r="N181" s="337" t="s">
        <v>1228</v>
      </c>
      <c r="O181" s="338" t="s">
        <v>103</v>
      </c>
      <c r="P181" s="339">
        <v>44958</v>
      </c>
      <c r="Q181" s="339">
        <v>45290</v>
      </c>
      <c r="R181" s="334" t="s">
        <v>55</v>
      </c>
      <c r="S181" s="334" t="s">
        <v>584</v>
      </c>
      <c r="T181" s="340" t="s">
        <v>585</v>
      </c>
      <c r="U181" s="341">
        <v>0.05</v>
      </c>
      <c r="V181" s="517"/>
      <c r="W181" s="519"/>
      <c r="X181" s="519"/>
      <c r="Y181" s="519"/>
      <c r="Z181" s="520"/>
      <c r="AA181" s="342">
        <v>1</v>
      </c>
      <c r="AB181" s="181" t="s">
        <v>1229</v>
      </c>
      <c r="AC181" s="343">
        <v>8</v>
      </c>
      <c r="AD181" s="183">
        <v>1</v>
      </c>
      <c r="AE181" s="184">
        <f>+$AA181*AD181</f>
        <v>1</v>
      </c>
      <c r="AF181" s="343">
        <v>0</v>
      </c>
      <c r="AG181" s="185"/>
      <c r="AH181" s="185">
        <v>0</v>
      </c>
      <c r="AI181" s="343">
        <v>0</v>
      </c>
      <c r="AJ181" s="185"/>
      <c r="AK181" s="185">
        <v>0</v>
      </c>
      <c r="AL181" s="343">
        <v>0</v>
      </c>
      <c r="AM181" s="185"/>
      <c r="AN181" s="186">
        <v>0</v>
      </c>
    </row>
    <row r="182" spans="1:40" s="76" customFormat="1" ht="91" x14ac:dyDescent="0.35">
      <c r="A182" s="291">
        <v>177</v>
      </c>
      <c r="B182" s="293" t="s">
        <v>505</v>
      </c>
      <c r="C182" s="293" t="s">
        <v>578</v>
      </c>
      <c r="D182" s="293" t="s">
        <v>72</v>
      </c>
      <c r="E182" s="293" t="s">
        <v>484</v>
      </c>
      <c r="F182" s="293" t="s">
        <v>229</v>
      </c>
      <c r="G182" s="293" t="s">
        <v>46</v>
      </c>
      <c r="H182" s="293" t="s">
        <v>579</v>
      </c>
      <c r="I182" s="293" t="s">
        <v>580</v>
      </c>
      <c r="J182" s="291" t="s">
        <v>509</v>
      </c>
      <c r="K182" s="293" t="s">
        <v>581</v>
      </c>
      <c r="L182" s="301">
        <v>1</v>
      </c>
      <c r="M182" s="295" t="s">
        <v>582</v>
      </c>
      <c r="N182" s="295" t="s">
        <v>587</v>
      </c>
      <c r="O182" s="313" t="s">
        <v>103</v>
      </c>
      <c r="P182" s="308">
        <v>44958</v>
      </c>
      <c r="Q182" s="308">
        <v>45290</v>
      </c>
      <c r="R182" s="293" t="s">
        <v>55</v>
      </c>
      <c r="S182" s="293" t="s">
        <v>588</v>
      </c>
      <c r="T182" s="304" t="s">
        <v>589</v>
      </c>
      <c r="U182" s="303">
        <v>0.2</v>
      </c>
      <c r="V182" s="518"/>
      <c r="W182" s="515"/>
      <c r="X182" s="515"/>
      <c r="Y182" s="515"/>
      <c r="Z182" s="516"/>
      <c r="AA182" s="342">
        <v>0.5</v>
      </c>
      <c r="AB182" s="106" t="s">
        <v>1230</v>
      </c>
      <c r="AC182" s="74">
        <v>1</v>
      </c>
      <c r="AD182" s="81">
        <v>1</v>
      </c>
      <c r="AE182" s="74">
        <f>+$AA182*AD182</f>
        <v>0.5</v>
      </c>
      <c r="AF182" s="74">
        <v>0</v>
      </c>
      <c r="AG182" s="73"/>
      <c r="AH182" s="73">
        <v>0</v>
      </c>
      <c r="AI182" s="74">
        <v>0</v>
      </c>
      <c r="AJ182" s="73"/>
      <c r="AK182" s="73">
        <v>0</v>
      </c>
      <c r="AL182" s="74">
        <v>0</v>
      </c>
      <c r="AM182" s="73"/>
      <c r="AN182" s="190">
        <v>0</v>
      </c>
    </row>
    <row r="183" spans="1:40" s="76" customFormat="1" ht="91" x14ac:dyDescent="0.35">
      <c r="A183" s="291">
        <v>178</v>
      </c>
      <c r="B183" s="293" t="s">
        <v>505</v>
      </c>
      <c r="C183" s="293" t="s">
        <v>578</v>
      </c>
      <c r="D183" s="293" t="s">
        <v>72</v>
      </c>
      <c r="E183" s="293" t="s">
        <v>484</v>
      </c>
      <c r="F183" s="293" t="s">
        <v>229</v>
      </c>
      <c r="G183" s="293" t="s">
        <v>46</v>
      </c>
      <c r="H183" s="293" t="s">
        <v>579</v>
      </c>
      <c r="I183" s="293" t="s">
        <v>580</v>
      </c>
      <c r="J183" s="291" t="s">
        <v>509</v>
      </c>
      <c r="K183" s="293" t="s">
        <v>581</v>
      </c>
      <c r="L183" s="301">
        <v>1</v>
      </c>
      <c r="M183" s="295" t="s">
        <v>582</v>
      </c>
      <c r="N183" s="295" t="s">
        <v>591</v>
      </c>
      <c r="O183" s="313" t="s">
        <v>103</v>
      </c>
      <c r="P183" s="308">
        <v>44958</v>
      </c>
      <c r="Q183" s="308">
        <v>45290</v>
      </c>
      <c r="R183" s="293" t="s">
        <v>55</v>
      </c>
      <c r="S183" s="293" t="s">
        <v>588</v>
      </c>
      <c r="T183" s="304" t="s">
        <v>589</v>
      </c>
      <c r="U183" s="303">
        <v>0.05</v>
      </c>
      <c r="V183" s="518"/>
      <c r="W183" s="515"/>
      <c r="X183" s="515"/>
      <c r="Y183" s="515"/>
      <c r="Z183" s="516"/>
      <c r="AA183" s="342">
        <v>0.5</v>
      </c>
      <c r="AB183" s="106" t="s">
        <v>1231</v>
      </c>
      <c r="AC183" s="74">
        <v>1</v>
      </c>
      <c r="AD183" s="81">
        <v>1</v>
      </c>
      <c r="AE183" s="74">
        <f t="shared" ref="AE183:AE201" si="16">+$AA183*AD183</f>
        <v>0.5</v>
      </c>
      <c r="AF183" s="74">
        <v>0</v>
      </c>
      <c r="AG183" s="73"/>
      <c r="AH183" s="73">
        <v>0</v>
      </c>
      <c r="AI183" s="74">
        <v>0</v>
      </c>
      <c r="AJ183" s="73"/>
      <c r="AK183" s="73">
        <v>0</v>
      </c>
      <c r="AL183" s="74">
        <v>0</v>
      </c>
      <c r="AM183" s="73"/>
      <c r="AN183" s="190">
        <v>0</v>
      </c>
    </row>
    <row r="184" spans="1:40" s="76" customFormat="1" ht="91" x14ac:dyDescent="0.35">
      <c r="A184" s="291">
        <v>179</v>
      </c>
      <c r="B184" s="293" t="s">
        <v>505</v>
      </c>
      <c r="C184" s="293" t="s">
        <v>578</v>
      </c>
      <c r="D184" s="293" t="s">
        <v>72</v>
      </c>
      <c r="E184" s="293" t="s">
        <v>484</v>
      </c>
      <c r="F184" s="293" t="s">
        <v>229</v>
      </c>
      <c r="G184" s="293" t="s">
        <v>46</v>
      </c>
      <c r="H184" s="293" t="s">
        <v>579</v>
      </c>
      <c r="I184" s="293" t="s">
        <v>580</v>
      </c>
      <c r="J184" s="291" t="s">
        <v>509</v>
      </c>
      <c r="K184" s="293" t="s">
        <v>581</v>
      </c>
      <c r="L184" s="301">
        <v>500</v>
      </c>
      <c r="M184" s="295" t="s">
        <v>582</v>
      </c>
      <c r="N184" s="295" t="s">
        <v>1232</v>
      </c>
      <c r="O184" s="313" t="s">
        <v>103</v>
      </c>
      <c r="P184" s="308">
        <v>44958</v>
      </c>
      <c r="Q184" s="308">
        <v>45290</v>
      </c>
      <c r="R184" s="293" t="s">
        <v>55</v>
      </c>
      <c r="S184" s="293" t="s">
        <v>594</v>
      </c>
      <c r="T184" s="304" t="s">
        <v>589</v>
      </c>
      <c r="U184" s="303">
        <v>0.45</v>
      </c>
      <c r="V184" s="518"/>
      <c r="W184" s="515"/>
      <c r="X184" s="515"/>
      <c r="Y184" s="515"/>
      <c r="Z184" s="516"/>
      <c r="AA184" s="342">
        <v>2.5</v>
      </c>
      <c r="AB184" s="106" t="s">
        <v>1233</v>
      </c>
      <c r="AC184" s="74">
        <v>125</v>
      </c>
      <c r="AD184" s="81">
        <v>0.99</v>
      </c>
      <c r="AE184" s="74">
        <f>+$AA184*AD184</f>
        <v>2.4750000000000001</v>
      </c>
      <c r="AF184" s="74">
        <v>125</v>
      </c>
      <c r="AG184" s="73"/>
      <c r="AH184" s="73">
        <v>0</v>
      </c>
      <c r="AI184" s="74">
        <v>125</v>
      </c>
      <c r="AJ184" s="73"/>
      <c r="AK184" s="73">
        <v>0</v>
      </c>
      <c r="AL184" s="74">
        <v>125</v>
      </c>
      <c r="AM184" s="73"/>
      <c r="AN184" s="190">
        <v>0</v>
      </c>
    </row>
    <row r="185" spans="1:40" s="76" customFormat="1" ht="91" x14ac:dyDescent="0.35">
      <c r="A185" s="291">
        <v>180</v>
      </c>
      <c r="B185" s="293" t="s">
        <v>505</v>
      </c>
      <c r="C185" s="293" t="s">
        <v>578</v>
      </c>
      <c r="D185" s="293" t="s">
        <v>72</v>
      </c>
      <c r="E185" s="293" t="s">
        <v>484</v>
      </c>
      <c r="F185" s="293" t="s">
        <v>229</v>
      </c>
      <c r="G185" s="293" t="s">
        <v>46</v>
      </c>
      <c r="H185" s="293" t="s">
        <v>579</v>
      </c>
      <c r="I185" s="293" t="s">
        <v>580</v>
      </c>
      <c r="J185" s="291" t="s">
        <v>544</v>
      </c>
      <c r="K185" s="293" t="s">
        <v>581</v>
      </c>
      <c r="L185" s="301">
        <v>250</v>
      </c>
      <c r="M185" s="295" t="s">
        <v>582</v>
      </c>
      <c r="N185" s="295" t="s">
        <v>1234</v>
      </c>
      <c r="O185" s="313" t="s">
        <v>244</v>
      </c>
      <c r="P185" s="308">
        <v>44958</v>
      </c>
      <c r="Q185" s="308">
        <v>45290</v>
      </c>
      <c r="R185" s="293" t="s">
        <v>55</v>
      </c>
      <c r="S185" s="293" t="s">
        <v>594</v>
      </c>
      <c r="T185" s="304" t="s">
        <v>589</v>
      </c>
      <c r="U185" s="303">
        <v>0.1</v>
      </c>
      <c r="V185" s="518"/>
      <c r="W185" s="515"/>
      <c r="X185" s="515"/>
      <c r="Y185" s="515"/>
      <c r="Z185" s="516"/>
      <c r="AA185" s="342">
        <v>0.5</v>
      </c>
      <c r="AB185" s="74" t="s">
        <v>880</v>
      </c>
      <c r="AC185" s="74">
        <v>0</v>
      </c>
      <c r="AD185" s="81">
        <v>0</v>
      </c>
      <c r="AE185" s="74">
        <f>+$AA185*AD185</f>
        <v>0</v>
      </c>
      <c r="AF185" s="74">
        <v>125</v>
      </c>
      <c r="AG185" s="73"/>
      <c r="AH185" s="73">
        <v>0</v>
      </c>
      <c r="AI185" s="74">
        <v>0</v>
      </c>
      <c r="AJ185" s="73"/>
      <c r="AK185" s="73">
        <v>0</v>
      </c>
      <c r="AL185" s="74">
        <v>125</v>
      </c>
      <c r="AM185" s="73"/>
      <c r="AN185" s="190">
        <v>0</v>
      </c>
    </row>
    <row r="186" spans="1:40" s="76" customFormat="1" ht="91" x14ac:dyDescent="0.35">
      <c r="A186" s="291">
        <v>181</v>
      </c>
      <c r="B186" s="293" t="s">
        <v>505</v>
      </c>
      <c r="C186" s="293" t="s">
        <v>578</v>
      </c>
      <c r="D186" s="293" t="s">
        <v>72</v>
      </c>
      <c r="E186" s="293" t="s">
        <v>484</v>
      </c>
      <c r="F186" s="293" t="s">
        <v>229</v>
      </c>
      <c r="G186" s="293" t="s">
        <v>46</v>
      </c>
      <c r="H186" s="293" t="s">
        <v>579</v>
      </c>
      <c r="I186" s="293" t="s">
        <v>580</v>
      </c>
      <c r="J186" s="291" t="s">
        <v>544</v>
      </c>
      <c r="K186" s="293" t="s">
        <v>581</v>
      </c>
      <c r="L186" s="301">
        <v>125</v>
      </c>
      <c r="M186" s="295" t="s">
        <v>582</v>
      </c>
      <c r="N186" s="295" t="s">
        <v>598</v>
      </c>
      <c r="O186" s="313" t="s">
        <v>103</v>
      </c>
      <c r="P186" s="308">
        <v>44958</v>
      </c>
      <c r="Q186" s="308">
        <v>45290</v>
      </c>
      <c r="R186" s="293" t="s">
        <v>55</v>
      </c>
      <c r="S186" s="293" t="s">
        <v>594</v>
      </c>
      <c r="T186" s="304" t="s">
        <v>589</v>
      </c>
      <c r="U186" s="303">
        <v>0.1</v>
      </c>
      <c r="V186" s="518"/>
      <c r="W186" s="515"/>
      <c r="X186" s="515"/>
      <c r="Y186" s="515"/>
      <c r="Z186" s="516"/>
      <c r="AA186" s="342">
        <v>1.5</v>
      </c>
      <c r="AB186" s="74" t="s">
        <v>880</v>
      </c>
      <c r="AC186" s="74">
        <v>0</v>
      </c>
      <c r="AD186" s="81">
        <v>0</v>
      </c>
      <c r="AE186" s="74">
        <f t="shared" si="16"/>
        <v>0</v>
      </c>
      <c r="AF186" s="74">
        <v>0</v>
      </c>
      <c r="AG186" s="73"/>
      <c r="AH186" s="73">
        <v>0</v>
      </c>
      <c r="AI186" s="74">
        <v>0</v>
      </c>
      <c r="AJ186" s="73"/>
      <c r="AK186" s="73">
        <v>0</v>
      </c>
      <c r="AL186" s="74">
        <v>125</v>
      </c>
      <c r="AM186" s="73"/>
      <c r="AN186" s="190">
        <v>0</v>
      </c>
    </row>
    <row r="187" spans="1:40" s="76" customFormat="1" ht="91" x14ac:dyDescent="0.35">
      <c r="A187" s="291">
        <v>182</v>
      </c>
      <c r="B187" s="293" t="s">
        <v>505</v>
      </c>
      <c r="C187" s="293" t="s">
        <v>578</v>
      </c>
      <c r="D187" s="293" t="s">
        <v>72</v>
      </c>
      <c r="E187" s="293" t="s">
        <v>484</v>
      </c>
      <c r="F187" s="293" t="s">
        <v>229</v>
      </c>
      <c r="G187" s="293" t="s">
        <v>46</v>
      </c>
      <c r="H187" s="293" t="s">
        <v>579</v>
      </c>
      <c r="I187" s="293" t="s">
        <v>580</v>
      </c>
      <c r="J187" s="291" t="s">
        <v>544</v>
      </c>
      <c r="K187" s="293" t="s">
        <v>581</v>
      </c>
      <c r="L187" s="301">
        <v>125</v>
      </c>
      <c r="M187" s="295" t="s">
        <v>582</v>
      </c>
      <c r="N187" s="295" t="s">
        <v>600</v>
      </c>
      <c r="O187" s="313" t="s">
        <v>103</v>
      </c>
      <c r="P187" s="308">
        <v>44958</v>
      </c>
      <c r="Q187" s="308">
        <v>45290</v>
      </c>
      <c r="R187" s="293" t="s">
        <v>55</v>
      </c>
      <c r="S187" s="293" t="s">
        <v>594</v>
      </c>
      <c r="T187" s="304" t="s">
        <v>589</v>
      </c>
      <c r="U187" s="303">
        <v>0.05</v>
      </c>
      <c r="V187" s="518"/>
      <c r="W187" s="515"/>
      <c r="X187" s="515"/>
      <c r="Y187" s="515"/>
      <c r="Z187" s="516"/>
      <c r="AA187" s="342">
        <v>0.5</v>
      </c>
      <c r="AB187" s="74" t="s">
        <v>880</v>
      </c>
      <c r="AC187" s="74">
        <v>0</v>
      </c>
      <c r="AD187" s="81">
        <v>0</v>
      </c>
      <c r="AE187" s="74">
        <f t="shared" si="16"/>
        <v>0</v>
      </c>
      <c r="AF187" s="74">
        <v>0</v>
      </c>
      <c r="AG187" s="73"/>
      <c r="AH187" s="73">
        <v>0</v>
      </c>
      <c r="AI187" s="74">
        <v>0</v>
      </c>
      <c r="AJ187" s="73"/>
      <c r="AK187" s="73">
        <v>0</v>
      </c>
      <c r="AL187" s="74">
        <v>125</v>
      </c>
      <c r="AM187" s="73"/>
      <c r="AN187" s="190">
        <v>0</v>
      </c>
    </row>
    <row r="188" spans="1:40" s="76" customFormat="1" ht="91" x14ac:dyDescent="0.35">
      <c r="A188" s="291">
        <v>183</v>
      </c>
      <c r="B188" s="293" t="s">
        <v>505</v>
      </c>
      <c r="C188" s="293" t="s">
        <v>578</v>
      </c>
      <c r="D188" s="293" t="s">
        <v>72</v>
      </c>
      <c r="E188" s="293" t="s">
        <v>484</v>
      </c>
      <c r="F188" s="293" t="s">
        <v>229</v>
      </c>
      <c r="G188" s="293" t="s">
        <v>46</v>
      </c>
      <c r="H188" s="293" t="s">
        <v>579</v>
      </c>
      <c r="I188" s="293" t="s">
        <v>580</v>
      </c>
      <c r="J188" s="291" t="s">
        <v>544</v>
      </c>
      <c r="K188" s="293" t="s">
        <v>602</v>
      </c>
      <c r="L188" s="301">
        <v>1</v>
      </c>
      <c r="M188" s="295" t="s">
        <v>582</v>
      </c>
      <c r="N188" s="295" t="s">
        <v>603</v>
      </c>
      <c r="O188" s="313" t="s">
        <v>103</v>
      </c>
      <c r="P188" s="308">
        <v>44958</v>
      </c>
      <c r="Q188" s="308">
        <v>45290</v>
      </c>
      <c r="R188" s="293" t="s">
        <v>55</v>
      </c>
      <c r="S188" s="293" t="s">
        <v>588</v>
      </c>
      <c r="T188" s="304" t="s">
        <v>604</v>
      </c>
      <c r="U188" s="303">
        <v>0.15</v>
      </c>
      <c r="V188" s="518"/>
      <c r="W188" s="515"/>
      <c r="X188" s="515"/>
      <c r="Y188" s="515"/>
      <c r="Z188" s="516"/>
      <c r="AA188" s="342">
        <v>0.5</v>
      </c>
      <c r="AB188" s="106" t="s">
        <v>1235</v>
      </c>
      <c r="AC188" s="74">
        <v>1</v>
      </c>
      <c r="AD188" s="81">
        <v>1</v>
      </c>
      <c r="AE188" s="74">
        <f t="shared" si="16"/>
        <v>0.5</v>
      </c>
      <c r="AF188" s="74">
        <v>0</v>
      </c>
      <c r="AG188" s="73"/>
      <c r="AH188" s="73">
        <v>0</v>
      </c>
      <c r="AI188" s="74">
        <v>0</v>
      </c>
      <c r="AJ188" s="73"/>
      <c r="AK188" s="73">
        <v>0</v>
      </c>
      <c r="AL188" s="74">
        <v>0</v>
      </c>
      <c r="AM188" s="73"/>
      <c r="AN188" s="190">
        <v>0</v>
      </c>
    </row>
    <row r="189" spans="1:40" s="76" customFormat="1" ht="91" x14ac:dyDescent="0.35">
      <c r="A189" s="291">
        <v>184</v>
      </c>
      <c r="B189" s="293" t="s">
        <v>505</v>
      </c>
      <c r="C189" s="293" t="s">
        <v>578</v>
      </c>
      <c r="D189" s="293" t="s">
        <v>72</v>
      </c>
      <c r="E189" s="293" t="s">
        <v>484</v>
      </c>
      <c r="F189" s="293" t="s">
        <v>229</v>
      </c>
      <c r="G189" s="293" t="s">
        <v>46</v>
      </c>
      <c r="H189" s="293" t="s">
        <v>579</v>
      </c>
      <c r="I189" s="293" t="s">
        <v>580</v>
      </c>
      <c r="J189" s="291" t="s">
        <v>509</v>
      </c>
      <c r="K189" s="293" t="s">
        <v>602</v>
      </c>
      <c r="L189" s="301">
        <v>1</v>
      </c>
      <c r="M189" s="295" t="s">
        <v>582</v>
      </c>
      <c r="N189" s="295" t="s">
        <v>606</v>
      </c>
      <c r="O189" s="313" t="s">
        <v>103</v>
      </c>
      <c r="P189" s="308">
        <v>44958</v>
      </c>
      <c r="Q189" s="308">
        <v>45290</v>
      </c>
      <c r="R189" s="293" t="s">
        <v>55</v>
      </c>
      <c r="S189" s="293" t="s">
        <v>588</v>
      </c>
      <c r="T189" s="304" t="s">
        <v>589</v>
      </c>
      <c r="U189" s="303">
        <v>0.15</v>
      </c>
      <c r="V189" s="518"/>
      <c r="W189" s="515"/>
      <c r="X189" s="515"/>
      <c r="Y189" s="515"/>
      <c r="Z189" s="516"/>
      <c r="AA189" s="342">
        <v>0.5</v>
      </c>
      <c r="AB189" s="106" t="s">
        <v>1236</v>
      </c>
      <c r="AC189" s="74">
        <v>1</v>
      </c>
      <c r="AD189" s="81">
        <v>1</v>
      </c>
      <c r="AE189" s="74">
        <f t="shared" si="16"/>
        <v>0.5</v>
      </c>
      <c r="AF189" s="74">
        <v>0</v>
      </c>
      <c r="AG189" s="73"/>
      <c r="AH189" s="73">
        <v>0</v>
      </c>
      <c r="AI189" s="74">
        <v>0</v>
      </c>
      <c r="AJ189" s="73"/>
      <c r="AK189" s="73">
        <v>0</v>
      </c>
      <c r="AL189" s="74">
        <v>0</v>
      </c>
      <c r="AM189" s="73"/>
      <c r="AN189" s="190">
        <v>0</v>
      </c>
    </row>
    <row r="190" spans="1:40" s="76" customFormat="1" ht="91" x14ac:dyDescent="0.35">
      <c r="A190" s="291">
        <v>185</v>
      </c>
      <c r="B190" s="293" t="s">
        <v>505</v>
      </c>
      <c r="C190" s="293" t="s">
        <v>578</v>
      </c>
      <c r="D190" s="293" t="s">
        <v>72</v>
      </c>
      <c r="E190" s="293" t="s">
        <v>484</v>
      </c>
      <c r="F190" s="293" t="s">
        <v>229</v>
      </c>
      <c r="G190" s="293" t="s">
        <v>46</v>
      </c>
      <c r="H190" s="293" t="s">
        <v>579</v>
      </c>
      <c r="I190" s="293" t="s">
        <v>580</v>
      </c>
      <c r="J190" s="291" t="s">
        <v>509</v>
      </c>
      <c r="K190" s="293" t="s">
        <v>602</v>
      </c>
      <c r="L190" s="301">
        <v>1</v>
      </c>
      <c r="M190" s="295" t="s">
        <v>582</v>
      </c>
      <c r="N190" s="295" t="s">
        <v>1237</v>
      </c>
      <c r="O190" s="313" t="s">
        <v>103</v>
      </c>
      <c r="P190" s="308">
        <v>44958</v>
      </c>
      <c r="Q190" s="308">
        <v>45290</v>
      </c>
      <c r="R190" s="293" t="s">
        <v>55</v>
      </c>
      <c r="S190" s="293" t="s">
        <v>588</v>
      </c>
      <c r="T190" s="304" t="s">
        <v>589</v>
      </c>
      <c r="U190" s="303">
        <v>0.05</v>
      </c>
      <c r="V190" s="518"/>
      <c r="W190" s="515"/>
      <c r="X190" s="515"/>
      <c r="Y190" s="515"/>
      <c r="Z190" s="516"/>
      <c r="AA190" s="342">
        <v>0.5</v>
      </c>
      <c r="AB190" s="106" t="s">
        <v>1238</v>
      </c>
      <c r="AC190" s="74">
        <v>1</v>
      </c>
      <c r="AD190" s="81">
        <v>1</v>
      </c>
      <c r="AE190" s="74">
        <f t="shared" si="16"/>
        <v>0.5</v>
      </c>
      <c r="AF190" s="74">
        <v>0</v>
      </c>
      <c r="AG190" s="73"/>
      <c r="AH190" s="73">
        <v>0</v>
      </c>
      <c r="AI190" s="74">
        <v>0</v>
      </c>
      <c r="AJ190" s="73"/>
      <c r="AK190" s="73">
        <v>0</v>
      </c>
      <c r="AL190" s="74">
        <v>0</v>
      </c>
      <c r="AM190" s="73"/>
      <c r="AN190" s="190">
        <v>0</v>
      </c>
    </row>
    <row r="191" spans="1:40" s="76" customFormat="1" ht="91" x14ac:dyDescent="0.35">
      <c r="A191" s="291">
        <v>186</v>
      </c>
      <c r="B191" s="293" t="s">
        <v>505</v>
      </c>
      <c r="C191" s="293" t="s">
        <v>578</v>
      </c>
      <c r="D191" s="293" t="s">
        <v>72</v>
      </c>
      <c r="E191" s="293" t="s">
        <v>484</v>
      </c>
      <c r="F191" s="293" t="s">
        <v>229</v>
      </c>
      <c r="G191" s="293" t="s">
        <v>46</v>
      </c>
      <c r="H191" s="293" t="s">
        <v>579</v>
      </c>
      <c r="I191" s="293" t="s">
        <v>580</v>
      </c>
      <c r="J191" s="291" t="s">
        <v>509</v>
      </c>
      <c r="K191" s="293" t="s">
        <v>602</v>
      </c>
      <c r="L191" s="301">
        <v>40</v>
      </c>
      <c r="M191" s="295" t="s">
        <v>582</v>
      </c>
      <c r="N191" s="295" t="s">
        <v>610</v>
      </c>
      <c r="O191" s="313" t="s">
        <v>103</v>
      </c>
      <c r="P191" s="308">
        <v>44958</v>
      </c>
      <c r="Q191" s="308">
        <v>45290</v>
      </c>
      <c r="R191" s="293" t="s">
        <v>55</v>
      </c>
      <c r="S191" s="293" t="s">
        <v>588</v>
      </c>
      <c r="T191" s="304" t="s">
        <v>604</v>
      </c>
      <c r="U191" s="303">
        <v>0.15</v>
      </c>
      <c r="V191" s="518"/>
      <c r="W191" s="515"/>
      <c r="X191" s="515"/>
      <c r="Y191" s="515"/>
      <c r="Z191" s="516"/>
      <c r="AA191" s="342">
        <v>1</v>
      </c>
      <c r="AB191" s="106" t="s">
        <v>1239</v>
      </c>
      <c r="AC191" s="74">
        <v>0</v>
      </c>
      <c r="AD191" s="81">
        <v>0</v>
      </c>
      <c r="AE191" s="74">
        <f t="shared" si="16"/>
        <v>0</v>
      </c>
      <c r="AF191" s="74">
        <v>40</v>
      </c>
      <c r="AG191" s="73"/>
      <c r="AH191" s="73">
        <v>0</v>
      </c>
      <c r="AI191" s="74">
        <v>0</v>
      </c>
      <c r="AJ191" s="73"/>
      <c r="AK191" s="73">
        <v>0</v>
      </c>
      <c r="AL191" s="74">
        <v>0</v>
      </c>
      <c r="AM191" s="73"/>
      <c r="AN191" s="190">
        <v>0</v>
      </c>
    </row>
    <row r="192" spans="1:40" s="76" customFormat="1" ht="91" x14ac:dyDescent="0.35">
      <c r="A192" s="291">
        <v>187</v>
      </c>
      <c r="B192" s="293" t="s">
        <v>505</v>
      </c>
      <c r="C192" s="293" t="s">
        <v>578</v>
      </c>
      <c r="D192" s="293" t="s">
        <v>72</v>
      </c>
      <c r="E192" s="293" t="s">
        <v>484</v>
      </c>
      <c r="F192" s="293" t="s">
        <v>229</v>
      </c>
      <c r="G192" s="293" t="s">
        <v>46</v>
      </c>
      <c r="H192" s="293" t="s">
        <v>579</v>
      </c>
      <c r="I192" s="293" t="s">
        <v>580</v>
      </c>
      <c r="J192" s="291" t="s">
        <v>509</v>
      </c>
      <c r="K192" s="293" t="s">
        <v>602</v>
      </c>
      <c r="L192" s="301">
        <v>1</v>
      </c>
      <c r="M192" s="295" t="s">
        <v>582</v>
      </c>
      <c r="N192" s="295" t="s">
        <v>612</v>
      </c>
      <c r="O192" s="313" t="s">
        <v>103</v>
      </c>
      <c r="P192" s="308">
        <v>44958</v>
      </c>
      <c r="Q192" s="308">
        <v>45290</v>
      </c>
      <c r="R192" s="293" t="s">
        <v>55</v>
      </c>
      <c r="S192" s="293" t="s">
        <v>613</v>
      </c>
      <c r="T192" s="304" t="s">
        <v>585</v>
      </c>
      <c r="U192" s="303">
        <v>0.1</v>
      </c>
      <c r="V192" s="518"/>
      <c r="W192" s="515"/>
      <c r="X192" s="515"/>
      <c r="Y192" s="515"/>
      <c r="Z192" s="516"/>
      <c r="AA192" s="342">
        <v>1</v>
      </c>
      <c r="AB192" s="106" t="s">
        <v>1240</v>
      </c>
      <c r="AC192" s="74">
        <v>0</v>
      </c>
      <c r="AD192" s="81">
        <v>0</v>
      </c>
      <c r="AE192" s="74">
        <f t="shared" si="16"/>
        <v>0</v>
      </c>
      <c r="AF192" s="74">
        <v>1</v>
      </c>
      <c r="AG192" s="73"/>
      <c r="AH192" s="73">
        <v>0</v>
      </c>
      <c r="AI192" s="74">
        <v>0</v>
      </c>
      <c r="AJ192" s="73"/>
      <c r="AK192" s="73">
        <v>0</v>
      </c>
      <c r="AL192" s="74">
        <v>0</v>
      </c>
      <c r="AM192" s="73"/>
      <c r="AN192" s="190">
        <v>0</v>
      </c>
    </row>
    <row r="193" spans="1:40" s="76" customFormat="1" ht="91" x14ac:dyDescent="0.35">
      <c r="A193" s="291">
        <v>188</v>
      </c>
      <c r="B193" s="293" t="s">
        <v>505</v>
      </c>
      <c r="C193" s="293" t="s">
        <v>578</v>
      </c>
      <c r="D193" s="293" t="s">
        <v>72</v>
      </c>
      <c r="E193" s="293" t="s">
        <v>484</v>
      </c>
      <c r="F193" s="293" t="s">
        <v>229</v>
      </c>
      <c r="G193" s="293" t="s">
        <v>46</v>
      </c>
      <c r="H193" s="293" t="s">
        <v>579</v>
      </c>
      <c r="I193" s="293" t="s">
        <v>580</v>
      </c>
      <c r="J193" s="291" t="s">
        <v>544</v>
      </c>
      <c r="K193" s="293" t="s">
        <v>602</v>
      </c>
      <c r="L193" s="301">
        <v>40</v>
      </c>
      <c r="M193" s="295" t="s">
        <v>582</v>
      </c>
      <c r="N193" s="295" t="s">
        <v>615</v>
      </c>
      <c r="O193" s="313" t="s">
        <v>103</v>
      </c>
      <c r="P193" s="308">
        <v>44958</v>
      </c>
      <c r="Q193" s="308">
        <v>45290</v>
      </c>
      <c r="R193" s="293" t="s">
        <v>55</v>
      </c>
      <c r="S193" s="293" t="s">
        <v>588</v>
      </c>
      <c r="T193" s="304" t="s">
        <v>589</v>
      </c>
      <c r="U193" s="303">
        <v>0.3</v>
      </c>
      <c r="V193" s="25"/>
      <c r="W193" s="25"/>
      <c r="X193" s="25"/>
      <c r="Y193" s="25"/>
      <c r="Z193" s="312"/>
      <c r="AA193" s="342">
        <v>3</v>
      </c>
      <c r="AB193" s="106" t="s">
        <v>880</v>
      </c>
      <c r="AC193" s="74">
        <v>0</v>
      </c>
      <c r="AD193" s="81">
        <v>0</v>
      </c>
      <c r="AE193" s="74">
        <f t="shared" si="16"/>
        <v>0</v>
      </c>
      <c r="AF193" s="74">
        <v>0</v>
      </c>
      <c r="AG193" s="73"/>
      <c r="AH193" s="73">
        <v>0</v>
      </c>
      <c r="AI193" s="74">
        <v>30</v>
      </c>
      <c r="AJ193" s="73"/>
      <c r="AK193" s="73">
        <v>0</v>
      </c>
      <c r="AL193" s="74">
        <v>10</v>
      </c>
      <c r="AM193" s="73"/>
      <c r="AN193" s="190">
        <v>0</v>
      </c>
    </row>
    <row r="194" spans="1:40" s="76" customFormat="1" ht="91" x14ac:dyDescent="0.35">
      <c r="A194" s="291">
        <v>189</v>
      </c>
      <c r="B194" s="293" t="s">
        <v>505</v>
      </c>
      <c r="C194" s="293" t="s">
        <v>578</v>
      </c>
      <c r="D194" s="293" t="s">
        <v>72</v>
      </c>
      <c r="E194" s="293" t="s">
        <v>484</v>
      </c>
      <c r="F194" s="293" t="s">
        <v>229</v>
      </c>
      <c r="G194" s="293" t="s">
        <v>46</v>
      </c>
      <c r="H194" s="293" t="s">
        <v>579</v>
      </c>
      <c r="I194" s="293" t="s">
        <v>580</v>
      </c>
      <c r="J194" s="291" t="s">
        <v>509</v>
      </c>
      <c r="K194" s="293" t="s">
        <v>602</v>
      </c>
      <c r="L194" s="301">
        <v>40</v>
      </c>
      <c r="M194" s="295" t="s">
        <v>582</v>
      </c>
      <c r="N194" s="295" t="s">
        <v>617</v>
      </c>
      <c r="O194" s="313" t="s">
        <v>103</v>
      </c>
      <c r="P194" s="308">
        <v>44958</v>
      </c>
      <c r="Q194" s="308">
        <v>45290</v>
      </c>
      <c r="R194" s="293" t="s">
        <v>55</v>
      </c>
      <c r="S194" s="293" t="s">
        <v>594</v>
      </c>
      <c r="T194" s="304" t="s">
        <v>589</v>
      </c>
      <c r="U194" s="303">
        <v>0.1</v>
      </c>
      <c r="V194" s="25"/>
      <c r="W194" s="25"/>
      <c r="X194" s="25"/>
      <c r="Y194" s="25"/>
      <c r="Z194" s="312"/>
      <c r="AA194" s="342">
        <v>0.5</v>
      </c>
      <c r="AB194" s="106" t="s">
        <v>880</v>
      </c>
      <c r="AC194" s="74">
        <v>0</v>
      </c>
      <c r="AD194" s="81">
        <v>0</v>
      </c>
      <c r="AE194" s="74">
        <f t="shared" si="16"/>
        <v>0</v>
      </c>
      <c r="AF194" s="74">
        <v>0</v>
      </c>
      <c r="AG194" s="73"/>
      <c r="AH194" s="73">
        <v>0</v>
      </c>
      <c r="AI194" s="74">
        <v>0</v>
      </c>
      <c r="AJ194" s="73"/>
      <c r="AK194" s="73">
        <v>0</v>
      </c>
      <c r="AL194" s="74">
        <v>40</v>
      </c>
      <c r="AM194" s="73"/>
      <c r="AN194" s="190">
        <v>0</v>
      </c>
    </row>
    <row r="195" spans="1:40" s="76" customFormat="1" ht="91" x14ac:dyDescent="0.35">
      <c r="A195" s="291">
        <v>190</v>
      </c>
      <c r="B195" s="293" t="s">
        <v>505</v>
      </c>
      <c r="C195" s="293" t="s">
        <v>578</v>
      </c>
      <c r="D195" s="293" t="s">
        <v>72</v>
      </c>
      <c r="E195" s="293" t="s">
        <v>484</v>
      </c>
      <c r="F195" s="293" t="s">
        <v>229</v>
      </c>
      <c r="G195" s="293" t="s">
        <v>46</v>
      </c>
      <c r="H195" s="293" t="s">
        <v>579</v>
      </c>
      <c r="I195" s="293" t="s">
        <v>580</v>
      </c>
      <c r="J195" s="291" t="s">
        <v>509</v>
      </c>
      <c r="K195" s="293" t="s">
        <v>619</v>
      </c>
      <c r="L195" s="301">
        <v>1</v>
      </c>
      <c r="M195" s="295" t="s">
        <v>582</v>
      </c>
      <c r="N195" s="295" t="s">
        <v>620</v>
      </c>
      <c r="O195" s="313" t="s">
        <v>103</v>
      </c>
      <c r="P195" s="308">
        <v>44958</v>
      </c>
      <c r="Q195" s="308">
        <v>45290</v>
      </c>
      <c r="R195" s="293" t="s">
        <v>55</v>
      </c>
      <c r="S195" s="293" t="s">
        <v>588</v>
      </c>
      <c r="T195" s="304" t="s">
        <v>589</v>
      </c>
      <c r="U195" s="303">
        <v>0.15</v>
      </c>
      <c r="V195" s="25"/>
      <c r="W195" s="25"/>
      <c r="X195" s="25"/>
      <c r="Y195" s="25"/>
      <c r="Z195" s="312"/>
      <c r="AA195" s="342">
        <v>0.5</v>
      </c>
      <c r="AB195" s="74" t="s">
        <v>1241</v>
      </c>
      <c r="AC195" s="74">
        <v>1</v>
      </c>
      <c r="AD195" s="81">
        <v>1</v>
      </c>
      <c r="AE195" s="74">
        <f t="shared" si="16"/>
        <v>0.5</v>
      </c>
      <c r="AF195" s="74">
        <v>0</v>
      </c>
      <c r="AG195" s="73"/>
      <c r="AH195" s="73">
        <v>0</v>
      </c>
      <c r="AI195" s="74">
        <v>0</v>
      </c>
      <c r="AJ195" s="73"/>
      <c r="AK195" s="73">
        <v>0</v>
      </c>
      <c r="AL195" s="74">
        <v>0</v>
      </c>
      <c r="AM195" s="73"/>
      <c r="AN195" s="190">
        <v>0</v>
      </c>
    </row>
    <row r="196" spans="1:40" s="76" customFormat="1" ht="91" x14ac:dyDescent="0.35">
      <c r="A196" s="291">
        <v>191</v>
      </c>
      <c r="B196" s="293" t="s">
        <v>505</v>
      </c>
      <c r="C196" s="293" t="s">
        <v>578</v>
      </c>
      <c r="D196" s="293" t="s">
        <v>72</v>
      </c>
      <c r="E196" s="293" t="s">
        <v>484</v>
      </c>
      <c r="F196" s="293" t="s">
        <v>229</v>
      </c>
      <c r="G196" s="293" t="s">
        <v>46</v>
      </c>
      <c r="H196" s="293" t="s">
        <v>579</v>
      </c>
      <c r="I196" s="293" t="s">
        <v>580</v>
      </c>
      <c r="J196" s="291" t="s">
        <v>509</v>
      </c>
      <c r="K196" s="293" t="s">
        <v>619</v>
      </c>
      <c r="L196" s="301">
        <v>1</v>
      </c>
      <c r="M196" s="295" t="s">
        <v>582</v>
      </c>
      <c r="N196" s="295" t="s">
        <v>622</v>
      </c>
      <c r="O196" s="313" t="s">
        <v>103</v>
      </c>
      <c r="P196" s="308">
        <v>44958</v>
      </c>
      <c r="Q196" s="308">
        <v>45290</v>
      </c>
      <c r="R196" s="293" t="s">
        <v>55</v>
      </c>
      <c r="S196" s="293" t="s">
        <v>588</v>
      </c>
      <c r="T196" s="304" t="s">
        <v>589</v>
      </c>
      <c r="U196" s="303">
        <v>0.15</v>
      </c>
      <c r="V196" s="25"/>
      <c r="W196" s="25"/>
      <c r="X196" s="25"/>
      <c r="Y196" s="25"/>
      <c r="Z196" s="312"/>
      <c r="AA196" s="342">
        <v>0.5</v>
      </c>
      <c r="AB196" s="106" t="s">
        <v>1242</v>
      </c>
      <c r="AC196" s="74">
        <v>1</v>
      </c>
      <c r="AD196" s="81">
        <v>1</v>
      </c>
      <c r="AE196" s="74">
        <f t="shared" si="16"/>
        <v>0.5</v>
      </c>
      <c r="AF196" s="74">
        <v>0</v>
      </c>
      <c r="AG196" s="73"/>
      <c r="AH196" s="73">
        <v>0</v>
      </c>
      <c r="AI196" s="74">
        <v>0</v>
      </c>
      <c r="AJ196" s="73"/>
      <c r="AK196" s="73">
        <v>0</v>
      </c>
      <c r="AL196" s="74">
        <v>0</v>
      </c>
      <c r="AM196" s="73"/>
      <c r="AN196" s="190">
        <v>0</v>
      </c>
    </row>
    <row r="197" spans="1:40" s="76" customFormat="1" ht="91" x14ac:dyDescent="0.35">
      <c r="A197" s="291">
        <v>192</v>
      </c>
      <c r="B197" s="293" t="s">
        <v>505</v>
      </c>
      <c r="C197" s="293" t="s">
        <v>578</v>
      </c>
      <c r="D197" s="293" t="s">
        <v>72</v>
      </c>
      <c r="E197" s="293" t="s">
        <v>484</v>
      </c>
      <c r="F197" s="293" t="s">
        <v>229</v>
      </c>
      <c r="G197" s="293" t="s">
        <v>46</v>
      </c>
      <c r="H197" s="293" t="s">
        <v>579</v>
      </c>
      <c r="I197" s="293" t="s">
        <v>580</v>
      </c>
      <c r="J197" s="291" t="s">
        <v>509</v>
      </c>
      <c r="K197" s="293" t="s">
        <v>619</v>
      </c>
      <c r="L197" s="301">
        <v>1</v>
      </c>
      <c r="M197" s="295" t="s">
        <v>582</v>
      </c>
      <c r="N197" s="295" t="s">
        <v>624</v>
      </c>
      <c r="O197" s="313" t="s">
        <v>103</v>
      </c>
      <c r="P197" s="308">
        <v>44958</v>
      </c>
      <c r="Q197" s="308">
        <v>45290</v>
      </c>
      <c r="R197" s="293" t="s">
        <v>55</v>
      </c>
      <c r="S197" s="293" t="s">
        <v>588</v>
      </c>
      <c r="T197" s="304" t="s">
        <v>589</v>
      </c>
      <c r="U197" s="303">
        <v>0.05</v>
      </c>
      <c r="V197" s="25"/>
      <c r="W197" s="25"/>
      <c r="X197" s="25"/>
      <c r="Y197" s="25"/>
      <c r="Z197" s="312"/>
      <c r="AA197" s="342">
        <v>0.5</v>
      </c>
      <c r="AB197" s="106" t="s">
        <v>1238</v>
      </c>
      <c r="AC197" s="74">
        <v>1</v>
      </c>
      <c r="AD197" s="81">
        <v>1</v>
      </c>
      <c r="AE197" s="74">
        <f t="shared" si="16"/>
        <v>0.5</v>
      </c>
      <c r="AF197" s="74">
        <v>0</v>
      </c>
      <c r="AG197" s="73"/>
      <c r="AH197" s="73">
        <v>0</v>
      </c>
      <c r="AI197" s="74">
        <v>0</v>
      </c>
      <c r="AJ197" s="73"/>
      <c r="AK197" s="73">
        <v>0</v>
      </c>
      <c r="AL197" s="74">
        <v>0</v>
      </c>
      <c r="AM197" s="73"/>
      <c r="AN197" s="190">
        <v>0</v>
      </c>
    </row>
    <row r="198" spans="1:40" s="76" customFormat="1" ht="91" x14ac:dyDescent="0.35">
      <c r="A198" s="291">
        <v>193</v>
      </c>
      <c r="B198" s="293" t="s">
        <v>505</v>
      </c>
      <c r="C198" s="293" t="s">
        <v>578</v>
      </c>
      <c r="D198" s="293" t="s">
        <v>72</v>
      </c>
      <c r="E198" s="293" t="s">
        <v>484</v>
      </c>
      <c r="F198" s="293" t="s">
        <v>229</v>
      </c>
      <c r="G198" s="293" t="s">
        <v>46</v>
      </c>
      <c r="H198" s="293" t="s">
        <v>579</v>
      </c>
      <c r="I198" s="293" t="s">
        <v>580</v>
      </c>
      <c r="J198" s="291" t="s">
        <v>544</v>
      </c>
      <c r="K198" s="293" t="s">
        <v>619</v>
      </c>
      <c r="L198" s="301">
        <v>6</v>
      </c>
      <c r="M198" s="295" t="s">
        <v>582</v>
      </c>
      <c r="N198" s="295" t="s">
        <v>626</v>
      </c>
      <c r="O198" s="313" t="s">
        <v>103</v>
      </c>
      <c r="P198" s="308">
        <v>44958</v>
      </c>
      <c r="Q198" s="308">
        <v>45290</v>
      </c>
      <c r="R198" s="293" t="s">
        <v>55</v>
      </c>
      <c r="S198" s="293" t="s">
        <v>588</v>
      </c>
      <c r="T198" s="304" t="s">
        <v>589</v>
      </c>
      <c r="U198" s="303">
        <v>0.15</v>
      </c>
      <c r="V198" s="25"/>
      <c r="W198" s="25"/>
      <c r="X198" s="25"/>
      <c r="Y198" s="25"/>
      <c r="Z198" s="312"/>
      <c r="AA198" s="342">
        <v>0.5</v>
      </c>
      <c r="AB198" s="106" t="s">
        <v>1243</v>
      </c>
      <c r="AC198" s="74">
        <v>3</v>
      </c>
      <c r="AD198" s="81">
        <v>1</v>
      </c>
      <c r="AE198" s="74">
        <f t="shared" si="16"/>
        <v>0.5</v>
      </c>
      <c r="AF198" s="74">
        <v>3</v>
      </c>
      <c r="AG198" s="73"/>
      <c r="AH198" s="73">
        <v>0</v>
      </c>
      <c r="AI198" s="74">
        <v>0</v>
      </c>
      <c r="AJ198" s="73"/>
      <c r="AK198" s="73">
        <v>0</v>
      </c>
      <c r="AL198" s="74">
        <v>0</v>
      </c>
      <c r="AM198" s="73"/>
      <c r="AN198" s="190">
        <v>0</v>
      </c>
    </row>
    <row r="199" spans="1:40" s="76" customFormat="1" ht="91" x14ac:dyDescent="0.35">
      <c r="A199" s="291">
        <v>194</v>
      </c>
      <c r="B199" s="293" t="s">
        <v>505</v>
      </c>
      <c r="C199" s="293" t="s">
        <v>578</v>
      </c>
      <c r="D199" s="293" t="s">
        <v>72</v>
      </c>
      <c r="E199" s="293" t="s">
        <v>484</v>
      </c>
      <c r="F199" s="293" t="s">
        <v>229</v>
      </c>
      <c r="G199" s="293" t="s">
        <v>46</v>
      </c>
      <c r="H199" s="293" t="s">
        <v>579</v>
      </c>
      <c r="I199" s="293" t="s">
        <v>580</v>
      </c>
      <c r="J199" s="291" t="s">
        <v>544</v>
      </c>
      <c r="K199" s="293" t="s">
        <v>619</v>
      </c>
      <c r="L199" s="301">
        <v>4</v>
      </c>
      <c r="M199" s="295" t="s">
        <v>582</v>
      </c>
      <c r="N199" s="295" t="s">
        <v>628</v>
      </c>
      <c r="O199" s="313" t="s">
        <v>103</v>
      </c>
      <c r="P199" s="308">
        <v>44958</v>
      </c>
      <c r="Q199" s="308">
        <v>45290</v>
      </c>
      <c r="R199" s="293" t="s">
        <v>55</v>
      </c>
      <c r="S199" s="293" t="s">
        <v>613</v>
      </c>
      <c r="T199" s="304" t="s">
        <v>585</v>
      </c>
      <c r="U199" s="303">
        <v>0.1</v>
      </c>
      <c r="V199" s="25"/>
      <c r="W199" s="25"/>
      <c r="X199" s="25"/>
      <c r="Y199" s="25"/>
      <c r="Z199" s="312"/>
      <c r="AA199" s="342">
        <v>1</v>
      </c>
      <c r="AB199" s="106" t="s">
        <v>1244</v>
      </c>
      <c r="AC199" s="344">
        <v>0</v>
      </c>
      <c r="AD199" s="81">
        <v>0</v>
      </c>
      <c r="AE199" s="74">
        <f t="shared" si="16"/>
        <v>0</v>
      </c>
      <c r="AF199" s="74">
        <v>4</v>
      </c>
      <c r="AG199" s="73"/>
      <c r="AH199" s="73">
        <v>0</v>
      </c>
      <c r="AI199" s="74">
        <v>0</v>
      </c>
      <c r="AJ199" s="73"/>
      <c r="AK199" s="73">
        <v>0</v>
      </c>
      <c r="AL199" s="74">
        <v>0</v>
      </c>
      <c r="AM199" s="73"/>
      <c r="AN199" s="190">
        <v>0</v>
      </c>
    </row>
    <row r="200" spans="1:40" s="76" customFormat="1" ht="91" x14ac:dyDescent="0.35">
      <c r="A200" s="291">
        <v>195</v>
      </c>
      <c r="B200" s="293" t="s">
        <v>505</v>
      </c>
      <c r="C200" s="293" t="s">
        <v>578</v>
      </c>
      <c r="D200" s="293" t="s">
        <v>72</v>
      </c>
      <c r="E200" s="293" t="s">
        <v>484</v>
      </c>
      <c r="F200" s="293" t="s">
        <v>229</v>
      </c>
      <c r="G200" s="293" t="s">
        <v>46</v>
      </c>
      <c r="H200" s="293" t="s">
        <v>579</v>
      </c>
      <c r="I200" s="293" t="s">
        <v>580</v>
      </c>
      <c r="J200" s="291" t="s">
        <v>544</v>
      </c>
      <c r="K200" s="293" t="s">
        <v>619</v>
      </c>
      <c r="L200" s="301">
        <v>8</v>
      </c>
      <c r="M200" s="295" t="s">
        <v>582</v>
      </c>
      <c r="N200" s="295" t="s">
        <v>1245</v>
      </c>
      <c r="O200" s="313" t="s">
        <v>103</v>
      </c>
      <c r="P200" s="308">
        <v>44958</v>
      </c>
      <c r="Q200" s="308">
        <v>45290</v>
      </c>
      <c r="R200" s="293" t="s">
        <v>55</v>
      </c>
      <c r="S200" s="293" t="s">
        <v>588</v>
      </c>
      <c r="T200" s="304" t="s">
        <v>589</v>
      </c>
      <c r="U200" s="303">
        <v>0.1</v>
      </c>
      <c r="V200" s="25"/>
      <c r="W200" s="25"/>
      <c r="X200" s="25"/>
      <c r="Y200" s="25"/>
      <c r="Z200" s="312"/>
      <c r="AA200" s="342">
        <v>0.5</v>
      </c>
      <c r="AB200" s="106" t="s">
        <v>1246</v>
      </c>
      <c r="AC200" s="74">
        <v>1</v>
      </c>
      <c r="AD200" s="81">
        <v>1</v>
      </c>
      <c r="AE200" s="74">
        <f t="shared" si="16"/>
        <v>0.5</v>
      </c>
      <c r="AF200" s="74">
        <v>0</v>
      </c>
      <c r="AG200" s="73"/>
      <c r="AH200" s="73">
        <v>0</v>
      </c>
      <c r="AI200" s="74">
        <v>7</v>
      </c>
      <c r="AJ200" s="73"/>
      <c r="AK200" s="73">
        <v>0</v>
      </c>
      <c r="AL200" s="74">
        <v>0</v>
      </c>
      <c r="AM200" s="73"/>
      <c r="AN200" s="190">
        <v>0</v>
      </c>
    </row>
    <row r="201" spans="1:40" s="76" customFormat="1" ht="91.5" thickBot="1" x14ac:dyDescent="0.4">
      <c r="A201" s="291">
        <v>196</v>
      </c>
      <c r="B201" s="293" t="s">
        <v>505</v>
      </c>
      <c r="C201" s="345" t="s">
        <v>578</v>
      </c>
      <c r="D201" s="345" t="s">
        <v>72</v>
      </c>
      <c r="E201" s="345" t="s">
        <v>484</v>
      </c>
      <c r="F201" s="345" t="s">
        <v>229</v>
      </c>
      <c r="G201" s="345" t="s">
        <v>46</v>
      </c>
      <c r="H201" s="345" t="s">
        <v>579</v>
      </c>
      <c r="I201" s="345" t="s">
        <v>580</v>
      </c>
      <c r="J201" s="291" t="s">
        <v>544</v>
      </c>
      <c r="K201" s="345" t="s">
        <v>619</v>
      </c>
      <c r="L201" s="346">
        <v>8</v>
      </c>
      <c r="M201" s="347" t="s">
        <v>582</v>
      </c>
      <c r="N201" s="347" t="s">
        <v>632</v>
      </c>
      <c r="O201" s="348" t="s">
        <v>103</v>
      </c>
      <c r="P201" s="349">
        <v>44958</v>
      </c>
      <c r="Q201" s="349">
        <v>45290</v>
      </c>
      <c r="R201" s="345" t="s">
        <v>55</v>
      </c>
      <c r="S201" s="345" t="s">
        <v>588</v>
      </c>
      <c r="T201" s="350" t="s">
        <v>589</v>
      </c>
      <c r="U201" s="351">
        <v>0.3</v>
      </c>
      <c r="V201" s="352"/>
      <c r="W201" s="352"/>
      <c r="X201" s="352"/>
      <c r="Y201" s="352"/>
      <c r="Z201" s="353"/>
      <c r="AA201" s="342">
        <v>2.5</v>
      </c>
      <c r="AB201" s="201" t="s">
        <v>880</v>
      </c>
      <c r="AC201" s="201">
        <v>0</v>
      </c>
      <c r="AD201" s="203">
        <v>0</v>
      </c>
      <c r="AE201" s="204">
        <f t="shared" si="16"/>
        <v>0</v>
      </c>
      <c r="AF201" s="201">
        <v>1</v>
      </c>
      <c r="AG201" s="205"/>
      <c r="AH201" s="205">
        <v>0</v>
      </c>
      <c r="AI201" s="201">
        <v>5</v>
      </c>
      <c r="AJ201" s="205"/>
      <c r="AK201" s="205">
        <v>0</v>
      </c>
      <c r="AL201" s="201">
        <v>2</v>
      </c>
      <c r="AM201" s="205"/>
      <c r="AN201" s="206">
        <v>0</v>
      </c>
    </row>
    <row r="202" spans="1:40" s="76" customFormat="1" ht="169" x14ac:dyDescent="0.35">
      <c r="A202" s="291">
        <v>197</v>
      </c>
      <c r="B202" s="293" t="s">
        <v>505</v>
      </c>
      <c r="C202" s="334" t="s">
        <v>633</v>
      </c>
      <c r="D202" s="334" t="s">
        <v>72</v>
      </c>
      <c r="E202" s="334" t="s">
        <v>484</v>
      </c>
      <c r="F202" s="334" t="s">
        <v>229</v>
      </c>
      <c r="G202" s="334" t="s">
        <v>46</v>
      </c>
      <c r="H202" s="334" t="s">
        <v>634</v>
      </c>
      <c r="I202" s="334" t="s">
        <v>580</v>
      </c>
      <c r="J202" s="334" t="s">
        <v>509</v>
      </c>
      <c r="K202" s="334" t="s">
        <v>635</v>
      </c>
      <c r="L202" s="336">
        <v>7</v>
      </c>
      <c r="M202" s="354" t="s">
        <v>582</v>
      </c>
      <c r="N202" s="354" t="s">
        <v>636</v>
      </c>
      <c r="O202" s="355" t="s">
        <v>103</v>
      </c>
      <c r="P202" s="356">
        <v>44958</v>
      </c>
      <c r="Q202" s="356">
        <v>45015</v>
      </c>
      <c r="R202" s="334" t="s">
        <v>55</v>
      </c>
      <c r="S202" s="334" t="s">
        <v>584</v>
      </c>
      <c r="T202" s="340" t="s">
        <v>637</v>
      </c>
      <c r="U202" s="341">
        <v>0.05</v>
      </c>
      <c r="V202" s="357"/>
      <c r="W202" s="357"/>
      <c r="X202" s="357"/>
      <c r="Y202" s="357"/>
      <c r="Z202" s="358"/>
      <c r="AA202" s="359">
        <v>1.5</v>
      </c>
      <c r="AB202" s="181" t="s">
        <v>1247</v>
      </c>
      <c r="AC202" s="181">
        <v>7</v>
      </c>
      <c r="AD202" s="213">
        <v>1</v>
      </c>
      <c r="AE202" s="181">
        <f>+$AA202*AD202</f>
        <v>1.5</v>
      </c>
      <c r="AF202" s="181">
        <v>0</v>
      </c>
      <c r="AG202" s="181"/>
      <c r="AH202" s="181">
        <f t="shared" ref="AH202:AH227" si="17">+$AA202*AG202</f>
        <v>0</v>
      </c>
      <c r="AI202" s="181">
        <v>0</v>
      </c>
      <c r="AJ202" s="181"/>
      <c r="AK202" s="181">
        <f t="shared" ref="AK202:AK227" si="18">+$AA202*AJ202</f>
        <v>0</v>
      </c>
      <c r="AL202" s="181">
        <v>0</v>
      </c>
      <c r="AM202" s="181"/>
      <c r="AN202" s="214">
        <f t="shared" ref="AN202:AN227" si="19">+$AA202*AM202</f>
        <v>0</v>
      </c>
    </row>
    <row r="203" spans="1:40" s="76" customFormat="1" ht="169" x14ac:dyDescent="0.35">
      <c r="A203" s="291">
        <v>198</v>
      </c>
      <c r="B203" s="293" t="s">
        <v>505</v>
      </c>
      <c r="C203" s="293" t="s">
        <v>633</v>
      </c>
      <c r="D203" s="293" t="s">
        <v>72</v>
      </c>
      <c r="E203" s="293" t="s">
        <v>484</v>
      </c>
      <c r="F203" s="293" t="s">
        <v>229</v>
      </c>
      <c r="G203" s="293" t="s">
        <v>46</v>
      </c>
      <c r="H203" s="293" t="s">
        <v>634</v>
      </c>
      <c r="I203" s="293" t="s">
        <v>580</v>
      </c>
      <c r="J203" s="293" t="s">
        <v>509</v>
      </c>
      <c r="K203" s="293" t="s">
        <v>635</v>
      </c>
      <c r="L203" s="301">
        <v>1</v>
      </c>
      <c r="M203" s="307" t="s">
        <v>582</v>
      </c>
      <c r="N203" s="307" t="s">
        <v>587</v>
      </c>
      <c r="O203" s="325" t="s">
        <v>103</v>
      </c>
      <c r="P203" s="360">
        <v>44593</v>
      </c>
      <c r="Q203" s="360">
        <v>44925</v>
      </c>
      <c r="R203" s="293" t="s">
        <v>55</v>
      </c>
      <c r="S203" s="293" t="s">
        <v>588</v>
      </c>
      <c r="T203" s="304" t="s">
        <v>637</v>
      </c>
      <c r="U203" s="303">
        <v>0.2</v>
      </c>
      <c r="Z203" s="361"/>
      <c r="AA203" s="362">
        <v>0.5</v>
      </c>
      <c r="AB203" s="106" t="s">
        <v>1248</v>
      </c>
      <c r="AC203" s="106">
        <v>1</v>
      </c>
      <c r="AD203" s="218">
        <v>1</v>
      </c>
      <c r="AE203" s="106">
        <f t="shared" ref="AE203:AE224" si="20">+$AA203*AD203</f>
        <v>0.5</v>
      </c>
      <c r="AF203" s="106">
        <v>0</v>
      </c>
      <c r="AG203" s="106"/>
      <c r="AH203" s="106">
        <f t="shared" si="17"/>
        <v>0</v>
      </c>
      <c r="AI203" s="106">
        <v>0</v>
      </c>
      <c r="AJ203" s="106"/>
      <c r="AK203" s="106">
        <f t="shared" si="18"/>
        <v>0</v>
      </c>
      <c r="AL203" s="106">
        <v>0</v>
      </c>
      <c r="AM203" s="106"/>
      <c r="AN203" s="219">
        <f t="shared" si="19"/>
        <v>0</v>
      </c>
    </row>
    <row r="204" spans="1:40" s="76" customFormat="1" ht="169" x14ac:dyDescent="0.35">
      <c r="A204" s="291">
        <v>199</v>
      </c>
      <c r="B204" s="293" t="s">
        <v>505</v>
      </c>
      <c r="C204" s="293" t="s">
        <v>633</v>
      </c>
      <c r="D204" s="293" t="s">
        <v>72</v>
      </c>
      <c r="E204" s="293" t="s">
        <v>484</v>
      </c>
      <c r="F204" s="293" t="s">
        <v>229</v>
      </c>
      <c r="G204" s="293" t="s">
        <v>46</v>
      </c>
      <c r="H204" s="293" t="s">
        <v>634</v>
      </c>
      <c r="I204" s="293" t="s">
        <v>580</v>
      </c>
      <c r="J204" s="293" t="s">
        <v>509</v>
      </c>
      <c r="K204" s="293" t="s">
        <v>635</v>
      </c>
      <c r="L204" s="301">
        <v>1</v>
      </c>
      <c r="M204" s="307" t="s">
        <v>582</v>
      </c>
      <c r="N204" s="307" t="s">
        <v>591</v>
      </c>
      <c r="O204" s="325" t="s">
        <v>103</v>
      </c>
      <c r="P204" s="360">
        <v>44593</v>
      </c>
      <c r="Q204" s="360">
        <v>44925</v>
      </c>
      <c r="R204" s="293" t="s">
        <v>55</v>
      </c>
      <c r="S204" s="293" t="s">
        <v>588</v>
      </c>
      <c r="T204" s="304" t="s">
        <v>637</v>
      </c>
      <c r="U204" s="303">
        <v>0.05</v>
      </c>
      <c r="Z204" s="361"/>
      <c r="AA204" s="362">
        <v>0.5</v>
      </c>
      <c r="AB204" s="106" t="s">
        <v>1249</v>
      </c>
      <c r="AC204" s="106">
        <v>1</v>
      </c>
      <c r="AD204" s="218">
        <v>1</v>
      </c>
      <c r="AE204" s="106">
        <f t="shared" si="20"/>
        <v>0.5</v>
      </c>
      <c r="AF204" s="106">
        <v>0</v>
      </c>
      <c r="AG204" s="106"/>
      <c r="AH204" s="106">
        <f t="shared" si="17"/>
        <v>0</v>
      </c>
      <c r="AI204" s="106">
        <v>0</v>
      </c>
      <c r="AJ204" s="106"/>
      <c r="AK204" s="106">
        <f t="shared" si="18"/>
        <v>0</v>
      </c>
      <c r="AL204" s="106">
        <v>0</v>
      </c>
      <c r="AM204" s="106"/>
      <c r="AN204" s="219">
        <f t="shared" si="19"/>
        <v>0</v>
      </c>
    </row>
    <row r="205" spans="1:40" s="76" customFormat="1" ht="169" x14ac:dyDescent="0.35">
      <c r="A205" s="291">
        <v>200</v>
      </c>
      <c r="B205" s="293" t="s">
        <v>505</v>
      </c>
      <c r="C205" s="293" t="s">
        <v>633</v>
      </c>
      <c r="D205" s="293" t="s">
        <v>72</v>
      </c>
      <c r="E205" s="293" t="s">
        <v>484</v>
      </c>
      <c r="F205" s="293" t="s">
        <v>229</v>
      </c>
      <c r="G205" s="293" t="s">
        <v>46</v>
      </c>
      <c r="H205" s="293" t="s">
        <v>634</v>
      </c>
      <c r="I205" s="293" t="s">
        <v>580</v>
      </c>
      <c r="J205" s="293" t="s">
        <v>544</v>
      </c>
      <c r="K205" s="293" t="s">
        <v>635</v>
      </c>
      <c r="L205" s="301">
        <v>260</v>
      </c>
      <c r="M205" s="307" t="s">
        <v>582</v>
      </c>
      <c r="N205" s="307" t="s">
        <v>593</v>
      </c>
      <c r="O205" s="325" t="s">
        <v>103</v>
      </c>
      <c r="P205" s="360">
        <v>44593</v>
      </c>
      <c r="Q205" s="360">
        <v>44925</v>
      </c>
      <c r="R205" s="293" t="s">
        <v>55</v>
      </c>
      <c r="S205" s="293" t="s">
        <v>594</v>
      </c>
      <c r="T205" s="304" t="s">
        <v>637</v>
      </c>
      <c r="U205" s="303">
        <v>0.45</v>
      </c>
      <c r="Z205" s="361"/>
      <c r="AA205" s="362">
        <v>2</v>
      </c>
      <c r="AB205" s="106" t="s">
        <v>1250</v>
      </c>
      <c r="AC205" s="106">
        <v>10</v>
      </c>
      <c r="AD205" s="218">
        <v>1</v>
      </c>
      <c r="AE205" s="106">
        <f t="shared" si="20"/>
        <v>2</v>
      </c>
      <c r="AF205" s="106">
        <v>125</v>
      </c>
      <c r="AG205" s="106"/>
      <c r="AH205" s="106">
        <f t="shared" si="17"/>
        <v>0</v>
      </c>
      <c r="AI205" s="106">
        <v>65</v>
      </c>
      <c r="AJ205" s="106"/>
      <c r="AK205" s="106">
        <f t="shared" si="18"/>
        <v>0</v>
      </c>
      <c r="AL205" s="106">
        <v>60</v>
      </c>
      <c r="AM205" s="106"/>
      <c r="AN205" s="219">
        <f t="shared" si="19"/>
        <v>0</v>
      </c>
    </row>
    <row r="206" spans="1:40" s="76" customFormat="1" ht="143" x14ac:dyDescent="0.35">
      <c r="A206" s="291">
        <v>201</v>
      </c>
      <c r="B206" s="293" t="s">
        <v>505</v>
      </c>
      <c r="C206" s="293" t="s">
        <v>633</v>
      </c>
      <c r="D206" s="293" t="s">
        <v>72</v>
      </c>
      <c r="E206" s="293" t="s">
        <v>484</v>
      </c>
      <c r="F206" s="293" t="s">
        <v>229</v>
      </c>
      <c r="G206" s="293" t="s">
        <v>46</v>
      </c>
      <c r="H206" s="293" t="s">
        <v>634</v>
      </c>
      <c r="I206" s="293" t="s">
        <v>580</v>
      </c>
      <c r="J206" s="293" t="s">
        <v>544</v>
      </c>
      <c r="K206" s="293" t="s">
        <v>635</v>
      </c>
      <c r="L206" s="301">
        <v>125</v>
      </c>
      <c r="M206" s="307" t="s">
        <v>582</v>
      </c>
      <c r="N206" s="307" t="s">
        <v>1251</v>
      </c>
      <c r="O206" s="325" t="s">
        <v>103</v>
      </c>
      <c r="P206" s="360">
        <v>44593</v>
      </c>
      <c r="Q206" s="360">
        <v>44925</v>
      </c>
      <c r="R206" s="293" t="s">
        <v>55</v>
      </c>
      <c r="S206" s="293" t="s">
        <v>594</v>
      </c>
      <c r="T206" s="304" t="s">
        <v>639</v>
      </c>
      <c r="U206" s="303">
        <v>0.1</v>
      </c>
      <c r="Z206" s="361"/>
      <c r="AA206" s="362">
        <v>0.5</v>
      </c>
      <c r="AB206" s="106" t="s">
        <v>1252</v>
      </c>
      <c r="AC206" s="106">
        <v>20</v>
      </c>
      <c r="AD206" s="218">
        <v>1</v>
      </c>
      <c r="AE206" s="106">
        <f t="shared" si="20"/>
        <v>0.5</v>
      </c>
      <c r="AF206" s="106">
        <v>105</v>
      </c>
      <c r="AG206" s="106"/>
      <c r="AH206" s="106">
        <f t="shared" si="17"/>
        <v>0</v>
      </c>
      <c r="AI206" s="106">
        <v>0</v>
      </c>
      <c r="AJ206" s="106"/>
      <c r="AK206" s="106">
        <f t="shared" si="18"/>
        <v>0</v>
      </c>
      <c r="AL206" s="106">
        <v>0</v>
      </c>
      <c r="AM206" s="106"/>
      <c r="AN206" s="219">
        <f t="shared" si="19"/>
        <v>0</v>
      </c>
    </row>
    <row r="207" spans="1:40" s="76" customFormat="1" ht="143" x14ac:dyDescent="0.35">
      <c r="A207" s="291">
        <v>202</v>
      </c>
      <c r="B207" s="293" t="s">
        <v>505</v>
      </c>
      <c r="C207" s="293" t="s">
        <v>633</v>
      </c>
      <c r="D207" s="293" t="s">
        <v>72</v>
      </c>
      <c r="E207" s="293" t="s">
        <v>484</v>
      </c>
      <c r="F207" s="293" t="s">
        <v>229</v>
      </c>
      <c r="G207" s="293" t="s">
        <v>46</v>
      </c>
      <c r="H207" s="293" t="s">
        <v>634</v>
      </c>
      <c r="I207" s="293" t="s">
        <v>580</v>
      </c>
      <c r="J207" s="293" t="s">
        <v>544</v>
      </c>
      <c r="K207" s="293" t="s">
        <v>635</v>
      </c>
      <c r="L207" s="301">
        <v>125</v>
      </c>
      <c r="M207" s="307" t="s">
        <v>582</v>
      </c>
      <c r="N207" s="307" t="s">
        <v>640</v>
      </c>
      <c r="O207" s="325" t="s">
        <v>103</v>
      </c>
      <c r="P207" s="360">
        <v>44593</v>
      </c>
      <c r="Q207" s="360">
        <v>44925</v>
      </c>
      <c r="R207" s="293" t="s">
        <v>55</v>
      </c>
      <c r="S207" s="293" t="s">
        <v>594</v>
      </c>
      <c r="T207" s="304" t="s">
        <v>639</v>
      </c>
      <c r="U207" s="303">
        <v>0.1</v>
      </c>
      <c r="Z207" s="361"/>
      <c r="AA207" s="362">
        <v>1.5</v>
      </c>
      <c r="AB207" s="106" t="s">
        <v>880</v>
      </c>
      <c r="AC207" s="106">
        <v>0</v>
      </c>
      <c r="AD207" s="218">
        <v>0</v>
      </c>
      <c r="AE207" s="106">
        <f t="shared" si="20"/>
        <v>0</v>
      </c>
      <c r="AF207" s="106">
        <v>0</v>
      </c>
      <c r="AG207" s="106"/>
      <c r="AH207" s="106">
        <f t="shared" si="17"/>
        <v>0</v>
      </c>
      <c r="AI207" s="106">
        <v>65</v>
      </c>
      <c r="AJ207" s="106"/>
      <c r="AK207" s="106">
        <f t="shared" si="18"/>
        <v>0</v>
      </c>
      <c r="AL207" s="106">
        <v>60</v>
      </c>
      <c r="AM207" s="106"/>
      <c r="AN207" s="219">
        <f t="shared" si="19"/>
        <v>0</v>
      </c>
    </row>
    <row r="208" spans="1:40" s="76" customFormat="1" ht="143" x14ac:dyDescent="0.35">
      <c r="A208" s="291">
        <v>203</v>
      </c>
      <c r="B208" s="293" t="s">
        <v>505</v>
      </c>
      <c r="C208" s="293" t="s">
        <v>633</v>
      </c>
      <c r="D208" s="293" t="s">
        <v>72</v>
      </c>
      <c r="E208" s="293" t="s">
        <v>484</v>
      </c>
      <c r="F208" s="293" t="s">
        <v>229</v>
      </c>
      <c r="G208" s="293" t="s">
        <v>46</v>
      </c>
      <c r="H208" s="293" t="s">
        <v>634</v>
      </c>
      <c r="I208" s="293" t="s">
        <v>580</v>
      </c>
      <c r="J208" s="293" t="s">
        <v>509</v>
      </c>
      <c r="K208" s="293" t="s">
        <v>635</v>
      </c>
      <c r="L208" s="301">
        <v>125</v>
      </c>
      <c r="M208" s="307" t="s">
        <v>582</v>
      </c>
      <c r="N208" s="307" t="s">
        <v>600</v>
      </c>
      <c r="O208" s="325" t="s">
        <v>103</v>
      </c>
      <c r="P208" s="360">
        <v>44593</v>
      </c>
      <c r="Q208" s="360">
        <v>44925</v>
      </c>
      <c r="R208" s="293" t="s">
        <v>55</v>
      </c>
      <c r="S208" s="293" t="s">
        <v>594</v>
      </c>
      <c r="T208" s="304" t="s">
        <v>639</v>
      </c>
      <c r="U208" s="303">
        <v>0.05</v>
      </c>
      <c r="Z208" s="361"/>
      <c r="AA208" s="362">
        <v>0.5</v>
      </c>
      <c r="AB208" s="106" t="s">
        <v>880</v>
      </c>
      <c r="AC208" s="106">
        <v>0</v>
      </c>
      <c r="AD208" s="218">
        <v>0</v>
      </c>
      <c r="AE208" s="106">
        <f t="shared" si="20"/>
        <v>0</v>
      </c>
      <c r="AF208" s="106">
        <v>0</v>
      </c>
      <c r="AG208" s="106"/>
      <c r="AH208" s="106">
        <f t="shared" si="17"/>
        <v>0</v>
      </c>
      <c r="AI208" s="106">
        <v>0</v>
      </c>
      <c r="AJ208" s="106"/>
      <c r="AK208" s="106">
        <f t="shared" si="18"/>
        <v>0</v>
      </c>
      <c r="AL208" s="106">
        <v>125</v>
      </c>
      <c r="AM208" s="106"/>
      <c r="AN208" s="219">
        <f t="shared" si="19"/>
        <v>0</v>
      </c>
    </row>
    <row r="209" spans="1:40" s="76" customFormat="1" ht="143" x14ac:dyDescent="0.35">
      <c r="A209" s="291">
        <v>204</v>
      </c>
      <c r="B209" s="293" t="s">
        <v>505</v>
      </c>
      <c r="C209" s="293" t="s">
        <v>633</v>
      </c>
      <c r="D209" s="293" t="s">
        <v>72</v>
      </c>
      <c r="E209" s="293" t="s">
        <v>484</v>
      </c>
      <c r="F209" s="293" t="s">
        <v>229</v>
      </c>
      <c r="G209" s="293" t="s">
        <v>46</v>
      </c>
      <c r="H209" s="293" t="s">
        <v>634</v>
      </c>
      <c r="I209" s="293" t="s">
        <v>580</v>
      </c>
      <c r="J209" s="293" t="s">
        <v>509</v>
      </c>
      <c r="K209" s="293" t="s">
        <v>641</v>
      </c>
      <c r="L209" s="301">
        <v>1</v>
      </c>
      <c r="M209" s="307" t="s">
        <v>582</v>
      </c>
      <c r="N209" s="307" t="s">
        <v>642</v>
      </c>
      <c r="O209" s="325" t="s">
        <v>103</v>
      </c>
      <c r="P209" s="360">
        <v>44593</v>
      </c>
      <c r="Q209" s="360">
        <v>44925</v>
      </c>
      <c r="R209" s="293" t="s">
        <v>55</v>
      </c>
      <c r="S209" s="293" t="s">
        <v>588</v>
      </c>
      <c r="T209" s="304" t="s">
        <v>639</v>
      </c>
      <c r="U209" s="303">
        <v>0.15</v>
      </c>
      <c r="Z209" s="361"/>
      <c r="AA209" s="362">
        <v>0.5</v>
      </c>
      <c r="AB209" s="106" t="s">
        <v>1253</v>
      </c>
      <c r="AC209" s="106">
        <v>1</v>
      </c>
      <c r="AD209" s="218">
        <v>1</v>
      </c>
      <c r="AE209" s="106">
        <f t="shared" si="20"/>
        <v>0.5</v>
      </c>
      <c r="AF209" s="106">
        <v>0</v>
      </c>
      <c r="AG209" s="106"/>
      <c r="AH209" s="106">
        <f t="shared" si="17"/>
        <v>0</v>
      </c>
      <c r="AI209" s="106">
        <v>0</v>
      </c>
      <c r="AJ209" s="106"/>
      <c r="AK209" s="106">
        <f t="shared" si="18"/>
        <v>0</v>
      </c>
      <c r="AL209" s="106">
        <v>0</v>
      </c>
      <c r="AM209" s="106"/>
      <c r="AN209" s="219">
        <f t="shared" si="19"/>
        <v>0</v>
      </c>
    </row>
    <row r="210" spans="1:40" s="76" customFormat="1" ht="169" x14ac:dyDescent="0.35">
      <c r="A210" s="291">
        <v>205</v>
      </c>
      <c r="B210" s="293" t="s">
        <v>505</v>
      </c>
      <c r="C210" s="293" t="s">
        <v>633</v>
      </c>
      <c r="D210" s="293" t="s">
        <v>72</v>
      </c>
      <c r="E210" s="293" t="s">
        <v>484</v>
      </c>
      <c r="F210" s="293" t="s">
        <v>229</v>
      </c>
      <c r="G210" s="293" t="s">
        <v>46</v>
      </c>
      <c r="H210" s="293" t="s">
        <v>634</v>
      </c>
      <c r="I210" s="293" t="s">
        <v>580</v>
      </c>
      <c r="J210" s="293" t="s">
        <v>509</v>
      </c>
      <c r="K210" s="293" t="s">
        <v>641</v>
      </c>
      <c r="L210" s="301">
        <v>1</v>
      </c>
      <c r="M210" s="307" t="s">
        <v>582</v>
      </c>
      <c r="N210" s="307" t="s">
        <v>643</v>
      </c>
      <c r="O210" s="325" t="s">
        <v>103</v>
      </c>
      <c r="P210" s="360">
        <v>44593</v>
      </c>
      <c r="Q210" s="360">
        <v>44925</v>
      </c>
      <c r="R210" s="293" t="s">
        <v>55</v>
      </c>
      <c r="S210" s="293" t="s">
        <v>588</v>
      </c>
      <c r="T210" s="304" t="s">
        <v>637</v>
      </c>
      <c r="U210" s="303">
        <v>0.15</v>
      </c>
      <c r="Z210" s="361"/>
      <c r="AA210" s="362">
        <v>0.5</v>
      </c>
      <c r="AB210" s="106" t="s">
        <v>1254</v>
      </c>
      <c r="AC210" s="106">
        <v>1</v>
      </c>
      <c r="AD210" s="218">
        <v>1</v>
      </c>
      <c r="AE210" s="106">
        <f t="shared" si="20"/>
        <v>0.5</v>
      </c>
      <c r="AF210" s="106">
        <v>0</v>
      </c>
      <c r="AG210" s="106"/>
      <c r="AH210" s="106">
        <f t="shared" si="17"/>
        <v>0</v>
      </c>
      <c r="AI210" s="106">
        <v>0</v>
      </c>
      <c r="AJ210" s="106"/>
      <c r="AK210" s="106">
        <f t="shared" si="18"/>
        <v>0</v>
      </c>
      <c r="AL210" s="106">
        <v>0</v>
      </c>
      <c r="AM210" s="106"/>
      <c r="AN210" s="219">
        <f t="shared" si="19"/>
        <v>0</v>
      </c>
    </row>
    <row r="211" spans="1:40" s="76" customFormat="1" ht="169" x14ac:dyDescent="0.35">
      <c r="A211" s="291">
        <v>206</v>
      </c>
      <c r="B211" s="293" t="s">
        <v>505</v>
      </c>
      <c r="C211" s="293" t="s">
        <v>633</v>
      </c>
      <c r="D211" s="293" t="s">
        <v>72</v>
      </c>
      <c r="E211" s="293" t="s">
        <v>484</v>
      </c>
      <c r="F211" s="293" t="s">
        <v>229</v>
      </c>
      <c r="G211" s="293" t="s">
        <v>46</v>
      </c>
      <c r="H211" s="293" t="s">
        <v>634</v>
      </c>
      <c r="I211" s="293" t="s">
        <v>580</v>
      </c>
      <c r="J211" s="293" t="s">
        <v>509</v>
      </c>
      <c r="K211" s="293" t="s">
        <v>641</v>
      </c>
      <c r="L211" s="301">
        <v>1</v>
      </c>
      <c r="M211" s="307" t="s">
        <v>582</v>
      </c>
      <c r="N211" s="307" t="s">
        <v>644</v>
      </c>
      <c r="O211" s="325" t="s">
        <v>103</v>
      </c>
      <c r="P211" s="360">
        <v>44593</v>
      </c>
      <c r="Q211" s="360">
        <v>44925</v>
      </c>
      <c r="R211" s="293" t="s">
        <v>55</v>
      </c>
      <c r="S211" s="293" t="s">
        <v>588</v>
      </c>
      <c r="T211" s="304" t="s">
        <v>637</v>
      </c>
      <c r="U211" s="303">
        <v>0.05</v>
      </c>
      <c r="Z211" s="361"/>
      <c r="AA211" s="362">
        <v>0.5</v>
      </c>
      <c r="AB211" s="106" t="s">
        <v>1255</v>
      </c>
      <c r="AC211" s="106">
        <v>0</v>
      </c>
      <c r="AD211" s="218">
        <v>0</v>
      </c>
      <c r="AE211" s="106">
        <f t="shared" si="20"/>
        <v>0</v>
      </c>
      <c r="AF211" s="106">
        <v>1</v>
      </c>
      <c r="AG211" s="106"/>
      <c r="AH211" s="106">
        <f t="shared" si="17"/>
        <v>0</v>
      </c>
      <c r="AI211" s="106">
        <v>0</v>
      </c>
      <c r="AJ211" s="106"/>
      <c r="AK211" s="106">
        <f t="shared" si="18"/>
        <v>0</v>
      </c>
      <c r="AL211" s="106">
        <v>0</v>
      </c>
      <c r="AM211" s="106"/>
      <c r="AN211" s="219">
        <f t="shared" si="19"/>
        <v>0</v>
      </c>
    </row>
    <row r="212" spans="1:40" s="76" customFormat="1" ht="169" x14ac:dyDescent="0.35">
      <c r="A212" s="291">
        <v>207</v>
      </c>
      <c r="B212" s="293" t="s">
        <v>505</v>
      </c>
      <c r="C212" s="293" t="s">
        <v>633</v>
      </c>
      <c r="D212" s="293" t="s">
        <v>72</v>
      </c>
      <c r="E212" s="293" t="s">
        <v>484</v>
      </c>
      <c r="F212" s="293" t="s">
        <v>229</v>
      </c>
      <c r="G212" s="293" t="s">
        <v>46</v>
      </c>
      <c r="H212" s="293" t="s">
        <v>634</v>
      </c>
      <c r="I212" s="293" t="s">
        <v>580</v>
      </c>
      <c r="J212" s="293" t="s">
        <v>544</v>
      </c>
      <c r="K212" s="293" t="s">
        <v>641</v>
      </c>
      <c r="L212" s="301">
        <v>33</v>
      </c>
      <c r="M212" s="307" t="s">
        <v>582</v>
      </c>
      <c r="N212" s="307" t="s">
        <v>1256</v>
      </c>
      <c r="O212" s="325" t="s">
        <v>103</v>
      </c>
      <c r="P212" s="360">
        <v>44593</v>
      </c>
      <c r="Q212" s="360">
        <v>44925</v>
      </c>
      <c r="R212" s="293" t="s">
        <v>55</v>
      </c>
      <c r="S212" s="293" t="s">
        <v>588</v>
      </c>
      <c r="T212" s="304" t="s">
        <v>637</v>
      </c>
      <c r="U212" s="303">
        <v>0.15</v>
      </c>
      <c r="Z212" s="361"/>
      <c r="AA212" s="362">
        <v>0.5</v>
      </c>
      <c r="AB212" s="106" t="s">
        <v>1257</v>
      </c>
      <c r="AC212" s="106">
        <v>0</v>
      </c>
      <c r="AD212" s="218">
        <v>0</v>
      </c>
      <c r="AE212" s="106">
        <f t="shared" si="20"/>
        <v>0</v>
      </c>
      <c r="AF212" s="106">
        <v>33</v>
      </c>
      <c r="AG212" s="106"/>
      <c r="AH212" s="106">
        <f t="shared" si="17"/>
        <v>0</v>
      </c>
      <c r="AI212" s="106">
        <v>0</v>
      </c>
      <c r="AJ212" s="106"/>
      <c r="AK212" s="106">
        <f t="shared" si="18"/>
        <v>0</v>
      </c>
      <c r="AL212" s="106">
        <v>0</v>
      </c>
      <c r="AM212" s="106"/>
      <c r="AN212" s="219">
        <f t="shared" si="19"/>
        <v>0</v>
      </c>
    </row>
    <row r="213" spans="1:40" s="76" customFormat="1" ht="169" x14ac:dyDescent="0.35">
      <c r="A213" s="291">
        <v>208</v>
      </c>
      <c r="B213" s="293" t="s">
        <v>505</v>
      </c>
      <c r="C213" s="293" t="s">
        <v>633</v>
      </c>
      <c r="D213" s="293" t="s">
        <v>72</v>
      </c>
      <c r="E213" s="293" t="s">
        <v>484</v>
      </c>
      <c r="F213" s="293" t="s">
        <v>229</v>
      </c>
      <c r="G213" s="293" t="s">
        <v>46</v>
      </c>
      <c r="H213" s="293" t="s">
        <v>634</v>
      </c>
      <c r="I213" s="293" t="s">
        <v>580</v>
      </c>
      <c r="J213" s="293" t="s">
        <v>509</v>
      </c>
      <c r="K213" s="293" t="s">
        <v>641</v>
      </c>
      <c r="L213" s="301">
        <v>1</v>
      </c>
      <c r="M213" s="307" t="s">
        <v>582</v>
      </c>
      <c r="N213" s="307" t="s">
        <v>646</v>
      </c>
      <c r="O213" s="325" t="s">
        <v>103</v>
      </c>
      <c r="P213" s="360">
        <v>44593</v>
      </c>
      <c r="Q213" s="360">
        <v>44925</v>
      </c>
      <c r="R213" s="293" t="s">
        <v>55</v>
      </c>
      <c r="S213" s="293" t="s">
        <v>613</v>
      </c>
      <c r="T213" s="304" t="s">
        <v>637</v>
      </c>
      <c r="U213" s="303">
        <v>0.1</v>
      </c>
      <c r="Z213" s="361"/>
      <c r="AA213" s="362">
        <v>0.5</v>
      </c>
      <c r="AB213" s="106" t="s">
        <v>1258</v>
      </c>
      <c r="AC213" s="106">
        <v>0</v>
      </c>
      <c r="AD213" s="218">
        <v>0</v>
      </c>
      <c r="AE213" s="106">
        <f t="shared" si="20"/>
        <v>0</v>
      </c>
      <c r="AF213" s="106">
        <v>1</v>
      </c>
      <c r="AG213" s="106"/>
      <c r="AH213" s="106">
        <f t="shared" si="17"/>
        <v>0</v>
      </c>
      <c r="AI213" s="106">
        <v>0</v>
      </c>
      <c r="AJ213" s="106"/>
      <c r="AK213" s="106">
        <f t="shared" si="18"/>
        <v>0</v>
      </c>
      <c r="AL213" s="106">
        <v>0</v>
      </c>
      <c r="AM213" s="106"/>
      <c r="AN213" s="219">
        <f t="shared" si="19"/>
        <v>0</v>
      </c>
    </row>
    <row r="214" spans="1:40" s="76" customFormat="1" ht="143" x14ac:dyDescent="0.35">
      <c r="A214" s="291">
        <v>209</v>
      </c>
      <c r="B214" s="293" t="s">
        <v>505</v>
      </c>
      <c r="C214" s="293" t="s">
        <v>633</v>
      </c>
      <c r="D214" s="293" t="s">
        <v>72</v>
      </c>
      <c r="E214" s="293" t="s">
        <v>484</v>
      </c>
      <c r="F214" s="293" t="s">
        <v>229</v>
      </c>
      <c r="G214" s="293" t="s">
        <v>46</v>
      </c>
      <c r="H214" s="293" t="s">
        <v>634</v>
      </c>
      <c r="I214" s="293" t="s">
        <v>580</v>
      </c>
      <c r="J214" s="293" t="s">
        <v>544</v>
      </c>
      <c r="K214" s="293" t="s">
        <v>641</v>
      </c>
      <c r="L214" s="301">
        <v>33</v>
      </c>
      <c r="M214" s="307" t="s">
        <v>582</v>
      </c>
      <c r="N214" s="307" t="s">
        <v>647</v>
      </c>
      <c r="O214" s="325" t="s">
        <v>103</v>
      </c>
      <c r="P214" s="360">
        <v>44593</v>
      </c>
      <c r="Q214" s="360">
        <v>44925</v>
      </c>
      <c r="R214" s="293" t="s">
        <v>55</v>
      </c>
      <c r="S214" s="293" t="s">
        <v>588</v>
      </c>
      <c r="T214" s="304" t="s">
        <v>639</v>
      </c>
      <c r="U214" s="303">
        <v>0.3</v>
      </c>
      <c r="Z214" s="361"/>
      <c r="AA214" s="362">
        <v>2</v>
      </c>
      <c r="AB214" s="106" t="s">
        <v>880</v>
      </c>
      <c r="AC214" s="106">
        <v>0</v>
      </c>
      <c r="AD214" s="218">
        <v>0</v>
      </c>
      <c r="AE214" s="106">
        <f t="shared" si="20"/>
        <v>0</v>
      </c>
      <c r="AF214" s="106">
        <v>0</v>
      </c>
      <c r="AG214" s="106"/>
      <c r="AH214" s="106">
        <f t="shared" si="17"/>
        <v>0</v>
      </c>
      <c r="AI214" s="106">
        <v>33</v>
      </c>
      <c r="AJ214" s="106"/>
      <c r="AK214" s="106">
        <f t="shared" si="18"/>
        <v>0</v>
      </c>
      <c r="AL214" s="106">
        <v>0</v>
      </c>
      <c r="AM214" s="106"/>
      <c r="AN214" s="219">
        <f t="shared" si="19"/>
        <v>0</v>
      </c>
    </row>
    <row r="215" spans="1:40" s="76" customFormat="1" ht="143" x14ac:dyDescent="0.35">
      <c r="A215" s="291">
        <v>210</v>
      </c>
      <c r="B215" s="293" t="s">
        <v>505</v>
      </c>
      <c r="C215" s="293" t="s">
        <v>633</v>
      </c>
      <c r="D215" s="293" t="s">
        <v>72</v>
      </c>
      <c r="E215" s="293" t="s">
        <v>484</v>
      </c>
      <c r="F215" s="293" t="s">
        <v>229</v>
      </c>
      <c r="G215" s="293" t="s">
        <v>46</v>
      </c>
      <c r="H215" s="293" t="s">
        <v>634</v>
      </c>
      <c r="I215" s="293" t="s">
        <v>580</v>
      </c>
      <c r="J215" s="293" t="s">
        <v>509</v>
      </c>
      <c r="K215" s="293" t="s">
        <v>641</v>
      </c>
      <c r="L215" s="301">
        <v>33</v>
      </c>
      <c r="M215" s="307" t="s">
        <v>582</v>
      </c>
      <c r="N215" s="307" t="s">
        <v>648</v>
      </c>
      <c r="O215" s="325" t="s">
        <v>103</v>
      </c>
      <c r="P215" s="360">
        <v>44593</v>
      </c>
      <c r="Q215" s="360">
        <v>44925</v>
      </c>
      <c r="R215" s="293" t="s">
        <v>55</v>
      </c>
      <c r="S215" s="293" t="s">
        <v>594</v>
      </c>
      <c r="T215" s="304" t="s">
        <v>639</v>
      </c>
      <c r="U215" s="303">
        <v>0.1</v>
      </c>
      <c r="Z215" s="361"/>
      <c r="AA215" s="362">
        <v>0.5</v>
      </c>
      <c r="AB215" s="106" t="s">
        <v>880</v>
      </c>
      <c r="AC215" s="106">
        <v>0</v>
      </c>
      <c r="AD215" s="218">
        <v>0</v>
      </c>
      <c r="AE215" s="106">
        <f t="shared" si="20"/>
        <v>0</v>
      </c>
      <c r="AF215" s="106">
        <v>0</v>
      </c>
      <c r="AG215" s="106"/>
      <c r="AH215" s="106">
        <f t="shared" si="17"/>
        <v>0</v>
      </c>
      <c r="AI215" s="106">
        <v>0</v>
      </c>
      <c r="AJ215" s="106"/>
      <c r="AK215" s="106">
        <f t="shared" si="18"/>
        <v>0</v>
      </c>
      <c r="AL215" s="106">
        <v>33</v>
      </c>
      <c r="AM215" s="106"/>
      <c r="AN215" s="219">
        <f t="shared" si="19"/>
        <v>0</v>
      </c>
    </row>
    <row r="216" spans="1:40" s="76" customFormat="1" ht="169" x14ac:dyDescent="0.35">
      <c r="A216" s="291">
        <v>211</v>
      </c>
      <c r="B216" s="293" t="s">
        <v>505</v>
      </c>
      <c r="C216" s="293" t="s">
        <v>633</v>
      </c>
      <c r="D216" s="293" t="s">
        <v>72</v>
      </c>
      <c r="E216" s="293" t="s">
        <v>484</v>
      </c>
      <c r="F216" s="293" t="s">
        <v>229</v>
      </c>
      <c r="G216" s="293" t="s">
        <v>46</v>
      </c>
      <c r="H216" s="293" t="s">
        <v>634</v>
      </c>
      <c r="I216" s="293" t="s">
        <v>580</v>
      </c>
      <c r="J216" s="293" t="s">
        <v>509</v>
      </c>
      <c r="K216" s="293" t="s">
        <v>649</v>
      </c>
      <c r="L216" s="301">
        <v>1</v>
      </c>
      <c r="M216" s="307" t="s">
        <v>582</v>
      </c>
      <c r="N216" s="307" t="s">
        <v>620</v>
      </c>
      <c r="O216" s="325" t="s">
        <v>103</v>
      </c>
      <c r="P216" s="360">
        <v>44593</v>
      </c>
      <c r="Q216" s="360">
        <v>44925</v>
      </c>
      <c r="R216" s="293" t="s">
        <v>55</v>
      </c>
      <c r="S216" s="293" t="s">
        <v>588</v>
      </c>
      <c r="T216" s="304" t="s">
        <v>637</v>
      </c>
      <c r="U216" s="303">
        <v>0.15</v>
      </c>
      <c r="Z216" s="361"/>
      <c r="AA216" s="362">
        <v>0.5</v>
      </c>
      <c r="AB216" s="106" t="s">
        <v>1259</v>
      </c>
      <c r="AC216" s="106">
        <v>1</v>
      </c>
      <c r="AD216" s="218">
        <v>1</v>
      </c>
      <c r="AE216" s="106">
        <f t="shared" si="20"/>
        <v>0.5</v>
      </c>
      <c r="AF216" s="106">
        <v>0</v>
      </c>
      <c r="AG216" s="106"/>
      <c r="AH216" s="106">
        <f t="shared" si="17"/>
        <v>0</v>
      </c>
      <c r="AI216" s="106">
        <v>0</v>
      </c>
      <c r="AJ216" s="106"/>
      <c r="AK216" s="106">
        <f t="shared" si="18"/>
        <v>0</v>
      </c>
      <c r="AL216" s="106">
        <v>0</v>
      </c>
      <c r="AM216" s="106"/>
      <c r="AN216" s="219">
        <f t="shared" si="19"/>
        <v>0</v>
      </c>
    </row>
    <row r="217" spans="1:40" s="76" customFormat="1" ht="169" x14ac:dyDescent="0.35">
      <c r="A217" s="291">
        <v>212</v>
      </c>
      <c r="B217" s="293" t="s">
        <v>505</v>
      </c>
      <c r="C217" s="293" t="s">
        <v>633</v>
      </c>
      <c r="D217" s="293" t="s">
        <v>72</v>
      </c>
      <c r="E217" s="293" t="s">
        <v>484</v>
      </c>
      <c r="F217" s="293" t="s">
        <v>229</v>
      </c>
      <c r="G217" s="293" t="s">
        <v>46</v>
      </c>
      <c r="H217" s="293" t="s">
        <v>634</v>
      </c>
      <c r="I217" s="293" t="s">
        <v>580</v>
      </c>
      <c r="J217" s="293" t="s">
        <v>509</v>
      </c>
      <c r="K217" s="293" t="s">
        <v>649</v>
      </c>
      <c r="L217" s="301">
        <v>1</v>
      </c>
      <c r="M217" s="307" t="s">
        <v>582</v>
      </c>
      <c r="N217" s="307" t="s">
        <v>650</v>
      </c>
      <c r="O217" s="325" t="s">
        <v>103</v>
      </c>
      <c r="P217" s="360">
        <v>44593</v>
      </c>
      <c r="Q217" s="360">
        <v>44925</v>
      </c>
      <c r="R217" s="293" t="s">
        <v>55</v>
      </c>
      <c r="S217" s="293" t="s">
        <v>588</v>
      </c>
      <c r="T217" s="304" t="s">
        <v>637</v>
      </c>
      <c r="U217" s="303">
        <v>0.15</v>
      </c>
      <c r="Z217" s="361"/>
      <c r="AA217" s="362">
        <v>0.5</v>
      </c>
      <c r="AB217" s="106" t="s">
        <v>1260</v>
      </c>
      <c r="AC217" s="106">
        <v>1</v>
      </c>
      <c r="AD217" s="218">
        <v>1</v>
      </c>
      <c r="AE217" s="106">
        <f t="shared" si="20"/>
        <v>0.5</v>
      </c>
      <c r="AF217" s="106">
        <v>0</v>
      </c>
      <c r="AG217" s="106"/>
      <c r="AH217" s="106">
        <f t="shared" si="17"/>
        <v>0</v>
      </c>
      <c r="AI217" s="106">
        <v>0</v>
      </c>
      <c r="AJ217" s="106"/>
      <c r="AK217" s="106">
        <f t="shared" si="18"/>
        <v>0</v>
      </c>
      <c r="AL217" s="106">
        <v>0</v>
      </c>
      <c r="AM217" s="106"/>
      <c r="AN217" s="219">
        <f t="shared" si="19"/>
        <v>0</v>
      </c>
    </row>
    <row r="218" spans="1:40" s="76" customFormat="1" ht="169" x14ac:dyDescent="0.35">
      <c r="A218" s="291">
        <v>213</v>
      </c>
      <c r="B218" s="293" t="s">
        <v>505</v>
      </c>
      <c r="C218" s="293" t="s">
        <v>633</v>
      </c>
      <c r="D218" s="293" t="s">
        <v>72</v>
      </c>
      <c r="E218" s="293" t="s">
        <v>484</v>
      </c>
      <c r="F218" s="293" t="s">
        <v>229</v>
      </c>
      <c r="G218" s="293" t="s">
        <v>46</v>
      </c>
      <c r="H218" s="293" t="s">
        <v>634</v>
      </c>
      <c r="I218" s="293" t="s">
        <v>580</v>
      </c>
      <c r="J218" s="293" t="s">
        <v>509</v>
      </c>
      <c r="K218" s="293" t="s">
        <v>649</v>
      </c>
      <c r="L218" s="301">
        <v>2</v>
      </c>
      <c r="M218" s="307" t="s">
        <v>582</v>
      </c>
      <c r="N218" s="307" t="s">
        <v>651</v>
      </c>
      <c r="O218" s="325" t="s">
        <v>103</v>
      </c>
      <c r="P218" s="360">
        <v>44593</v>
      </c>
      <c r="Q218" s="360">
        <v>44925</v>
      </c>
      <c r="R218" s="293" t="s">
        <v>55</v>
      </c>
      <c r="S218" s="293" t="s">
        <v>588</v>
      </c>
      <c r="T218" s="304" t="s">
        <v>637</v>
      </c>
      <c r="U218" s="303">
        <v>0.05</v>
      </c>
      <c r="Z218" s="361"/>
      <c r="AA218" s="362">
        <v>0.5</v>
      </c>
      <c r="AB218" s="106" t="s">
        <v>1261</v>
      </c>
      <c r="AC218" s="106">
        <v>1</v>
      </c>
      <c r="AD218" s="218">
        <v>1</v>
      </c>
      <c r="AE218" s="106">
        <f>+$AA218*AD218</f>
        <v>0.5</v>
      </c>
      <c r="AF218" s="106">
        <v>1</v>
      </c>
      <c r="AG218" s="106"/>
      <c r="AH218" s="106">
        <f t="shared" si="17"/>
        <v>0</v>
      </c>
      <c r="AI218" s="106">
        <v>0</v>
      </c>
      <c r="AJ218" s="106"/>
      <c r="AK218" s="106">
        <f t="shared" si="18"/>
        <v>0</v>
      </c>
      <c r="AL218" s="106">
        <v>0</v>
      </c>
      <c r="AM218" s="106"/>
      <c r="AN218" s="219">
        <f t="shared" si="19"/>
        <v>0</v>
      </c>
    </row>
    <row r="219" spans="1:40" s="76" customFormat="1" ht="169" x14ac:dyDescent="0.35">
      <c r="A219" s="291">
        <v>214</v>
      </c>
      <c r="B219" s="293" t="s">
        <v>505</v>
      </c>
      <c r="C219" s="293" t="s">
        <v>633</v>
      </c>
      <c r="D219" s="293" t="s">
        <v>72</v>
      </c>
      <c r="E219" s="293" t="s">
        <v>484</v>
      </c>
      <c r="F219" s="293" t="s">
        <v>229</v>
      </c>
      <c r="G219" s="293" t="s">
        <v>46</v>
      </c>
      <c r="H219" s="293" t="s">
        <v>634</v>
      </c>
      <c r="I219" s="293" t="s">
        <v>580</v>
      </c>
      <c r="J219" s="293" t="s">
        <v>544</v>
      </c>
      <c r="K219" s="293" t="s">
        <v>649</v>
      </c>
      <c r="L219" s="301">
        <v>22</v>
      </c>
      <c r="M219" s="307" t="s">
        <v>582</v>
      </c>
      <c r="N219" s="307" t="s">
        <v>652</v>
      </c>
      <c r="O219" s="325" t="s">
        <v>103</v>
      </c>
      <c r="P219" s="360">
        <v>44593</v>
      </c>
      <c r="Q219" s="360">
        <v>44925</v>
      </c>
      <c r="R219" s="293" t="s">
        <v>55</v>
      </c>
      <c r="S219" s="293" t="s">
        <v>588</v>
      </c>
      <c r="T219" s="304" t="s">
        <v>637</v>
      </c>
      <c r="U219" s="303">
        <v>0.15</v>
      </c>
      <c r="Z219" s="361"/>
      <c r="AA219" s="362">
        <v>0.5</v>
      </c>
      <c r="AB219" s="106" t="s">
        <v>1262</v>
      </c>
      <c r="AC219" s="106">
        <v>7</v>
      </c>
      <c r="AD219" s="218">
        <v>1</v>
      </c>
      <c r="AE219" s="106">
        <f t="shared" si="20"/>
        <v>0.5</v>
      </c>
      <c r="AF219" s="106">
        <v>15</v>
      </c>
      <c r="AG219" s="106"/>
      <c r="AH219" s="106">
        <f t="shared" si="17"/>
        <v>0</v>
      </c>
      <c r="AI219" s="106">
        <v>0</v>
      </c>
      <c r="AJ219" s="106"/>
      <c r="AK219" s="106">
        <f t="shared" si="18"/>
        <v>0</v>
      </c>
      <c r="AL219" s="106">
        <v>0</v>
      </c>
      <c r="AM219" s="106"/>
      <c r="AN219" s="219">
        <f t="shared" si="19"/>
        <v>0</v>
      </c>
    </row>
    <row r="220" spans="1:40" s="76" customFormat="1" ht="169" x14ac:dyDescent="0.35">
      <c r="A220" s="291">
        <v>215</v>
      </c>
      <c r="B220" s="293" t="s">
        <v>505</v>
      </c>
      <c r="C220" s="293" t="s">
        <v>633</v>
      </c>
      <c r="D220" s="293" t="s">
        <v>72</v>
      </c>
      <c r="E220" s="293" t="s">
        <v>484</v>
      </c>
      <c r="F220" s="293" t="s">
        <v>229</v>
      </c>
      <c r="G220" s="293" t="s">
        <v>46</v>
      </c>
      <c r="H220" s="293" t="s">
        <v>634</v>
      </c>
      <c r="I220" s="293" t="s">
        <v>580</v>
      </c>
      <c r="J220" s="293" t="s">
        <v>509</v>
      </c>
      <c r="K220" s="293" t="s">
        <v>649</v>
      </c>
      <c r="L220" s="301">
        <v>1</v>
      </c>
      <c r="M220" s="307" t="s">
        <v>582</v>
      </c>
      <c r="N220" s="307" t="s">
        <v>628</v>
      </c>
      <c r="O220" s="325" t="s">
        <v>103</v>
      </c>
      <c r="P220" s="360">
        <v>44593</v>
      </c>
      <c r="Q220" s="360">
        <v>44925</v>
      </c>
      <c r="R220" s="293" t="s">
        <v>55</v>
      </c>
      <c r="S220" s="293" t="s">
        <v>613</v>
      </c>
      <c r="T220" s="304" t="s">
        <v>637</v>
      </c>
      <c r="U220" s="303">
        <v>0.1</v>
      </c>
      <c r="Z220" s="361"/>
      <c r="AA220" s="362">
        <v>0.5</v>
      </c>
      <c r="AB220" s="106" t="s">
        <v>880</v>
      </c>
      <c r="AC220" s="106">
        <v>0</v>
      </c>
      <c r="AD220" s="218">
        <v>0</v>
      </c>
      <c r="AE220" s="106">
        <f t="shared" si="20"/>
        <v>0</v>
      </c>
      <c r="AF220" s="106">
        <v>1</v>
      </c>
      <c r="AG220" s="106"/>
      <c r="AH220" s="106">
        <f t="shared" si="17"/>
        <v>0</v>
      </c>
      <c r="AI220" s="106">
        <v>0</v>
      </c>
      <c r="AJ220" s="106"/>
      <c r="AK220" s="106">
        <f t="shared" si="18"/>
        <v>0</v>
      </c>
      <c r="AL220" s="106">
        <v>0</v>
      </c>
      <c r="AM220" s="106"/>
      <c r="AN220" s="219">
        <f t="shared" si="19"/>
        <v>0</v>
      </c>
    </row>
    <row r="221" spans="1:40" s="76" customFormat="1" ht="143" x14ac:dyDescent="0.35">
      <c r="A221" s="291">
        <v>216</v>
      </c>
      <c r="B221" s="293" t="s">
        <v>505</v>
      </c>
      <c r="C221" s="293" t="s">
        <v>633</v>
      </c>
      <c r="D221" s="293" t="s">
        <v>72</v>
      </c>
      <c r="E221" s="293" t="s">
        <v>484</v>
      </c>
      <c r="F221" s="293" t="s">
        <v>229</v>
      </c>
      <c r="G221" s="293" t="s">
        <v>46</v>
      </c>
      <c r="H221" s="293" t="s">
        <v>634</v>
      </c>
      <c r="I221" s="293" t="s">
        <v>580</v>
      </c>
      <c r="J221" s="293" t="s">
        <v>544</v>
      </c>
      <c r="K221" s="293" t="s">
        <v>649</v>
      </c>
      <c r="L221" s="301">
        <v>22</v>
      </c>
      <c r="M221" s="307" t="s">
        <v>582</v>
      </c>
      <c r="N221" s="307" t="s">
        <v>653</v>
      </c>
      <c r="O221" s="325" t="s">
        <v>103</v>
      </c>
      <c r="P221" s="360">
        <v>44593</v>
      </c>
      <c r="Q221" s="360">
        <v>44925</v>
      </c>
      <c r="R221" s="293" t="s">
        <v>55</v>
      </c>
      <c r="S221" s="293" t="s">
        <v>588</v>
      </c>
      <c r="T221" s="304" t="s">
        <v>639</v>
      </c>
      <c r="U221" s="303">
        <v>0.1</v>
      </c>
      <c r="Z221" s="361"/>
      <c r="AA221" s="362">
        <v>0.5</v>
      </c>
      <c r="AB221" s="106" t="s">
        <v>880</v>
      </c>
      <c r="AC221" s="106">
        <v>0</v>
      </c>
      <c r="AD221" s="218">
        <v>0</v>
      </c>
      <c r="AE221" s="106">
        <f t="shared" si="20"/>
        <v>0</v>
      </c>
      <c r="AF221" s="106">
        <v>0</v>
      </c>
      <c r="AG221" s="106"/>
      <c r="AH221" s="106">
        <f t="shared" si="17"/>
        <v>0</v>
      </c>
      <c r="AI221" s="106">
        <v>6</v>
      </c>
      <c r="AJ221" s="106"/>
      <c r="AK221" s="106">
        <f t="shared" si="18"/>
        <v>0</v>
      </c>
      <c r="AL221" s="106">
        <v>16</v>
      </c>
      <c r="AM221" s="106"/>
      <c r="AN221" s="219">
        <f t="shared" si="19"/>
        <v>0</v>
      </c>
    </row>
    <row r="222" spans="1:40" s="76" customFormat="1" ht="143" x14ac:dyDescent="0.35">
      <c r="A222" s="291">
        <v>217</v>
      </c>
      <c r="B222" s="293" t="s">
        <v>505</v>
      </c>
      <c r="C222" s="293" t="s">
        <v>633</v>
      </c>
      <c r="D222" s="293" t="s">
        <v>72</v>
      </c>
      <c r="E222" s="293" t="s">
        <v>484</v>
      </c>
      <c r="F222" s="293" t="s">
        <v>229</v>
      </c>
      <c r="G222" s="293" t="s">
        <v>46</v>
      </c>
      <c r="H222" s="293" t="s">
        <v>634</v>
      </c>
      <c r="I222" s="293" t="s">
        <v>580</v>
      </c>
      <c r="J222" s="293" t="s">
        <v>544</v>
      </c>
      <c r="K222" s="293" t="s">
        <v>649</v>
      </c>
      <c r="L222" s="301">
        <v>22</v>
      </c>
      <c r="M222" s="307" t="s">
        <v>582</v>
      </c>
      <c r="N222" s="307" t="s">
        <v>654</v>
      </c>
      <c r="O222" s="325" t="s">
        <v>103</v>
      </c>
      <c r="P222" s="360">
        <v>44593</v>
      </c>
      <c r="Q222" s="360">
        <v>44925</v>
      </c>
      <c r="R222" s="293" t="s">
        <v>55</v>
      </c>
      <c r="S222" s="293" t="s">
        <v>588</v>
      </c>
      <c r="T222" s="304" t="s">
        <v>639</v>
      </c>
      <c r="U222" s="303">
        <v>0.3</v>
      </c>
      <c r="Z222" s="361"/>
      <c r="AA222" s="362">
        <v>2</v>
      </c>
      <c r="AB222" s="106" t="s">
        <v>880</v>
      </c>
      <c r="AC222" s="106">
        <v>0</v>
      </c>
      <c r="AD222" s="218">
        <v>0</v>
      </c>
      <c r="AE222" s="106">
        <f t="shared" si="20"/>
        <v>0</v>
      </c>
      <c r="AF222" s="106">
        <v>0</v>
      </c>
      <c r="AG222" s="106"/>
      <c r="AH222" s="106">
        <f t="shared" si="17"/>
        <v>0</v>
      </c>
      <c r="AI222" s="106">
        <v>6</v>
      </c>
      <c r="AJ222" s="106"/>
      <c r="AK222" s="106">
        <f t="shared" si="18"/>
        <v>0</v>
      </c>
      <c r="AL222" s="106">
        <v>16</v>
      </c>
      <c r="AM222" s="106"/>
      <c r="AN222" s="219">
        <f t="shared" si="19"/>
        <v>0</v>
      </c>
    </row>
    <row r="223" spans="1:40" s="76" customFormat="1" ht="169" x14ac:dyDescent="0.35">
      <c r="A223" s="291">
        <v>218</v>
      </c>
      <c r="B223" s="293" t="s">
        <v>505</v>
      </c>
      <c r="C223" s="293" t="s">
        <v>633</v>
      </c>
      <c r="D223" s="293" t="s">
        <v>72</v>
      </c>
      <c r="E223" s="293" t="s">
        <v>484</v>
      </c>
      <c r="F223" s="293" t="s">
        <v>229</v>
      </c>
      <c r="G223" s="293" t="s">
        <v>46</v>
      </c>
      <c r="H223" s="293" t="s">
        <v>634</v>
      </c>
      <c r="I223" s="293" t="s">
        <v>580</v>
      </c>
      <c r="J223" s="293" t="s">
        <v>509</v>
      </c>
      <c r="K223" s="293" t="s">
        <v>655</v>
      </c>
      <c r="L223" s="301">
        <v>1</v>
      </c>
      <c r="M223" s="307" t="s">
        <v>582</v>
      </c>
      <c r="N223" s="307" t="s">
        <v>656</v>
      </c>
      <c r="O223" s="325" t="s">
        <v>103</v>
      </c>
      <c r="P223" s="360">
        <v>44593</v>
      </c>
      <c r="Q223" s="360">
        <v>44925</v>
      </c>
      <c r="R223" s="293" t="s">
        <v>55</v>
      </c>
      <c r="S223" s="293" t="s">
        <v>588</v>
      </c>
      <c r="T223" s="304" t="s">
        <v>637</v>
      </c>
      <c r="U223" s="303">
        <v>0.15</v>
      </c>
      <c r="Z223" s="361"/>
      <c r="AA223" s="362">
        <v>0.5</v>
      </c>
      <c r="AB223" s="106"/>
      <c r="AC223" s="106">
        <v>1</v>
      </c>
      <c r="AD223" s="218">
        <v>1</v>
      </c>
      <c r="AE223" s="106">
        <f t="shared" si="20"/>
        <v>0.5</v>
      </c>
      <c r="AF223" s="106">
        <v>0</v>
      </c>
      <c r="AG223" s="106"/>
      <c r="AH223" s="106">
        <f t="shared" si="17"/>
        <v>0</v>
      </c>
      <c r="AI223" s="106">
        <v>0</v>
      </c>
      <c r="AJ223" s="106"/>
      <c r="AK223" s="106">
        <f t="shared" si="18"/>
        <v>0</v>
      </c>
      <c r="AL223" s="106">
        <v>0</v>
      </c>
      <c r="AM223" s="106"/>
      <c r="AN223" s="219">
        <f t="shared" si="19"/>
        <v>0</v>
      </c>
    </row>
    <row r="224" spans="1:40" s="76" customFormat="1" ht="169" x14ac:dyDescent="0.35">
      <c r="A224" s="291">
        <v>219</v>
      </c>
      <c r="B224" s="293" t="s">
        <v>505</v>
      </c>
      <c r="C224" s="293" t="s">
        <v>633</v>
      </c>
      <c r="D224" s="293" t="s">
        <v>72</v>
      </c>
      <c r="E224" s="293" t="s">
        <v>484</v>
      </c>
      <c r="F224" s="293" t="s">
        <v>229</v>
      </c>
      <c r="G224" s="293" t="s">
        <v>46</v>
      </c>
      <c r="H224" s="293" t="s">
        <v>634</v>
      </c>
      <c r="I224" s="293" t="s">
        <v>580</v>
      </c>
      <c r="J224" s="293" t="s">
        <v>509</v>
      </c>
      <c r="K224" s="293" t="s">
        <v>655</v>
      </c>
      <c r="L224" s="301">
        <v>1</v>
      </c>
      <c r="M224" s="307" t="s">
        <v>582</v>
      </c>
      <c r="N224" s="307" t="s">
        <v>657</v>
      </c>
      <c r="O224" s="325" t="s">
        <v>103</v>
      </c>
      <c r="P224" s="360">
        <v>44593</v>
      </c>
      <c r="Q224" s="360">
        <v>44925</v>
      </c>
      <c r="R224" s="293" t="s">
        <v>55</v>
      </c>
      <c r="S224" s="293" t="s">
        <v>588</v>
      </c>
      <c r="T224" s="304" t="s">
        <v>637</v>
      </c>
      <c r="U224" s="303">
        <v>0.15</v>
      </c>
      <c r="Z224" s="361"/>
      <c r="AA224" s="362">
        <v>0.5</v>
      </c>
      <c r="AB224" s="106" t="s">
        <v>1263</v>
      </c>
      <c r="AC224" s="106">
        <v>1</v>
      </c>
      <c r="AD224" s="218">
        <v>1</v>
      </c>
      <c r="AE224" s="106">
        <f t="shared" si="20"/>
        <v>0.5</v>
      </c>
      <c r="AF224" s="106">
        <v>0</v>
      </c>
      <c r="AG224" s="106"/>
      <c r="AH224" s="106">
        <f t="shared" si="17"/>
        <v>0</v>
      </c>
      <c r="AI224" s="106">
        <v>0</v>
      </c>
      <c r="AJ224" s="106"/>
      <c r="AK224" s="106">
        <f t="shared" si="18"/>
        <v>0</v>
      </c>
      <c r="AL224" s="106">
        <v>0</v>
      </c>
      <c r="AM224" s="106"/>
      <c r="AN224" s="219">
        <f t="shared" si="19"/>
        <v>0</v>
      </c>
    </row>
    <row r="225" spans="1:40" s="76" customFormat="1" ht="169" x14ac:dyDescent="0.35">
      <c r="A225" s="291">
        <v>220</v>
      </c>
      <c r="B225" s="293" t="s">
        <v>505</v>
      </c>
      <c r="C225" s="293" t="s">
        <v>633</v>
      </c>
      <c r="D225" s="293" t="s">
        <v>72</v>
      </c>
      <c r="E225" s="293" t="s">
        <v>484</v>
      </c>
      <c r="F225" s="293" t="s">
        <v>229</v>
      </c>
      <c r="G225" s="293" t="s">
        <v>46</v>
      </c>
      <c r="H225" s="293" t="s">
        <v>634</v>
      </c>
      <c r="I225" s="293" t="s">
        <v>580</v>
      </c>
      <c r="J225" s="293" t="s">
        <v>544</v>
      </c>
      <c r="K225" s="293" t="s">
        <v>655</v>
      </c>
      <c r="L225" s="301">
        <v>15</v>
      </c>
      <c r="M225" s="307" t="s">
        <v>582</v>
      </c>
      <c r="N225" s="307" t="s">
        <v>1264</v>
      </c>
      <c r="O225" s="325" t="s">
        <v>103</v>
      </c>
      <c r="P225" s="360">
        <v>44593</v>
      </c>
      <c r="Q225" s="360">
        <v>44925</v>
      </c>
      <c r="R225" s="293" t="s">
        <v>55</v>
      </c>
      <c r="S225" s="293" t="s">
        <v>588</v>
      </c>
      <c r="T225" s="304" t="s">
        <v>637</v>
      </c>
      <c r="U225" s="303">
        <v>0.05</v>
      </c>
      <c r="Z225" s="361"/>
      <c r="AA225" s="362">
        <v>0.5</v>
      </c>
      <c r="AB225" s="106" t="s">
        <v>1265</v>
      </c>
      <c r="AC225" s="106">
        <v>15</v>
      </c>
      <c r="AD225" s="218">
        <v>1</v>
      </c>
      <c r="AE225" s="106">
        <f>+$AA225*AD225</f>
        <v>0.5</v>
      </c>
      <c r="AF225" s="106">
        <v>0</v>
      </c>
      <c r="AG225" s="106"/>
      <c r="AH225" s="106">
        <f t="shared" si="17"/>
        <v>0</v>
      </c>
      <c r="AI225" s="106">
        <v>0</v>
      </c>
      <c r="AJ225" s="106"/>
      <c r="AK225" s="106">
        <f t="shared" si="18"/>
        <v>0</v>
      </c>
      <c r="AL225" s="106">
        <v>0</v>
      </c>
      <c r="AM225" s="106"/>
      <c r="AN225" s="219">
        <f t="shared" si="19"/>
        <v>0</v>
      </c>
    </row>
    <row r="226" spans="1:40" s="76" customFormat="1" ht="169" x14ac:dyDescent="0.35">
      <c r="A226" s="291">
        <v>221</v>
      </c>
      <c r="B226" s="293" t="s">
        <v>505</v>
      </c>
      <c r="C226" s="293" t="s">
        <v>633</v>
      </c>
      <c r="D226" s="293" t="s">
        <v>72</v>
      </c>
      <c r="E226" s="293" t="s">
        <v>484</v>
      </c>
      <c r="F226" s="293" t="s">
        <v>229</v>
      </c>
      <c r="G226" s="293" t="s">
        <v>46</v>
      </c>
      <c r="H226" s="293" t="s">
        <v>634</v>
      </c>
      <c r="I226" s="293" t="s">
        <v>580</v>
      </c>
      <c r="J226" s="293" t="s">
        <v>544</v>
      </c>
      <c r="K226" s="293" t="s">
        <v>655</v>
      </c>
      <c r="L226" s="301">
        <v>15</v>
      </c>
      <c r="M226" s="307" t="s">
        <v>582</v>
      </c>
      <c r="N226" s="307" t="s">
        <v>628</v>
      </c>
      <c r="O226" s="325" t="s">
        <v>103</v>
      </c>
      <c r="P226" s="360">
        <v>44593</v>
      </c>
      <c r="Q226" s="360">
        <v>44925</v>
      </c>
      <c r="R226" s="293" t="s">
        <v>55</v>
      </c>
      <c r="S226" s="293" t="s">
        <v>588</v>
      </c>
      <c r="T226" s="304" t="s">
        <v>637</v>
      </c>
      <c r="U226" s="303">
        <v>0.15</v>
      </c>
      <c r="Z226" s="361"/>
      <c r="AA226" s="362">
        <v>1</v>
      </c>
      <c r="AB226" s="106" t="s">
        <v>1266</v>
      </c>
      <c r="AC226" s="106">
        <v>0</v>
      </c>
      <c r="AD226" s="218">
        <v>0</v>
      </c>
      <c r="AE226" s="106">
        <f t="shared" ref="AE226:AE268" si="21">+$AA226*AD226</f>
        <v>0</v>
      </c>
      <c r="AF226" s="106">
        <v>15</v>
      </c>
      <c r="AG226" s="106"/>
      <c r="AH226" s="106">
        <f t="shared" si="17"/>
        <v>0</v>
      </c>
      <c r="AI226" s="106">
        <v>0</v>
      </c>
      <c r="AJ226" s="106"/>
      <c r="AK226" s="106">
        <f t="shared" si="18"/>
        <v>0</v>
      </c>
      <c r="AL226" s="106">
        <v>0</v>
      </c>
      <c r="AM226" s="106"/>
      <c r="AN226" s="219">
        <f t="shared" si="19"/>
        <v>0</v>
      </c>
    </row>
    <row r="227" spans="1:40" s="76" customFormat="1" ht="143.5" thickBot="1" x14ac:dyDescent="0.4">
      <c r="A227" s="291">
        <v>222</v>
      </c>
      <c r="B227" s="293" t="s">
        <v>505</v>
      </c>
      <c r="C227" s="345" t="s">
        <v>633</v>
      </c>
      <c r="D227" s="345" t="s">
        <v>72</v>
      </c>
      <c r="E227" s="345" t="s">
        <v>484</v>
      </c>
      <c r="F227" s="345" t="s">
        <v>229</v>
      </c>
      <c r="G227" s="345" t="s">
        <v>46</v>
      </c>
      <c r="H227" s="345" t="s">
        <v>634</v>
      </c>
      <c r="I227" s="345" t="s">
        <v>580</v>
      </c>
      <c r="J227" s="345" t="s">
        <v>544</v>
      </c>
      <c r="K227" s="345" t="s">
        <v>655</v>
      </c>
      <c r="L227" s="346">
        <v>15</v>
      </c>
      <c r="M227" s="363" t="s">
        <v>582</v>
      </c>
      <c r="N227" s="363" t="s">
        <v>659</v>
      </c>
      <c r="O227" s="364" t="s">
        <v>103</v>
      </c>
      <c r="P227" s="365">
        <v>44593</v>
      </c>
      <c r="Q227" s="365">
        <v>44925</v>
      </c>
      <c r="R227" s="345" t="s">
        <v>55</v>
      </c>
      <c r="S227" s="345" t="s">
        <v>588</v>
      </c>
      <c r="T227" s="350" t="s">
        <v>639</v>
      </c>
      <c r="U227" s="351">
        <v>0.1</v>
      </c>
      <c r="V227" s="366"/>
      <c r="W227" s="366"/>
      <c r="X227" s="366"/>
      <c r="Y227" s="366"/>
      <c r="Z227" s="367"/>
      <c r="AA227" s="368">
        <v>0.5</v>
      </c>
      <c r="AB227" s="225" t="s">
        <v>880</v>
      </c>
      <c r="AC227" s="225">
        <v>0</v>
      </c>
      <c r="AD227" s="227">
        <v>0</v>
      </c>
      <c r="AE227" s="106">
        <f t="shared" si="21"/>
        <v>0</v>
      </c>
      <c r="AF227" s="225">
        <v>0</v>
      </c>
      <c r="AG227" s="225"/>
      <c r="AH227" s="225">
        <f t="shared" si="17"/>
        <v>0</v>
      </c>
      <c r="AI227" s="225">
        <v>0</v>
      </c>
      <c r="AJ227" s="225"/>
      <c r="AK227" s="225">
        <f t="shared" si="18"/>
        <v>0</v>
      </c>
      <c r="AL227" s="225">
        <v>15</v>
      </c>
      <c r="AM227" s="225"/>
      <c r="AN227" s="228">
        <f t="shared" si="19"/>
        <v>0</v>
      </c>
    </row>
    <row r="228" spans="1:40" s="76" customFormat="1" ht="91" x14ac:dyDescent="0.35">
      <c r="A228" s="291">
        <v>223</v>
      </c>
      <c r="B228" s="293" t="s">
        <v>505</v>
      </c>
      <c r="C228" s="369" t="s">
        <v>660</v>
      </c>
      <c r="D228" s="369" t="s">
        <v>72</v>
      </c>
      <c r="E228" s="369" t="s">
        <v>484</v>
      </c>
      <c r="F228" s="369" t="s">
        <v>229</v>
      </c>
      <c r="G228" s="369" t="s">
        <v>46</v>
      </c>
      <c r="H228" s="369" t="s">
        <v>661</v>
      </c>
      <c r="I228" s="369" t="s">
        <v>580</v>
      </c>
      <c r="J228" s="369" t="s">
        <v>509</v>
      </c>
      <c r="K228" s="369" t="s">
        <v>662</v>
      </c>
      <c r="L228" s="370">
        <v>15</v>
      </c>
      <c r="M228" s="371" t="s">
        <v>582</v>
      </c>
      <c r="N228" s="371" t="s">
        <v>663</v>
      </c>
      <c r="O228" s="372" t="s">
        <v>103</v>
      </c>
      <c r="P228" s="373">
        <v>44958</v>
      </c>
      <c r="Q228" s="373">
        <v>45290</v>
      </c>
      <c r="R228" s="369" t="s">
        <v>55</v>
      </c>
      <c r="S228" s="369" t="s">
        <v>664</v>
      </c>
      <c r="T228" s="374" t="s">
        <v>665</v>
      </c>
      <c r="U228" s="375">
        <v>0.05</v>
      </c>
      <c r="Z228" s="361"/>
      <c r="AA228" s="376">
        <v>1</v>
      </c>
      <c r="AB228" s="237" t="s">
        <v>1267</v>
      </c>
      <c r="AC228" s="247">
        <v>15</v>
      </c>
      <c r="AD228" s="238">
        <v>1</v>
      </c>
      <c r="AE228" s="106">
        <f t="shared" si="21"/>
        <v>1</v>
      </c>
      <c r="AF228" s="247">
        <v>0</v>
      </c>
      <c r="AG228" s="237"/>
      <c r="AH228" s="237">
        <v>0</v>
      </c>
      <c r="AI228" s="247">
        <v>0</v>
      </c>
      <c r="AJ228" s="237"/>
      <c r="AK228" s="237">
        <v>0</v>
      </c>
      <c r="AL228" s="247">
        <v>0</v>
      </c>
      <c r="AM228" s="237"/>
      <c r="AN228" s="237">
        <v>0</v>
      </c>
    </row>
    <row r="229" spans="1:40" s="76" customFormat="1" ht="91" x14ac:dyDescent="0.35">
      <c r="A229" s="291">
        <v>224</v>
      </c>
      <c r="B229" s="293" t="s">
        <v>505</v>
      </c>
      <c r="C229" s="293" t="s">
        <v>660</v>
      </c>
      <c r="D229" s="293" t="s">
        <v>72</v>
      </c>
      <c r="E229" s="293" t="s">
        <v>484</v>
      </c>
      <c r="F229" s="293" t="s">
        <v>229</v>
      </c>
      <c r="G229" s="293" t="s">
        <v>46</v>
      </c>
      <c r="H229" s="293" t="s">
        <v>661</v>
      </c>
      <c r="I229" s="293" t="s">
        <v>580</v>
      </c>
      <c r="J229" s="293" t="s">
        <v>544</v>
      </c>
      <c r="K229" s="293" t="s">
        <v>662</v>
      </c>
      <c r="L229" s="301">
        <v>2</v>
      </c>
      <c r="M229" s="307" t="s">
        <v>582</v>
      </c>
      <c r="N229" s="307" t="s">
        <v>666</v>
      </c>
      <c r="O229" s="325" t="s">
        <v>103</v>
      </c>
      <c r="P229" s="360">
        <v>44958</v>
      </c>
      <c r="Q229" s="360">
        <v>45290</v>
      </c>
      <c r="R229" s="293" t="s">
        <v>55</v>
      </c>
      <c r="S229" s="293" t="s">
        <v>664</v>
      </c>
      <c r="T229" s="304" t="s">
        <v>665</v>
      </c>
      <c r="U229" s="303">
        <v>0.2</v>
      </c>
      <c r="Z229" s="361"/>
      <c r="AA229" s="377">
        <v>1</v>
      </c>
      <c r="AB229" s="80" t="s">
        <v>1268</v>
      </c>
      <c r="AC229" s="106">
        <v>1</v>
      </c>
      <c r="AD229" s="218">
        <v>1</v>
      </c>
      <c r="AE229" s="106">
        <f t="shared" si="21"/>
        <v>1</v>
      </c>
      <c r="AF229" s="106">
        <v>1</v>
      </c>
      <c r="AG229" s="80"/>
      <c r="AH229" s="80">
        <v>0</v>
      </c>
      <c r="AI229" s="106">
        <v>0</v>
      </c>
      <c r="AJ229" s="80"/>
      <c r="AK229" s="80">
        <v>0</v>
      </c>
      <c r="AL229" s="106">
        <v>0</v>
      </c>
      <c r="AM229" s="80"/>
      <c r="AN229" s="80">
        <v>0</v>
      </c>
    </row>
    <row r="230" spans="1:40" s="76" customFormat="1" ht="91" x14ac:dyDescent="0.35">
      <c r="A230" s="291">
        <v>225</v>
      </c>
      <c r="B230" s="293" t="s">
        <v>505</v>
      </c>
      <c r="C230" s="293" t="s">
        <v>660</v>
      </c>
      <c r="D230" s="293" t="s">
        <v>72</v>
      </c>
      <c r="E230" s="293" t="s">
        <v>484</v>
      </c>
      <c r="F230" s="293" t="s">
        <v>229</v>
      </c>
      <c r="G230" s="293" t="s">
        <v>46</v>
      </c>
      <c r="H230" s="293" t="s">
        <v>661</v>
      </c>
      <c r="I230" s="293" t="s">
        <v>580</v>
      </c>
      <c r="J230" s="293" t="s">
        <v>544</v>
      </c>
      <c r="K230" s="293" t="s">
        <v>662</v>
      </c>
      <c r="L230" s="301">
        <v>2</v>
      </c>
      <c r="M230" s="307" t="s">
        <v>582</v>
      </c>
      <c r="N230" s="307" t="s">
        <v>667</v>
      </c>
      <c r="O230" s="325" t="s">
        <v>103</v>
      </c>
      <c r="P230" s="360">
        <v>44958</v>
      </c>
      <c r="Q230" s="360">
        <v>45290</v>
      </c>
      <c r="R230" s="293" t="s">
        <v>55</v>
      </c>
      <c r="S230" s="293" t="s">
        <v>664</v>
      </c>
      <c r="T230" s="304" t="s">
        <v>665</v>
      </c>
      <c r="U230" s="303">
        <v>0.05</v>
      </c>
      <c r="Z230" s="361"/>
      <c r="AA230" s="377">
        <v>1</v>
      </c>
      <c r="AB230" s="80" t="s">
        <v>1269</v>
      </c>
      <c r="AC230" s="106">
        <v>1</v>
      </c>
      <c r="AD230" s="218">
        <v>1</v>
      </c>
      <c r="AE230" s="106">
        <f t="shared" si="21"/>
        <v>1</v>
      </c>
      <c r="AF230" s="106">
        <v>1</v>
      </c>
      <c r="AG230" s="80"/>
      <c r="AH230" s="80">
        <v>0</v>
      </c>
      <c r="AI230" s="106">
        <v>0</v>
      </c>
      <c r="AJ230" s="80"/>
      <c r="AK230" s="80">
        <v>0</v>
      </c>
      <c r="AL230" s="106">
        <v>0</v>
      </c>
      <c r="AM230" s="80"/>
      <c r="AN230" s="80">
        <v>0</v>
      </c>
    </row>
    <row r="231" spans="1:40" s="76" customFormat="1" ht="117" x14ac:dyDescent="0.35">
      <c r="A231" s="291">
        <v>226</v>
      </c>
      <c r="B231" s="293" t="s">
        <v>505</v>
      </c>
      <c r="C231" s="293" t="s">
        <v>660</v>
      </c>
      <c r="D231" s="293" t="s">
        <v>72</v>
      </c>
      <c r="E231" s="293" t="s">
        <v>484</v>
      </c>
      <c r="F231" s="293" t="s">
        <v>229</v>
      </c>
      <c r="G231" s="293" t="s">
        <v>46</v>
      </c>
      <c r="H231" s="293" t="s">
        <v>661</v>
      </c>
      <c r="I231" s="293" t="s">
        <v>580</v>
      </c>
      <c r="J231" s="293" t="s">
        <v>544</v>
      </c>
      <c r="K231" s="293" t="s">
        <v>662</v>
      </c>
      <c r="L231" s="301">
        <v>19</v>
      </c>
      <c r="M231" s="307" t="s">
        <v>582</v>
      </c>
      <c r="N231" s="307" t="s">
        <v>668</v>
      </c>
      <c r="O231" s="325" t="s">
        <v>103</v>
      </c>
      <c r="P231" s="360">
        <v>44958</v>
      </c>
      <c r="Q231" s="360">
        <v>45290</v>
      </c>
      <c r="R231" s="293" t="s">
        <v>55</v>
      </c>
      <c r="S231" s="293" t="s">
        <v>664</v>
      </c>
      <c r="T231" s="304" t="s">
        <v>669</v>
      </c>
      <c r="U231" s="303">
        <v>0.15</v>
      </c>
      <c r="Z231" s="361"/>
      <c r="AA231" s="377">
        <v>1</v>
      </c>
      <c r="AB231" s="80" t="s">
        <v>1270</v>
      </c>
      <c r="AC231" s="106">
        <v>19</v>
      </c>
      <c r="AD231" s="218">
        <v>1</v>
      </c>
      <c r="AE231" s="106">
        <f t="shared" si="21"/>
        <v>1</v>
      </c>
      <c r="AF231" s="106">
        <v>0</v>
      </c>
      <c r="AG231" s="80"/>
      <c r="AH231" s="80">
        <v>0</v>
      </c>
      <c r="AI231" s="106">
        <v>0</v>
      </c>
      <c r="AJ231" s="80"/>
      <c r="AK231" s="80">
        <v>0</v>
      </c>
      <c r="AL231" s="106">
        <v>0</v>
      </c>
      <c r="AM231" s="80"/>
      <c r="AN231" s="80">
        <v>0</v>
      </c>
    </row>
    <row r="232" spans="1:40" s="76" customFormat="1" ht="117" x14ac:dyDescent="0.35">
      <c r="A232" s="291">
        <v>227</v>
      </c>
      <c r="B232" s="293" t="s">
        <v>505</v>
      </c>
      <c r="C232" s="293" t="s">
        <v>660</v>
      </c>
      <c r="D232" s="293" t="s">
        <v>72</v>
      </c>
      <c r="E232" s="293" t="s">
        <v>484</v>
      </c>
      <c r="F232" s="293" t="s">
        <v>229</v>
      </c>
      <c r="G232" s="293" t="s">
        <v>46</v>
      </c>
      <c r="H232" s="293" t="s">
        <v>661</v>
      </c>
      <c r="I232" s="293" t="s">
        <v>580</v>
      </c>
      <c r="J232" s="293" t="s">
        <v>544</v>
      </c>
      <c r="K232" s="293" t="s">
        <v>662</v>
      </c>
      <c r="L232" s="301">
        <v>16</v>
      </c>
      <c r="M232" s="307" t="s">
        <v>582</v>
      </c>
      <c r="N232" s="307" t="s">
        <v>670</v>
      </c>
      <c r="O232" s="325" t="s">
        <v>103</v>
      </c>
      <c r="P232" s="360">
        <v>44958</v>
      </c>
      <c r="Q232" s="360">
        <v>45290</v>
      </c>
      <c r="R232" s="293" t="s">
        <v>55</v>
      </c>
      <c r="S232" s="293" t="s">
        <v>664</v>
      </c>
      <c r="T232" s="304" t="s">
        <v>669</v>
      </c>
      <c r="U232" s="303">
        <v>0.05</v>
      </c>
      <c r="Z232" s="361"/>
      <c r="AA232" s="377">
        <v>2</v>
      </c>
      <c r="AB232" s="80" t="s">
        <v>1271</v>
      </c>
      <c r="AC232" s="106">
        <v>0</v>
      </c>
      <c r="AD232" s="218">
        <v>0</v>
      </c>
      <c r="AE232" s="106">
        <f t="shared" si="21"/>
        <v>0</v>
      </c>
      <c r="AF232" s="106">
        <v>16</v>
      </c>
      <c r="AG232" s="80"/>
      <c r="AH232" s="80">
        <v>0</v>
      </c>
      <c r="AI232" s="106">
        <v>0</v>
      </c>
      <c r="AJ232" s="80"/>
      <c r="AK232" s="80">
        <v>0</v>
      </c>
      <c r="AL232" s="106">
        <v>0</v>
      </c>
      <c r="AM232" s="80"/>
      <c r="AN232" s="80">
        <v>0</v>
      </c>
    </row>
    <row r="233" spans="1:40" s="76" customFormat="1" ht="117" x14ac:dyDescent="0.35">
      <c r="A233" s="291">
        <v>228</v>
      </c>
      <c r="B233" s="293" t="s">
        <v>505</v>
      </c>
      <c r="C233" s="293" t="s">
        <v>660</v>
      </c>
      <c r="D233" s="293" t="s">
        <v>72</v>
      </c>
      <c r="E233" s="293" t="s">
        <v>484</v>
      </c>
      <c r="F233" s="293" t="s">
        <v>229</v>
      </c>
      <c r="G233" s="293" t="s">
        <v>46</v>
      </c>
      <c r="H233" s="293" t="s">
        <v>661</v>
      </c>
      <c r="I233" s="293" t="s">
        <v>580</v>
      </c>
      <c r="J233" s="293" t="s">
        <v>544</v>
      </c>
      <c r="K233" s="293" t="s">
        <v>662</v>
      </c>
      <c r="L233" s="301">
        <v>100</v>
      </c>
      <c r="M233" s="307" t="s">
        <v>51</v>
      </c>
      <c r="N233" s="307" t="s">
        <v>671</v>
      </c>
      <c r="O233" s="325" t="s">
        <v>103</v>
      </c>
      <c r="P233" s="360">
        <v>44958</v>
      </c>
      <c r="Q233" s="360">
        <v>45290</v>
      </c>
      <c r="R233" s="293" t="s">
        <v>55</v>
      </c>
      <c r="S233" s="293" t="s">
        <v>664</v>
      </c>
      <c r="T233" s="304" t="s">
        <v>669</v>
      </c>
      <c r="U233" s="303">
        <v>0.2</v>
      </c>
      <c r="Z233" s="361"/>
      <c r="AA233" s="377">
        <v>2.5</v>
      </c>
      <c r="AB233" s="80" t="s">
        <v>1272</v>
      </c>
      <c r="AC233" s="106">
        <v>20</v>
      </c>
      <c r="AD233" s="218">
        <v>1</v>
      </c>
      <c r="AE233" s="106">
        <f t="shared" si="21"/>
        <v>2.5</v>
      </c>
      <c r="AF233" s="106">
        <v>50</v>
      </c>
      <c r="AG233" s="80"/>
      <c r="AH233" s="80">
        <v>0</v>
      </c>
      <c r="AI233" s="106">
        <v>10</v>
      </c>
      <c r="AJ233" s="80"/>
      <c r="AK233" s="80">
        <v>0</v>
      </c>
      <c r="AL233" s="106">
        <v>20</v>
      </c>
      <c r="AM233" s="80"/>
      <c r="AN233" s="80">
        <v>0</v>
      </c>
    </row>
    <row r="234" spans="1:40" s="76" customFormat="1" ht="91" x14ac:dyDescent="0.35">
      <c r="A234" s="291">
        <v>229</v>
      </c>
      <c r="B234" s="293" t="s">
        <v>505</v>
      </c>
      <c r="C234" s="293" t="s">
        <v>660</v>
      </c>
      <c r="D234" s="293" t="s">
        <v>72</v>
      </c>
      <c r="E234" s="293" t="s">
        <v>484</v>
      </c>
      <c r="F234" s="293" t="s">
        <v>229</v>
      </c>
      <c r="G234" s="293" t="s">
        <v>46</v>
      </c>
      <c r="H234" s="293" t="s">
        <v>661</v>
      </c>
      <c r="I234" s="293" t="s">
        <v>580</v>
      </c>
      <c r="J234" s="293" t="s">
        <v>509</v>
      </c>
      <c r="K234" s="293" t="s">
        <v>662</v>
      </c>
      <c r="L234" s="301">
        <v>1</v>
      </c>
      <c r="M234" s="307" t="s">
        <v>582</v>
      </c>
      <c r="N234" s="307" t="s">
        <v>672</v>
      </c>
      <c r="O234" s="325" t="s">
        <v>103</v>
      </c>
      <c r="P234" s="360">
        <v>44958</v>
      </c>
      <c r="Q234" s="360">
        <v>45290</v>
      </c>
      <c r="R234" s="293" t="s">
        <v>55</v>
      </c>
      <c r="S234" s="293" t="s">
        <v>664</v>
      </c>
      <c r="T234" s="304" t="s">
        <v>665</v>
      </c>
      <c r="U234" s="303">
        <v>0.1</v>
      </c>
      <c r="Z234" s="361"/>
      <c r="AA234" s="377">
        <v>2</v>
      </c>
      <c r="AB234" s="80" t="s">
        <v>1273</v>
      </c>
      <c r="AC234" s="106">
        <v>0</v>
      </c>
      <c r="AD234" s="218">
        <v>0</v>
      </c>
      <c r="AE234" s="106">
        <f t="shared" si="21"/>
        <v>0</v>
      </c>
      <c r="AF234" s="106">
        <v>1</v>
      </c>
      <c r="AG234" s="80"/>
      <c r="AH234" s="80">
        <v>0</v>
      </c>
      <c r="AI234" s="106">
        <v>0</v>
      </c>
      <c r="AJ234" s="80"/>
      <c r="AK234" s="80">
        <v>0</v>
      </c>
      <c r="AL234" s="106">
        <v>0</v>
      </c>
      <c r="AM234" s="80"/>
      <c r="AN234" s="80">
        <v>0</v>
      </c>
    </row>
    <row r="235" spans="1:40" s="76" customFormat="1" ht="117.5" thickBot="1" x14ac:dyDescent="0.4">
      <c r="A235" s="291">
        <v>230</v>
      </c>
      <c r="B235" s="293" t="s">
        <v>505</v>
      </c>
      <c r="C235" s="378" t="s">
        <v>660</v>
      </c>
      <c r="D235" s="378" t="s">
        <v>72</v>
      </c>
      <c r="E235" s="378" t="s">
        <v>484</v>
      </c>
      <c r="F235" s="378" t="s">
        <v>229</v>
      </c>
      <c r="G235" s="378" t="s">
        <v>46</v>
      </c>
      <c r="H235" s="378" t="s">
        <v>661</v>
      </c>
      <c r="I235" s="378" t="s">
        <v>580</v>
      </c>
      <c r="J235" s="378" t="s">
        <v>544</v>
      </c>
      <c r="K235" s="378" t="s">
        <v>662</v>
      </c>
      <c r="L235" s="379">
        <v>16</v>
      </c>
      <c r="M235" s="307" t="s">
        <v>582</v>
      </c>
      <c r="N235" s="307" t="s">
        <v>673</v>
      </c>
      <c r="O235" s="380" t="s">
        <v>103</v>
      </c>
      <c r="P235" s="381">
        <v>44958</v>
      </c>
      <c r="Q235" s="381">
        <v>45290</v>
      </c>
      <c r="R235" s="378" t="s">
        <v>55</v>
      </c>
      <c r="S235" s="378" t="s">
        <v>664</v>
      </c>
      <c r="T235" s="382" t="s">
        <v>669</v>
      </c>
      <c r="U235" s="383">
        <v>0.2</v>
      </c>
      <c r="Z235" s="361"/>
      <c r="AA235" s="377">
        <v>4.5</v>
      </c>
      <c r="AB235" s="80" t="s">
        <v>880</v>
      </c>
      <c r="AC235" s="106">
        <v>0</v>
      </c>
      <c r="AD235" s="218">
        <v>0</v>
      </c>
      <c r="AE235" s="106">
        <f t="shared" si="21"/>
        <v>0</v>
      </c>
      <c r="AF235" s="106">
        <v>8</v>
      </c>
      <c r="AG235" s="80"/>
      <c r="AH235" s="80">
        <v>0</v>
      </c>
      <c r="AI235" s="106">
        <v>7</v>
      </c>
      <c r="AJ235" s="80"/>
      <c r="AK235" s="80">
        <v>0</v>
      </c>
      <c r="AL235" s="106">
        <v>1</v>
      </c>
      <c r="AM235" s="80"/>
      <c r="AN235" s="246">
        <v>0</v>
      </c>
    </row>
    <row r="236" spans="1:40" s="76" customFormat="1" ht="91" x14ac:dyDescent="0.35">
      <c r="A236" s="291">
        <v>231</v>
      </c>
      <c r="B236" s="293" t="s">
        <v>505</v>
      </c>
      <c r="C236" s="334" t="s">
        <v>674</v>
      </c>
      <c r="D236" s="334" t="s">
        <v>72</v>
      </c>
      <c r="E236" s="334" t="s">
        <v>484</v>
      </c>
      <c r="F236" s="334" t="s">
        <v>229</v>
      </c>
      <c r="G236" s="334" t="s">
        <v>46</v>
      </c>
      <c r="H236" s="334" t="s">
        <v>661</v>
      </c>
      <c r="I236" s="334" t="s">
        <v>580</v>
      </c>
      <c r="J236" s="334" t="s">
        <v>509</v>
      </c>
      <c r="K236" s="334" t="s">
        <v>675</v>
      </c>
      <c r="L236" s="336">
        <v>30</v>
      </c>
      <c r="M236" s="371" t="s">
        <v>582</v>
      </c>
      <c r="N236" s="369" t="s">
        <v>663</v>
      </c>
      <c r="O236" s="355" t="s">
        <v>103</v>
      </c>
      <c r="P236" s="356">
        <v>44958</v>
      </c>
      <c r="Q236" s="356">
        <v>45290</v>
      </c>
      <c r="R236" s="334" t="s">
        <v>55</v>
      </c>
      <c r="S236" s="334" t="s">
        <v>664</v>
      </c>
      <c r="T236" s="340" t="s">
        <v>665</v>
      </c>
      <c r="U236" s="341">
        <v>0.05</v>
      </c>
      <c r="V236" s="357"/>
      <c r="W236" s="357"/>
      <c r="X236" s="357"/>
      <c r="Y236" s="357"/>
      <c r="Z236" s="358"/>
      <c r="AA236" s="376">
        <v>1</v>
      </c>
      <c r="AB236" s="237" t="s">
        <v>1274</v>
      </c>
      <c r="AC236" s="247">
        <v>30</v>
      </c>
      <c r="AD236" s="238">
        <v>1</v>
      </c>
      <c r="AE236" s="247">
        <f t="shared" si="21"/>
        <v>1</v>
      </c>
      <c r="AF236" s="247">
        <v>0</v>
      </c>
      <c r="AG236" s="237"/>
      <c r="AH236" s="237">
        <v>0</v>
      </c>
      <c r="AI236" s="247">
        <v>0</v>
      </c>
      <c r="AJ236" s="237"/>
      <c r="AK236" s="237">
        <v>0</v>
      </c>
      <c r="AL236" s="247">
        <v>0</v>
      </c>
      <c r="AM236" s="237"/>
      <c r="AN236" s="248">
        <v>0</v>
      </c>
    </row>
    <row r="237" spans="1:40" s="76" customFormat="1" ht="91" x14ac:dyDescent="0.35">
      <c r="A237" s="291">
        <v>232</v>
      </c>
      <c r="B237" s="293" t="s">
        <v>505</v>
      </c>
      <c r="C237" s="293" t="s">
        <v>674</v>
      </c>
      <c r="D237" s="293" t="s">
        <v>72</v>
      </c>
      <c r="E237" s="293" t="s">
        <v>484</v>
      </c>
      <c r="F237" s="293" t="s">
        <v>229</v>
      </c>
      <c r="G237" s="293" t="s">
        <v>46</v>
      </c>
      <c r="H237" s="293" t="s">
        <v>661</v>
      </c>
      <c r="I237" s="293" t="s">
        <v>580</v>
      </c>
      <c r="J237" s="293" t="s">
        <v>544</v>
      </c>
      <c r="K237" s="293" t="s">
        <v>675</v>
      </c>
      <c r="L237" s="301">
        <v>2</v>
      </c>
      <c r="M237" s="307" t="s">
        <v>582</v>
      </c>
      <c r="N237" s="293" t="s">
        <v>676</v>
      </c>
      <c r="O237" s="325" t="s">
        <v>103</v>
      </c>
      <c r="P237" s="360">
        <v>44958</v>
      </c>
      <c r="Q237" s="360">
        <v>45290</v>
      </c>
      <c r="R237" s="293" t="s">
        <v>55</v>
      </c>
      <c r="S237" s="293" t="s">
        <v>664</v>
      </c>
      <c r="T237" s="304" t="s">
        <v>665</v>
      </c>
      <c r="U237" s="303">
        <v>0.15</v>
      </c>
      <c r="Z237" s="361"/>
      <c r="AA237" s="377">
        <v>1</v>
      </c>
      <c r="AB237" s="80" t="s">
        <v>1275</v>
      </c>
      <c r="AC237" s="106">
        <v>1</v>
      </c>
      <c r="AD237" s="218">
        <v>1</v>
      </c>
      <c r="AE237" s="106">
        <f t="shared" si="21"/>
        <v>1</v>
      </c>
      <c r="AF237" s="106">
        <v>1</v>
      </c>
      <c r="AG237" s="80"/>
      <c r="AH237" s="80">
        <v>0</v>
      </c>
      <c r="AI237" s="106">
        <v>0</v>
      </c>
      <c r="AJ237" s="80"/>
      <c r="AK237" s="80">
        <v>0</v>
      </c>
      <c r="AL237" s="106">
        <v>0</v>
      </c>
      <c r="AM237" s="80"/>
      <c r="AN237" s="249">
        <v>0</v>
      </c>
    </row>
    <row r="238" spans="1:40" s="76" customFormat="1" ht="91" x14ac:dyDescent="0.35">
      <c r="A238" s="291">
        <v>233</v>
      </c>
      <c r="B238" s="293" t="s">
        <v>505</v>
      </c>
      <c r="C238" s="293" t="s">
        <v>674</v>
      </c>
      <c r="D238" s="293" t="s">
        <v>72</v>
      </c>
      <c r="E238" s="293" t="s">
        <v>484</v>
      </c>
      <c r="F238" s="293" t="s">
        <v>229</v>
      </c>
      <c r="G238" s="293" t="s">
        <v>46</v>
      </c>
      <c r="H238" s="293" t="s">
        <v>661</v>
      </c>
      <c r="I238" s="293" t="s">
        <v>580</v>
      </c>
      <c r="J238" s="293" t="s">
        <v>509</v>
      </c>
      <c r="K238" s="293" t="s">
        <v>675</v>
      </c>
      <c r="L238" s="301">
        <v>1</v>
      </c>
      <c r="M238" s="307" t="s">
        <v>582</v>
      </c>
      <c r="N238" s="293" t="s">
        <v>677</v>
      </c>
      <c r="O238" s="325" t="s">
        <v>103</v>
      </c>
      <c r="P238" s="360">
        <v>44958</v>
      </c>
      <c r="Q238" s="360">
        <v>45290</v>
      </c>
      <c r="R238" s="293" t="s">
        <v>55</v>
      </c>
      <c r="S238" s="293" t="s">
        <v>664</v>
      </c>
      <c r="T238" s="304" t="s">
        <v>665</v>
      </c>
      <c r="U238" s="303">
        <v>0.05</v>
      </c>
      <c r="Z238" s="361"/>
      <c r="AA238" s="377">
        <v>1</v>
      </c>
      <c r="AB238" s="80" t="s">
        <v>1276</v>
      </c>
      <c r="AC238" s="106">
        <v>1</v>
      </c>
      <c r="AD238" s="218">
        <v>1</v>
      </c>
      <c r="AE238" s="106">
        <f t="shared" si="21"/>
        <v>1</v>
      </c>
      <c r="AF238" s="106">
        <v>0</v>
      </c>
      <c r="AG238" s="80"/>
      <c r="AH238" s="80">
        <v>0</v>
      </c>
      <c r="AI238" s="106">
        <v>0</v>
      </c>
      <c r="AJ238" s="80"/>
      <c r="AK238" s="80">
        <v>0</v>
      </c>
      <c r="AL238" s="106">
        <v>0</v>
      </c>
      <c r="AM238" s="80"/>
      <c r="AN238" s="249">
        <v>0</v>
      </c>
    </row>
    <row r="239" spans="1:40" s="76" customFormat="1" ht="117" x14ac:dyDescent="0.35">
      <c r="A239" s="291">
        <v>234</v>
      </c>
      <c r="B239" s="293" t="s">
        <v>505</v>
      </c>
      <c r="C239" s="293" t="s">
        <v>674</v>
      </c>
      <c r="D239" s="293" t="s">
        <v>72</v>
      </c>
      <c r="E239" s="293" t="s">
        <v>484</v>
      </c>
      <c r="F239" s="293" t="s">
        <v>229</v>
      </c>
      <c r="G239" s="293" t="s">
        <v>46</v>
      </c>
      <c r="H239" s="293" t="s">
        <v>661</v>
      </c>
      <c r="I239" s="293" t="s">
        <v>580</v>
      </c>
      <c r="J239" s="293" t="s">
        <v>544</v>
      </c>
      <c r="K239" s="293" t="s">
        <v>675</v>
      </c>
      <c r="L239" s="301">
        <v>22</v>
      </c>
      <c r="M239" s="307" t="s">
        <v>582</v>
      </c>
      <c r="N239" s="293" t="s">
        <v>668</v>
      </c>
      <c r="O239" s="325" t="s">
        <v>103</v>
      </c>
      <c r="P239" s="360">
        <v>44958</v>
      </c>
      <c r="Q239" s="360">
        <v>45290</v>
      </c>
      <c r="R239" s="293" t="s">
        <v>55</v>
      </c>
      <c r="S239" s="293" t="s">
        <v>664</v>
      </c>
      <c r="T239" s="304" t="s">
        <v>669</v>
      </c>
      <c r="U239" s="303">
        <v>0.15</v>
      </c>
      <c r="Z239" s="361"/>
      <c r="AA239" s="377">
        <v>1</v>
      </c>
      <c r="AB239" s="80" t="s">
        <v>1270</v>
      </c>
      <c r="AC239" s="106">
        <v>22</v>
      </c>
      <c r="AD239" s="218">
        <v>0.8</v>
      </c>
      <c r="AE239" s="106">
        <f t="shared" si="21"/>
        <v>0.8</v>
      </c>
      <c r="AF239" s="106">
        <v>0</v>
      </c>
      <c r="AG239" s="80"/>
      <c r="AH239" s="80">
        <v>0</v>
      </c>
      <c r="AI239" s="106">
        <v>0</v>
      </c>
      <c r="AJ239" s="80"/>
      <c r="AK239" s="80">
        <v>0</v>
      </c>
      <c r="AL239" s="106">
        <v>0</v>
      </c>
      <c r="AM239" s="80"/>
      <c r="AN239" s="249">
        <v>0</v>
      </c>
    </row>
    <row r="240" spans="1:40" s="76" customFormat="1" ht="117" x14ac:dyDescent="0.35">
      <c r="A240" s="291">
        <v>235</v>
      </c>
      <c r="B240" s="293" t="s">
        <v>505</v>
      </c>
      <c r="C240" s="293" t="s">
        <v>674</v>
      </c>
      <c r="D240" s="293" t="s">
        <v>72</v>
      </c>
      <c r="E240" s="293" t="s">
        <v>484</v>
      </c>
      <c r="F240" s="293" t="s">
        <v>229</v>
      </c>
      <c r="G240" s="293" t="s">
        <v>46</v>
      </c>
      <c r="H240" s="293" t="s">
        <v>661</v>
      </c>
      <c r="I240" s="293" t="s">
        <v>580</v>
      </c>
      <c r="J240" s="293" t="s">
        <v>544</v>
      </c>
      <c r="K240" s="293" t="s">
        <v>675</v>
      </c>
      <c r="L240" s="301">
        <v>17</v>
      </c>
      <c r="M240" s="307" t="s">
        <v>582</v>
      </c>
      <c r="N240" s="293" t="s">
        <v>670</v>
      </c>
      <c r="O240" s="325" t="s">
        <v>103</v>
      </c>
      <c r="P240" s="360">
        <v>44958</v>
      </c>
      <c r="Q240" s="360">
        <v>45290</v>
      </c>
      <c r="R240" s="293" t="s">
        <v>55</v>
      </c>
      <c r="S240" s="293" t="s">
        <v>664</v>
      </c>
      <c r="T240" s="304" t="s">
        <v>669</v>
      </c>
      <c r="U240" s="303">
        <v>0.05</v>
      </c>
      <c r="Z240" s="361"/>
      <c r="AA240" s="377">
        <v>2</v>
      </c>
      <c r="AB240" s="80" t="s">
        <v>1271</v>
      </c>
      <c r="AC240" s="106">
        <v>0</v>
      </c>
      <c r="AD240" s="218">
        <v>0</v>
      </c>
      <c r="AE240" s="106">
        <f t="shared" si="21"/>
        <v>0</v>
      </c>
      <c r="AF240" s="106">
        <v>17</v>
      </c>
      <c r="AG240" s="80"/>
      <c r="AH240" s="80">
        <v>0</v>
      </c>
      <c r="AI240" s="106">
        <v>0</v>
      </c>
      <c r="AJ240" s="80"/>
      <c r="AK240" s="80">
        <v>0</v>
      </c>
      <c r="AL240" s="106">
        <v>0</v>
      </c>
      <c r="AM240" s="80"/>
      <c r="AN240" s="249">
        <v>0</v>
      </c>
    </row>
    <row r="241" spans="1:40" s="76" customFormat="1" ht="117" x14ac:dyDescent="0.35">
      <c r="A241" s="291">
        <v>236</v>
      </c>
      <c r="B241" s="293" t="s">
        <v>505</v>
      </c>
      <c r="C241" s="293" t="s">
        <v>674</v>
      </c>
      <c r="D241" s="293" t="s">
        <v>72</v>
      </c>
      <c r="E241" s="293" t="s">
        <v>484</v>
      </c>
      <c r="F241" s="293" t="s">
        <v>229</v>
      </c>
      <c r="G241" s="293" t="s">
        <v>46</v>
      </c>
      <c r="H241" s="293" t="s">
        <v>661</v>
      </c>
      <c r="I241" s="293" t="s">
        <v>580</v>
      </c>
      <c r="J241" s="293" t="s">
        <v>544</v>
      </c>
      <c r="K241" s="293" t="s">
        <v>675</v>
      </c>
      <c r="L241" s="301">
        <v>2</v>
      </c>
      <c r="M241" s="307" t="s">
        <v>582</v>
      </c>
      <c r="N241" s="293" t="s">
        <v>678</v>
      </c>
      <c r="O241" s="325" t="s">
        <v>103</v>
      </c>
      <c r="P241" s="360">
        <v>44958</v>
      </c>
      <c r="Q241" s="360">
        <v>45290</v>
      </c>
      <c r="R241" s="293" t="s">
        <v>55</v>
      </c>
      <c r="S241" s="293" t="s">
        <v>664</v>
      </c>
      <c r="T241" s="304" t="s">
        <v>669</v>
      </c>
      <c r="U241" s="303">
        <v>0.05</v>
      </c>
      <c r="Z241" s="361"/>
      <c r="AA241" s="377">
        <v>1</v>
      </c>
      <c r="AB241" s="80" t="s">
        <v>1277</v>
      </c>
      <c r="AC241" s="106">
        <v>1</v>
      </c>
      <c r="AD241" s="218">
        <v>1</v>
      </c>
      <c r="AE241" s="106">
        <f t="shared" si="21"/>
        <v>1</v>
      </c>
      <c r="AF241" s="106">
        <v>0</v>
      </c>
      <c r="AG241" s="80"/>
      <c r="AH241" s="80">
        <v>0</v>
      </c>
      <c r="AI241" s="106">
        <v>0</v>
      </c>
      <c r="AJ241" s="80"/>
      <c r="AK241" s="80">
        <v>0</v>
      </c>
      <c r="AL241" s="106">
        <v>1</v>
      </c>
      <c r="AM241" s="80"/>
      <c r="AN241" s="249">
        <v>0</v>
      </c>
    </row>
    <row r="242" spans="1:40" s="76" customFormat="1" ht="91" x14ac:dyDescent="0.35">
      <c r="A242" s="291">
        <v>237</v>
      </c>
      <c r="B242" s="293" t="s">
        <v>505</v>
      </c>
      <c r="C242" s="293" t="s">
        <v>674</v>
      </c>
      <c r="D242" s="293" t="s">
        <v>72</v>
      </c>
      <c r="E242" s="293" t="s">
        <v>484</v>
      </c>
      <c r="F242" s="293" t="s">
        <v>229</v>
      </c>
      <c r="G242" s="293" t="s">
        <v>46</v>
      </c>
      <c r="H242" s="293" t="s">
        <v>661</v>
      </c>
      <c r="I242" s="293" t="s">
        <v>580</v>
      </c>
      <c r="J242" s="293" t="s">
        <v>544</v>
      </c>
      <c r="K242" s="293" t="s">
        <v>675</v>
      </c>
      <c r="L242" s="301">
        <v>100</v>
      </c>
      <c r="M242" s="307" t="s">
        <v>51</v>
      </c>
      <c r="N242" s="293" t="s">
        <v>671</v>
      </c>
      <c r="O242" s="325" t="s">
        <v>103</v>
      </c>
      <c r="P242" s="360">
        <v>44958</v>
      </c>
      <c r="Q242" s="360">
        <v>45290</v>
      </c>
      <c r="R242" s="293" t="s">
        <v>55</v>
      </c>
      <c r="S242" s="293" t="s">
        <v>664</v>
      </c>
      <c r="T242" s="304" t="s">
        <v>665</v>
      </c>
      <c r="U242" s="303">
        <v>0.2</v>
      </c>
      <c r="Z242" s="361"/>
      <c r="AA242" s="377">
        <v>2.5</v>
      </c>
      <c r="AB242" s="80" t="s">
        <v>1278</v>
      </c>
      <c r="AC242" s="106">
        <v>40</v>
      </c>
      <c r="AD242" s="218">
        <v>1</v>
      </c>
      <c r="AE242" s="106">
        <f t="shared" si="21"/>
        <v>2.5</v>
      </c>
      <c r="AF242" s="106">
        <v>39</v>
      </c>
      <c r="AG242" s="80"/>
      <c r="AH242" s="80">
        <v>0</v>
      </c>
      <c r="AI242" s="106">
        <v>21</v>
      </c>
      <c r="AJ242" s="80"/>
      <c r="AK242" s="80">
        <v>0</v>
      </c>
      <c r="AL242" s="106">
        <v>0</v>
      </c>
      <c r="AM242" s="80"/>
      <c r="AN242" s="249">
        <v>0</v>
      </c>
    </row>
    <row r="243" spans="1:40" s="76" customFormat="1" ht="91" x14ac:dyDescent="0.35">
      <c r="A243" s="291">
        <v>238</v>
      </c>
      <c r="B243" s="293" t="s">
        <v>505</v>
      </c>
      <c r="C243" s="293" t="s">
        <v>674</v>
      </c>
      <c r="D243" s="293" t="s">
        <v>72</v>
      </c>
      <c r="E243" s="293" t="s">
        <v>484</v>
      </c>
      <c r="F243" s="293" t="s">
        <v>229</v>
      </c>
      <c r="G243" s="293" t="s">
        <v>46</v>
      </c>
      <c r="H243" s="293" t="s">
        <v>661</v>
      </c>
      <c r="I243" s="293" t="s">
        <v>580</v>
      </c>
      <c r="J243" s="293" t="s">
        <v>509</v>
      </c>
      <c r="K243" s="293" t="s">
        <v>675</v>
      </c>
      <c r="L243" s="301">
        <v>1</v>
      </c>
      <c r="M243" s="307" t="s">
        <v>582</v>
      </c>
      <c r="N243" s="293" t="s">
        <v>672</v>
      </c>
      <c r="O243" s="325" t="s">
        <v>103</v>
      </c>
      <c r="P243" s="360">
        <v>44958</v>
      </c>
      <c r="Q243" s="360">
        <v>45290</v>
      </c>
      <c r="R243" s="293" t="s">
        <v>55</v>
      </c>
      <c r="S243" s="293" t="s">
        <v>664</v>
      </c>
      <c r="T243" s="304" t="s">
        <v>665</v>
      </c>
      <c r="U243" s="303">
        <v>0.1</v>
      </c>
      <c r="Z243" s="361"/>
      <c r="AA243" s="377">
        <v>2</v>
      </c>
      <c r="AB243" s="80" t="s">
        <v>1273</v>
      </c>
      <c r="AC243" s="106">
        <v>0</v>
      </c>
      <c r="AD243" s="218">
        <v>0</v>
      </c>
      <c r="AE243" s="106">
        <f t="shared" si="21"/>
        <v>0</v>
      </c>
      <c r="AF243" s="106">
        <v>1</v>
      </c>
      <c r="AG243" s="80"/>
      <c r="AH243" s="80">
        <v>0</v>
      </c>
      <c r="AI243" s="106">
        <v>0</v>
      </c>
      <c r="AJ243" s="80"/>
      <c r="AK243" s="80">
        <v>0</v>
      </c>
      <c r="AL243" s="106">
        <v>0</v>
      </c>
      <c r="AM243" s="80"/>
      <c r="AN243" s="249">
        <v>0</v>
      </c>
    </row>
    <row r="244" spans="1:40" s="76" customFormat="1" ht="117.5" thickBot="1" x14ac:dyDescent="0.4">
      <c r="A244" s="291">
        <v>239</v>
      </c>
      <c r="B244" s="293" t="s">
        <v>505</v>
      </c>
      <c r="C244" s="345" t="s">
        <v>674</v>
      </c>
      <c r="D244" s="345" t="s">
        <v>72</v>
      </c>
      <c r="E244" s="345" t="s">
        <v>484</v>
      </c>
      <c r="F244" s="345" t="s">
        <v>229</v>
      </c>
      <c r="G244" s="345" t="s">
        <v>46</v>
      </c>
      <c r="H244" s="345" t="s">
        <v>661</v>
      </c>
      <c r="I244" s="345" t="s">
        <v>580</v>
      </c>
      <c r="J244" s="345" t="s">
        <v>544</v>
      </c>
      <c r="K244" s="345" t="s">
        <v>675</v>
      </c>
      <c r="L244" s="346">
        <v>20</v>
      </c>
      <c r="M244" s="363" t="s">
        <v>582</v>
      </c>
      <c r="N244" s="345" t="s">
        <v>679</v>
      </c>
      <c r="O244" s="364" t="s">
        <v>103</v>
      </c>
      <c r="P244" s="365">
        <v>44958</v>
      </c>
      <c r="Q244" s="365">
        <v>45290</v>
      </c>
      <c r="R244" s="345" t="s">
        <v>55</v>
      </c>
      <c r="S244" s="345" t="s">
        <v>664</v>
      </c>
      <c r="T244" s="350" t="s">
        <v>669</v>
      </c>
      <c r="U244" s="351">
        <v>0.2</v>
      </c>
      <c r="V244" s="366"/>
      <c r="W244" s="366"/>
      <c r="X244" s="366"/>
      <c r="Y244" s="366"/>
      <c r="Z244" s="367"/>
      <c r="AA244" s="384">
        <v>3.5</v>
      </c>
      <c r="AB244" s="251" t="s">
        <v>880</v>
      </c>
      <c r="AC244" s="225">
        <v>0</v>
      </c>
      <c r="AD244" s="227">
        <v>0</v>
      </c>
      <c r="AE244" s="106">
        <f t="shared" si="21"/>
        <v>0</v>
      </c>
      <c r="AF244" s="225">
        <v>8</v>
      </c>
      <c r="AG244" s="251"/>
      <c r="AH244" s="251">
        <v>0</v>
      </c>
      <c r="AI244" s="225">
        <v>10</v>
      </c>
      <c r="AJ244" s="251"/>
      <c r="AK244" s="251">
        <v>0</v>
      </c>
      <c r="AL244" s="225">
        <v>2</v>
      </c>
      <c r="AM244" s="251"/>
      <c r="AN244" s="252">
        <v>0</v>
      </c>
    </row>
    <row r="245" spans="1:40" s="76" customFormat="1" ht="117" x14ac:dyDescent="0.35">
      <c r="A245" s="291">
        <v>240</v>
      </c>
      <c r="B245" s="293" t="s">
        <v>505</v>
      </c>
      <c r="C245" s="334" t="s">
        <v>680</v>
      </c>
      <c r="D245" s="334" t="s">
        <v>72</v>
      </c>
      <c r="E245" s="334" t="s">
        <v>484</v>
      </c>
      <c r="F245" s="334" t="s">
        <v>229</v>
      </c>
      <c r="G245" s="334" t="s">
        <v>46</v>
      </c>
      <c r="H245" s="334" t="s">
        <v>681</v>
      </c>
      <c r="I245" s="334" t="s">
        <v>580</v>
      </c>
      <c r="J245" s="334" t="s">
        <v>509</v>
      </c>
      <c r="K245" s="334" t="s">
        <v>682</v>
      </c>
      <c r="L245" s="336">
        <v>18</v>
      </c>
      <c r="M245" s="354" t="s">
        <v>582</v>
      </c>
      <c r="N245" s="354" t="s">
        <v>683</v>
      </c>
      <c r="O245" s="355" t="s">
        <v>103</v>
      </c>
      <c r="P245" s="356">
        <v>44958</v>
      </c>
      <c r="Q245" s="356">
        <v>45290</v>
      </c>
      <c r="R245" s="334" t="s">
        <v>55</v>
      </c>
      <c r="S245" s="334" t="s">
        <v>584</v>
      </c>
      <c r="T245" s="340" t="s">
        <v>684</v>
      </c>
      <c r="U245" s="341">
        <v>0.05</v>
      </c>
      <c r="V245" s="357"/>
      <c r="W245" s="357"/>
      <c r="X245" s="357"/>
      <c r="Y245" s="357"/>
      <c r="Z245" s="358"/>
      <c r="AA245" s="385">
        <v>1.5</v>
      </c>
      <c r="AB245" s="254" t="s">
        <v>1279</v>
      </c>
      <c r="AC245" s="181">
        <v>19</v>
      </c>
      <c r="AD245" s="213">
        <v>0.95</v>
      </c>
      <c r="AE245" s="106">
        <f t="shared" si="21"/>
        <v>1.4249999999999998</v>
      </c>
      <c r="AF245" s="181">
        <v>0</v>
      </c>
      <c r="AG245" s="254"/>
      <c r="AH245" s="254">
        <v>0</v>
      </c>
      <c r="AI245" s="181">
        <v>0</v>
      </c>
      <c r="AJ245" s="254"/>
      <c r="AK245" s="254">
        <v>0</v>
      </c>
      <c r="AL245" s="181">
        <v>0</v>
      </c>
      <c r="AM245" s="254"/>
      <c r="AN245" s="248">
        <v>0</v>
      </c>
    </row>
    <row r="246" spans="1:40" s="76" customFormat="1" ht="117" x14ac:dyDescent="0.35">
      <c r="A246" s="291">
        <v>241</v>
      </c>
      <c r="B246" s="293" t="s">
        <v>505</v>
      </c>
      <c r="C246" s="293" t="s">
        <v>680</v>
      </c>
      <c r="D246" s="293" t="s">
        <v>72</v>
      </c>
      <c r="E246" s="293" t="s">
        <v>484</v>
      </c>
      <c r="F246" s="293" t="s">
        <v>229</v>
      </c>
      <c r="G246" s="293" t="s">
        <v>46</v>
      </c>
      <c r="H246" s="293" t="s">
        <v>681</v>
      </c>
      <c r="I246" s="293" t="s">
        <v>580</v>
      </c>
      <c r="J246" s="293" t="s">
        <v>509</v>
      </c>
      <c r="K246" s="293" t="s">
        <v>682</v>
      </c>
      <c r="L246" s="301">
        <v>1</v>
      </c>
      <c r="M246" s="307" t="s">
        <v>582</v>
      </c>
      <c r="N246" s="307" t="s">
        <v>587</v>
      </c>
      <c r="O246" s="325" t="s">
        <v>103</v>
      </c>
      <c r="P246" s="360">
        <v>44958</v>
      </c>
      <c r="Q246" s="360">
        <v>45290</v>
      </c>
      <c r="R246" s="293" t="s">
        <v>55</v>
      </c>
      <c r="S246" s="293" t="s">
        <v>685</v>
      </c>
      <c r="T246" s="304" t="s">
        <v>686</v>
      </c>
      <c r="U246" s="303">
        <v>0.25</v>
      </c>
      <c r="Z246" s="361"/>
      <c r="AA246" s="377">
        <v>0.5</v>
      </c>
      <c r="AB246" s="80" t="s">
        <v>1248</v>
      </c>
      <c r="AC246" s="106">
        <v>1</v>
      </c>
      <c r="AD246" s="218">
        <v>1</v>
      </c>
      <c r="AE246" s="106">
        <f t="shared" si="21"/>
        <v>0.5</v>
      </c>
      <c r="AF246" s="106">
        <v>0</v>
      </c>
      <c r="AG246" s="80"/>
      <c r="AH246" s="80">
        <v>0</v>
      </c>
      <c r="AI246" s="106">
        <v>0</v>
      </c>
      <c r="AJ246" s="80"/>
      <c r="AK246" s="80">
        <v>0</v>
      </c>
      <c r="AL246" s="106">
        <v>0</v>
      </c>
      <c r="AM246" s="80"/>
      <c r="AN246" s="249">
        <v>0</v>
      </c>
    </row>
    <row r="247" spans="1:40" s="76" customFormat="1" ht="117" x14ac:dyDescent="0.35">
      <c r="A247" s="291">
        <v>242</v>
      </c>
      <c r="B247" s="293" t="s">
        <v>505</v>
      </c>
      <c r="C247" s="293" t="s">
        <v>680</v>
      </c>
      <c r="D247" s="293" t="s">
        <v>72</v>
      </c>
      <c r="E247" s="293" t="s">
        <v>484</v>
      </c>
      <c r="F247" s="293" t="s">
        <v>229</v>
      </c>
      <c r="G247" s="293" t="s">
        <v>46</v>
      </c>
      <c r="H247" s="293" t="s">
        <v>681</v>
      </c>
      <c r="I247" s="293" t="s">
        <v>580</v>
      </c>
      <c r="J247" s="293" t="s">
        <v>509</v>
      </c>
      <c r="K247" s="293" t="s">
        <v>682</v>
      </c>
      <c r="L247" s="301">
        <v>1</v>
      </c>
      <c r="M247" s="307" t="s">
        <v>582</v>
      </c>
      <c r="N247" s="307" t="s">
        <v>591</v>
      </c>
      <c r="O247" s="325" t="s">
        <v>103</v>
      </c>
      <c r="P247" s="360">
        <v>44958</v>
      </c>
      <c r="Q247" s="360">
        <v>45290</v>
      </c>
      <c r="R247" s="293" t="s">
        <v>55</v>
      </c>
      <c r="S247" s="293" t="s">
        <v>687</v>
      </c>
      <c r="T247" s="304" t="s">
        <v>686</v>
      </c>
      <c r="U247" s="303">
        <v>0.05</v>
      </c>
      <c r="Z247" s="361"/>
      <c r="AA247" s="377">
        <v>0.5</v>
      </c>
      <c r="AB247" s="80" t="s">
        <v>1249</v>
      </c>
      <c r="AC247" s="106">
        <v>1</v>
      </c>
      <c r="AD247" s="218">
        <v>1</v>
      </c>
      <c r="AE247" s="106">
        <f t="shared" si="21"/>
        <v>0.5</v>
      </c>
      <c r="AF247" s="106">
        <v>0</v>
      </c>
      <c r="AG247" s="80"/>
      <c r="AH247" s="80">
        <v>0</v>
      </c>
      <c r="AI247" s="106">
        <v>0</v>
      </c>
      <c r="AJ247" s="80"/>
      <c r="AK247" s="80">
        <v>0</v>
      </c>
      <c r="AL247" s="106">
        <v>0</v>
      </c>
      <c r="AM247" s="80"/>
      <c r="AN247" s="249">
        <v>0</v>
      </c>
    </row>
    <row r="248" spans="1:40" s="76" customFormat="1" ht="117" x14ac:dyDescent="0.35">
      <c r="A248" s="291">
        <v>243</v>
      </c>
      <c r="B248" s="293" t="s">
        <v>505</v>
      </c>
      <c r="C248" s="293" t="s">
        <v>680</v>
      </c>
      <c r="D248" s="293" t="s">
        <v>72</v>
      </c>
      <c r="E248" s="293" t="s">
        <v>484</v>
      </c>
      <c r="F248" s="293" t="s">
        <v>229</v>
      </c>
      <c r="G248" s="293" t="s">
        <v>46</v>
      </c>
      <c r="H248" s="293" t="s">
        <v>681</v>
      </c>
      <c r="I248" s="293" t="s">
        <v>580</v>
      </c>
      <c r="J248" s="293" t="s">
        <v>509</v>
      </c>
      <c r="K248" s="293" t="s">
        <v>682</v>
      </c>
      <c r="L248" s="301">
        <v>375</v>
      </c>
      <c r="M248" s="307" t="s">
        <v>582</v>
      </c>
      <c r="N248" s="307" t="s">
        <v>593</v>
      </c>
      <c r="O248" s="325" t="s">
        <v>103</v>
      </c>
      <c r="P248" s="360">
        <v>44958</v>
      </c>
      <c r="Q248" s="360">
        <v>45290</v>
      </c>
      <c r="R248" s="293" t="s">
        <v>55</v>
      </c>
      <c r="S248" s="293" t="s">
        <v>688</v>
      </c>
      <c r="T248" s="304" t="s">
        <v>686</v>
      </c>
      <c r="U248" s="303">
        <v>0.45</v>
      </c>
      <c r="Z248" s="361"/>
      <c r="AA248" s="377">
        <v>2</v>
      </c>
      <c r="AB248" s="80" t="s">
        <v>1280</v>
      </c>
      <c r="AC248" s="106">
        <v>30</v>
      </c>
      <c r="AD248" s="218">
        <v>0.83</v>
      </c>
      <c r="AE248" s="106">
        <f t="shared" si="21"/>
        <v>1.66</v>
      </c>
      <c r="AF248" s="106">
        <v>175</v>
      </c>
      <c r="AG248" s="80"/>
      <c r="AH248" s="80">
        <v>0</v>
      </c>
      <c r="AI248" s="106">
        <v>125</v>
      </c>
      <c r="AJ248" s="80"/>
      <c r="AK248" s="80">
        <v>0</v>
      </c>
      <c r="AL248" s="106">
        <v>45</v>
      </c>
      <c r="AM248" s="80"/>
      <c r="AN248" s="249">
        <v>0</v>
      </c>
    </row>
    <row r="249" spans="1:40" s="76" customFormat="1" ht="117" x14ac:dyDescent="0.35">
      <c r="A249" s="291">
        <v>244</v>
      </c>
      <c r="B249" s="293" t="s">
        <v>505</v>
      </c>
      <c r="C249" s="293" t="s">
        <v>680</v>
      </c>
      <c r="D249" s="293" t="s">
        <v>72</v>
      </c>
      <c r="E249" s="293" t="s">
        <v>484</v>
      </c>
      <c r="F249" s="293" t="s">
        <v>229</v>
      </c>
      <c r="G249" s="293" t="s">
        <v>46</v>
      </c>
      <c r="H249" s="293" t="s">
        <v>681</v>
      </c>
      <c r="I249" s="293" t="s">
        <v>580</v>
      </c>
      <c r="J249" s="293" t="s">
        <v>544</v>
      </c>
      <c r="K249" s="293" t="s">
        <v>682</v>
      </c>
      <c r="L249" s="301">
        <v>125</v>
      </c>
      <c r="M249" s="307" t="s">
        <v>582</v>
      </c>
      <c r="N249" s="307" t="s">
        <v>689</v>
      </c>
      <c r="O249" s="325" t="s">
        <v>103</v>
      </c>
      <c r="P249" s="360">
        <v>44958</v>
      </c>
      <c r="Q249" s="360">
        <v>45290</v>
      </c>
      <c r="R249" s="293" t="s">
        <v>55</v>
      </c>
      <c r="S249" s="293" t="s">
        <v>594</v>
      </c>
      <c r="T249" s="304" t="s">
        <v>686</v>
      </c>
      <c r="U249" s="303">
        <v>0.15</v>
      </c>
      <c r="Z249" s="361"/>
      <c r="AA249" s="377">
        <v>1</v>
      </c>
      <c r="AB249" s="80" t="s">
        <v>880</v>
      </c>
      <c r="AC249" s="106">
        <v>0</v>
      </c>
      <c r="AD249" s="218">
        <v>0</v>
      </c>
      <c r="AE249" s="106">
        <f t="shared" si="21"/>
        <v>0</v>
      </c>
      <c r="AF249" s="106">
        <v>0</v>
      </c>
      <c r="AG249" s="80"/>
      <c r="AH249" s="80">
        <v>0</v>
      </c>
      <c r="AI249" s="106">
        <v>0</v>
      </c>
      <c r="AJ249" s="80"/>
      <c r="AK249" s="80">
        <v>0</v>
      </c>
      <c r="AL249" s="106">
        <v>125</v>
      </c>
      <c r="AM249" s="80"/>
      <c r="AN249" s="249">
        <v>0</v>
      </c>
    </row>
    <row r="250" spans="1:40" s="76" customFormat="1" ht="117" x14ac:dyDescent="0.35">
      <c r="A250" s="291">
        <v>245</v>
      </c>
      <c r="B250" s="293" t="s">
        <v>505</v>
      </c>
      <c r="C250" s="293" t="s">
        <v>680</v>
      </c>
      <c r="D250" s="293" t="s">
        <v>72</v>
      </c>
      <c r="E250" s="293" t="s">
        <v>484</v>
      </c>
      <c r="F250" s="293" t="s">
        <v>229</v>
      </c>
      <c r="G250" s="293" t="s">
        <v>46</v>
      </c>
      <c r="H250" s="293" t="s">
        <v>681</v>
      </c>
      <c r="I250" s="293" t="s">
        <v>580</v>
      </c>
      <c r="J250" s="293" t="s">
        <v>544</v>
      </c>
      <c r="K250" s="293" t="s">
        <v>682</v>
      </c>
      <c r="L250" s="301">
        <v>125</v>
      </c>
      <c r="M250" s="307" t="s">
        <v>582</v>
      </c>
      <c r="N250" s="307" t="s">
        <v>690</v>
      </c>
      <c r="O250" s="325" t="s">
        <v>103</v>
      </c>
      <c r="P250" s="360">
        <v>44958</v>
      </c>
      <c r="Q250" s="360">
        <v>45290</v>
      </c>
      <c r="R250" s="293" t="s">
        <v>55</v>
      </c>
      <c r="S250" s="293" t="s">
        <v>594</v>
      </c>
      <c r="T250" s="304" t="s">
        <v>686</v>
      </c>
      <c r="U250" s="303">
        <v>0.05</v>
      </c>
      <c r="Z250" s="361"/>
      <c r="AA250" s="377">
        <v>0.5</v>
      </c>
      <c r="AB250" s="80" t="s">
        <v>880</v>
      </c>
      <c r="AC250" s="106">
        <v>0</v>
      </c>
      <c r="AD250" s="218">
        <v>0</v>
      </c>
      <c r="AE250" s="106">
        <f t="shared" si="21"/>
        <v>0</v>
      </c>
      <c r="AF250" s="106">
        <v>0</v>
      </c>
      <c r="AG250" s="80"/>
      <c r="AH250" s="80">
        <v>0</v>
      </c>
      <c r="AI250" s="106">
        <v>0</v>
      </c>
      <c r="AJ250" s="80"/>
      <c r="AK250" s="80">
        <v>0</v>
      </c>
      <c r="AL250" s="106">
        <v>125</v>
      </c>
      <c r="AM250" s="80"/>
      <c r="AN250" s="249">
        <v>0</v>
      </c>
    </row>
    <row r="251" spans="1:40" s="76" customFormat="1" ht="117" x14ac:dyDescent="0.35">
      <c r="A251" s="291">
        <v>246</v>
      </c>
      <c r="B251" s="293" t="s">
        <v>505</v>
      </c>
      <c r="C251" s="293" t="s">
        <v>680</v>
      </c>
      <c r="D251" s="293" t="s">
        <v>72</v>
      </c>
      <c r="E251" s="293" t="s">
        <v>484</v>
      </c>
      <c r="F251" s="293" t="s">
        <v>229</v>
      </c>
      <c r="G251" s="293" t="s">
        <v>46</v>
      </c>
      <c r="H251" s="293" t="s">
        <v>681</v>
      </c>
      <c r="I251" s="293" t="s">
        <v>580</v>
      </c>
      <c r="J251" s="293" t="s">
        <v>544</v>
      </c>
      <c r="K251" s="293" t="s">
        <v>691</v>
      </c>
      <c r="L251" s="301">
        <v>1</v>
      </c>
      <c r="M251" s="307" t="s">
        <v>582</v>
      </c>
      <c r="N251" s="307" t="s">
        <v>692</v>
      </c>
      <c r="O251" s="325" t="s">
        <v>103</v>
      </c>
      <c r="P251" s="360">
        <v>44958</v>
      </c>
      <c r="Q251" s="360">
        <v>45290</v>
      </c>
      <c r="R251" s="293" t="s">
        <v>55</v>
      </c>
      <c r="S251" s="293" t="s">
        <v>687</v>
      </c>
      <c r="T251" s="304" t="s">
        <v>686</v>
      </c>
      <c r="U251" s="303">
        <v>0.15</v>
      </c>
      <c r="Z251" s="361"/>
      <c r="AA251" s="377">
        <v>0.5</v>
      </c>
      <c r="AB251" s="80" t="s">
        <v>1281</v>
      </c>
      <c r="AC251" s="106">
        <v>1</v>
      </c>
      <c r="AD251" s="218">
        <v>1</v>
      </c>
      <c r="AE251" s="106">
        <f t="shared" si="21"/>
        <v>0.5</v>
      </c>
      <c r="AF251" s="106">
        <v>0</v>
      </c>
      <c r="AG251" s="80"/>
      <c r="AH251" s="80">
        <v>0</v>
      </c>
      <c r="AI251" s="106">
        <v>0</v>
      </c>
      <c r="AJ251" s="80"/>
      <c r="AK251" s="80">
        <v>0</v>
      </c>
      <c r="AL251" s="106">
        <v>0</v>
      </c>
      <c r="AM251" s="80"/>
      <c r="AN251" s="249">
        <v>0</v>
      </c>
    </row>
    <row r="252" spans="1:40" s="76" customFormat="1" ht="117" x14ac:dyDescent="0.35">
      <c r="A252" s="291">
        <v>247</v>
      </c>
      <c r="B252" s="293" t="s">
        <v>505</v>
      </c>
      <c r="C252" s="293" t="s">
        <v>680</v>
      </c>
      <c r="D252" s="293" t="s">
        <v>72</v>
      </c>
      <c r="E252" s="293" t="s">
        <v>484</v>
      </c>
      <c r="F252" s="293" t="s">
        <v>229</v>
      </c>
      <c r="G252" s="293" t="s">
        <v>46</v>
      </c>
      <c r="H252" s="293" t="s">
        <v>681</v>
      </c>
      <c r="I252" s="293" t="s">
        <v>580</v>
      </c>
      <c r="J252" s="293" t="s">
        <v>544</v>
      </c>
      <c r="K252" s="293" t="s">
        <v>691</v>
      </c>
      <c r="L252" s="301">
        <v>1</v>
      </c>
      <c r="M252" s="307" t="s">
        <v>582</v>
      </c>
      <c r="N252" s="307" t="s">
        <v>693</v>
      </c>
      <c r="O252" s="325" t="s">
        <v>103</v>
      </c>
      <c r="P252" s="360">
        <v>44958</v>
      </c>
      <c r="Q252" s="360">
        <v>45290</v>
      </c>
      <c r="R252" s="293" t="s">
        <v>55</v>
      </c>
      <c r="S252" s="293" t="s">
        <v>687</v>
      </c>
      <c r="T252" s="304" t="s">
        <v>684</v>
      </c>
      <c r="U252" s="303">
        <v>0.15</v>
      </c>
      <c r="Z252" s="361"/>
      <c r="AA252" s="377">
        <v>0.5</v>
      </c>
      <c r="AB252" s="80" t="s">
        <v>1282</v>
      </c>
      <c r="AC252" s="106">
        <v>1</v>
      </c>
      <c r="AD252" s="218">
        <v>1</v>
      </c>
      <c r="AE252" s="106">
        <f t="shared" si="21"/>
        <v>0.5</v>
      </c>
      <c r="AF252" s="106">
        <v>0</v>
      </c>
      <c r="AG252" s="80"/>
      <c r="AH252" s="80">
        <v>0</v>
      </c>
      <c r="AI252" s="106">
        <v>0</v>
      </c>
      <c r="AJ252" s="80"/>
      <c r="AK252" s="80">
        <v>0</v>
      </c>
      <c r="AL252" s="106">
        <v>0</v>
      </c>
      <c r="AM252" s="80"/>
      <c r="AN252" s="249">
        <v>0</v>
      </c>
    </row>
    <row r="253" spans="1:40" s="76" customFormat="1" ht="117" x14ac:dyDescent="0.35">
      <c r="A253" s="291">
        <v>248</v>
      </c>
      <c r="B253" s="293" t="s">
        <v>505</v>
      </c>
      <c r="C253" s="293" t="s">
        <v>680</v>
      </c>
      <c r="D253" s="293" t="s">
        <v>72</v>
      </c>
      <c r="E253" s="293" t="s">
        <v>484</v>
      </c>
      <c r="F253" s="293" t="s">
        <v>229</v>
      </c>
      <c r="G253" s="293" t="s">
        <v>46</v>
      </c>
      <c r="H253" s="293" t="s">
        <v>681</v>
      </c>
      <c r="I253" s="293" t="s">
        <v>580</v>
      </c>
      <c r="J253" s="293" t="s">
        <v>544</v>
      </c>
      <c r="K253" s="293" t="s">
        <v>691</v>
      </c>
      <c r="L253" s="301">
        <v>1</v>
      </c>
      <c r="M253" s="307" t="s">
        <v>582</v>
      </c>
      <c r="N253" s="307" t="s">
        <v>694</v>
      </c>
      <c r="O253" s="325" t="s">
        <v>103</v>
      </c>
      <c r="P253" s="360">
        <v>44958</v>
      </c>
      <c r="Q253" s="360">
        <v>45290</v>
      </c>
      <c r="R253" s="293" t="s">
        <v>55</v>
      </c>
      <c r="S253" s="293" t="s">
        <v>687</v>
      </c>
      <c r="T253" s="304" t="s">
        <v>686</v>
      </c>
      <c r="U253" s="303">
        <v>0.05</v>
      </c>
      <c r="Z253" s="361"/>
      <c r="AA253" s="377">
        <v>0.5</v>
      </c>
      <c r="AB253" s="80" t="s">
        <v>1283</v>
      </c>
      <c r="AC253" s="106">
        <v>0</v>
      </c>
      <c r="AD253" s="218">
        <v>0</v>
      </c>
      <c r="AE253" s="106">
        <f t="shared" si="21"/>
        <v>0</v>
      </c>
      <c r="AF253" s="106">
        <v>1</v>
      </c>
      <c r="AG253" s="80"/>
      <c r="AH253" s="80">
        <v>0</v>
      </c>
      <c r="AI253" s="106">
        <v>0</v>
      </c>
      <c r="AJ253" s="80"/>
      <c r="AK253" s="80">
        <v>0</v>
      </c>
      <c r="AL253" s="106">
        <v>0</v>
      </c>
      <c r="AM253" s="80"/>
      <c r="AN253" s="249">
        <v>0</v>
      </c>
    </row>
    <row r="254" spans="1:40" s="76" customFormat="1" ht="117" x14ac:dyDescent="0.35">
      <c r="A254" s="291">
        <v>249</v>
      </c>
      <c r="B254" s="293" t="s">
        <v>505</v>
      </c>
      <c r="C254" s="293" t="s">
        <v>680</v>
      </c>
      <c r="D254" s="293" t="s">
        <v>72</v>
      </c>
      <c r="E254" s="293" t="s">
        <v>484</v>
      </c>
      <c r="F254" s="293" t="s">
        <v>229</v>
      </c>
      <c r="G254" s="293" t="s">
        <v>46</v>
      </c>
      <c r="H254" s="293" t="s">
        <v>681</v>
      </c>
      <c r="I254" s="293" t="s">
        <v>580</v>
      </c>
      <c r="J254" s="293" t="s">
        <v>544</v>
      </c>
      <c r="K254" s="293" t="s">
        <v>691</v>
      </c>
      <c r="L254" s="301">
        <v>14</v>
      </c>
      <c r="M254" s="307" t="s">
        <v>582</v>
      </c>
      <c r="N254" s="307" t="s">
        <v>695</v>
      </c>
      <c r="O254" s="325" t="s">
        <v>103</v>
      </c>
      <c r="P254" s="360">
        <v>44958</v>
      </c>
      <c r="Q254" s="360">
        <v>45290</v>
      </c>
      <c r="R254" s="293" t="s">
        <v>55</v>
      </c>
      <c r="S254" s="293" t="s">
        <v>687</v>
      </c>
      <c r="T254" s="304" t="s">
        <v>686</v>
      </c>
      <c r="U254" s="303">
        <v>0.15</v>
      </c>
      <c r="Z254" s="361"/>
      <c r="AA254" s="377">
        <v>0.5</v>
      </c>
      <c r="AB254" s="80" t="s">
        <v>880</v>
      </c>
      <c r="AC254" s="106">
        <v>0</v>
      </c>
      <c r="AD254" s="218">
        <v>0</v>
      </c>
      <c r="AE254" s="106">
        <f t="shared" si="21"/>
        <v>0</v>
      </c>
      <c r="AF254" s="106">
        <v>14</v>
      </c>
      <c r="AG254" s="80"/>
      <c r="AH254" s="80">
        <v>0</v>
      </c>
      <c r="AI254" s="106">
        <v>0</v>
      </c>
      <c r="AJ254" s="80"/>
      <c r="AK254" s="80">
        <v>0</v>
      </c>
      <c r="AL254" s="106">
        <v>0</v>
      </c>
      <c r="AM254" s="80"/>
      <c r="AN254" s="249">
        <v>0</v>
      </c>
    </row>
    <row r="255" spans="1:40" s="76" customFormat="1" ht="117" x14ac:dyDescent="0.35">
      <c r="A255" s="291">
        <v>250</v>
      </c>
      <c r="B255" s="293" t="s">
        <v>505</v>
      </c>
      <c r="C255" s="293" t="s">
        <v>680</v>
      </c>
      <c r="D255" s="293" t="s">
        <v>72</v>
      </c>
      <c r="E255" s="293" t="s">
        <v>484</v>
      </c>
      <c r="F255" s="293" t="s">
        <v>229</v>
      </c>
      <c r="G255" s="293" t="s">
        <v>46</v>
      </c>
      <c r="H255" s="293" t="s">
        <v>681</v>
      </c>
      <c r="I255" s="293" t="s">
        <v>580</v>
      </c>
      <c r="J255" s="293" t="s">
        <v>544</v>
      </c>
      <c r="K255" s="293" t="s">
        <v>691</v>
      </c>
      <c r="L255" s="301">
        <v>1</v>
      </c>
      <c r="M255" s="307" t="s">
        <v>582</v>
      </c>
      <c r="N255" s="307" t="s">
        <v>646</v>
      </c>
      <c r="O255" s="325" t="s">
        <v>103</v>
      </c>
      <c r="P255" s="360">
        <v>44958</v>
      </c>
      <c r="Q255" s="360">
        <v>45290</v>
      </c>
      <c r="R255" s="293" t="s">
        <v>55</v>
      </c>
      <c r="S255" s="293" t="s">
        <v>696</v>
      </c>
      <c r="T255" s="304" t="s">
        <v>684</v>
      </c>
      <c r="U255" s="303">
        <v>0.1</v>
      </c>
      <c r="Z255" s="361"/>
      <c r="AA255" s="377">
        <v>0.5</v>
      </c>
      <c r="AB255" s="80" t="s">
        <v>1284</v>
      </c>
      <c r="AC255" s="106">
        <v>0</v>
      </c>
      <c r="AD255" s="218">
        <v>0</v>
      </c>
      <c r="AE255" s="106">
        <f t="shared" si="21"/>
        <v>0</v>
      </c>
      <c r="AF255" s="106">
        <v>1</v>
      </c>
      <c r="AG255" s="80"/>
      <c r="AH255" s="80">
        <v>0</v>
      </c>
      <c r="AI255" s="106">
        <v>0</v>
      </c>
      <c r="AJ255" s="80"/>
      <c r="AK255" s="80">
        <v>0</v>
      </c>
      <c r="AL255" s="106">
        <v>0</v>
      </c>
      <c r="AM255" s="80"/>
      <c r="AN255" s="249">
        <v>0</v>
      </c>
    </row>
    <row r="256" spans="1:40" s="76" customFormat="1" ht="117" x14ac:dyDescent="0.35">
      <c r="A256" s="291">
        <v>251</v>
      </c>
      <c r="B256" s="293" t="s">
        <v>505</v>
      </c>
      <c r="C256" s="293" t="s">
        <v>680</v>
      </c>
      <c r="D256" s="293" t="s">
        <v>72</v>
      </c>
      <c r="E256" s="293" t="s">
        <v>484</v>
      </c>
      <c r="F256" s="293" t="s">
        <v>229</v>
      </c>
      <c r="G256" s="293" t="s">
        <v>46</v>
      </c>
      <c r="H256" s="293" t="s">
        <v>681</v>
      </c>
      <c r="I256" s="293" t="s">
        <v>580</v>
      </c>
      <c r="J256" s="293" t="s">
        <v>544</v>
      </c>
      <c r="K256" s="293" t="s">
        <v>691</v>
      </c>
      <c r="L256" s="301">
        <v>14</v>
      </c>
      <c r="M256" s="307" t="s">
        <v>582</v>
      </c>
      <c r="N256" s="307" t="s">
        <v>697</v>
      </c>
      <c r="O256" s="325" t="s">
        <v>103</v>
      </c>
      <c r="P256" s="360">
        <v>44958</v>
      </c>
      <c r="Q256" s="360">
        <v>45290</v>
      </c>
      <c r="R256" s="293" t="s">
        <v>55</v>
      </c>
      <c r="S256" s="293" t="s">
        <v>687</v>
      </c>
      <c r="T256" s="304" t="s">
        <v>686</v>
      </c>
      <c r="U256" s="303">
        <v>0.3</v>
      </c>
      <c r="Z256" s="361"/>
      <c r="AA256" s="377">
        <v>2</v>
      </c>
      <c r="AB256" s="80" t="s">
        <v>880</v>
      </c>
      <c r="AC256" s="106">
        <v>0</v>
      </c>
      <c r="AD256" s="218">
        <v>0</v>
      </c>
      <c r="AE256" s="106">
        <f t="shared" si="21"/>
        <v>0</v>
      </c>
      <c r="AF256" s="106">
        <v>14</v>
      </c>
      <c r="AG256" s="80"/>
      <c r="AH256" s="80">
        <v>0</v>
      </c>
      <c r="AI256" s="106">
        <v>0</v>
      </c>
      <c r="AJ256" s="80"/>
      <c r="AK256" s="80">
        <v>0</v>
      </c>
      <c r="AL256" s="106">
        <v>0</v>
      </c>
      <c r="AM256" s="80"/>
      <c r="AN256" s="249">
        <v>0</v>
      </c>
    </row>
    <row r="257" spans="1:40" s="76" customFormat="1" ht="117" x14ac:dyDescent="0.35">
      <c r="A257" s="291">
        <v>252</v>
      </c>
      <c r="B257" s="293" t="s">
        <v>505</v>
      </c>
      <c r="C257" s="293" t="s">
        <v>680</v>
      </c>
      <c r="D257" s="293" t="s">
        <v>72</v>
      </c>
      <c r="E257" s="293" t="s">
        <v>484</v>
      </c>
      <c r="F257" s="293" t="s">
        <v>229</v>
      </c>
      <c r="G257" s="293" t="s">
        <v>46</v>
      </c>
      <c r="H257" s="293" t="s">
        <v>681</v>
      </c>
      <c r="I257" s="293" t="s">
        <v>580</v>
      </c>
      <c r="J257" s="293" t="s">
        <v>544</v>
      </c>
      <c r="K257" s="293" t="s">
        <v>691</v>
      </c>
      <c r="L257" s="301">
        <v>14</v>
      </c>
      <c r="M257" s="307" t="s">
        <v>582</v>
      </c>
      <c r="N257" s="307" t="s">
        <v>698</v>
      </c>
      <c r="O257" s="325" t="s">
        <v>103</v>
      </c>
      <c r="P257" s="360">
        <v>44958</v>
      </c>
      <c r="Q257" s="360">
        <v>45290</v>
      </c>
      <c r="R257" s="293" t="s">
        <v>55</v>
      </c>
      <c r="S257" s="293" t="s">
        <v>688</v>
      </c>
      <c r="T257" s="304" t="s">
        <v>686</v>
      </c>
      <c r="U257" s="303">
        <v>0.1</v>
      </c>
      <c r="Z257" s="361"/>
      <c r="AA257" s="377">
        <v>0.5</v>
      </c>
      <c r="AB257" s="80" t="s">
        <v>880</v>
      </c>
      <c r="AC257" s="106">
        <v>0</v>
      </c>
      <c r="AD257" s="218">
        <v>0</v>
      </c>
      <c r="AE257" s="106">
        <f t="shared" si="21"/>
        <v>0</v>
      </c>
      <c r="AF257" s="106">
        <v>0</v>
      </c>
      <c r="AG257" s="80"/>
      <c r="AH257" s="80">
        <v>0</v>
      </c>
      <c r="AI257" s="106">
        <v>14</v>
      </c>
      <c r="AJ257" s="80"/>
      <c r="AK257" s="80">
        <v>0</v>
      </c>
      <c r="AL257" s="106">
        <v>0</v>
      </c>
      <c r="AM257" s="80"/>
      <c r="AN257" s="249">
        <v>0</v>
      </c>
    </row>
    <row r="258" spans="1:40" s="76" customFormat="1" ht="117" x14ac:dyDescent="0.35">
      <c r="A258" s="291">
        <v>253</v>
      </c>
      <c r="B258" s="293" t="s">
        <v>505</v>
      </c>
      <c r="C258" s="293" t="s">
        <v>680</v>
      </c>
      <c r="D258" s="293" t="s">
        <v>72</v>
      </c>
      <c r="E258" s="293" t="s">
        <v>484</v>
      </c>
      <c r="F258" s="293" t="s">
        <v>229</v>
      </c>
      <c r="G258" s="293" t="s">
        <v>46</v>
      </c>
      <c r="H258" s="293" t="s">
        <v>681</v>
      </c>
      <c r="I258" s="293" t="s">
        <v>580</v>
      </c>
      <c r="J258" s="293" t="s">
        <v>544</v>
      </c>
      <c r="K258" s="293" t="s">
        <v>699</v>
      </c>
      <c r="L258" s="301">
        <v>1</v>
      </c>
      <c r="M258" s="307" t="s">
        <v>582</v>
      </c>
      <c r="N258" s="307" t="s">
        <v>620</v>
      </c>
      <c r="O258" s="325" t="s">
        <v>103</v>
      </c>
      <c r="P258" s="360">
        <v>44958</v>
      </c>
      <c r="Q258" s="360">
        <v>45290</v>
      </c>
      <c r="R258" s="293" t="s">
        <v>55</v>
      </c>
      <c r="S258" s="293" t="s">
        <v>588</v>
      </c>
      <c r="T258" s="304" t="s">
        <v>686</v>
      </c>
      <c r="U258" s="303">
        <v>0.15</v>
      </c>
      <c r="Z258" s="361"/>
      <c r="AA258" s="377">
        <v>0.5</v>
      </c>
      <c r="AB258" s="80" t="s">
        <v>1285</v>
      </c>
      <c r="AC258" s="106">
        <v>1</v>
      </c>
      <c r="AD258" s="218">
        <v>1</v>
      </c>
      <c r="AE258" s="106">
        <f t="shared" si="21"/>
        <v>0.5</v>
      </c>
      <c r="AF258" s="106">
        <v>0</v>
      </c>
      <c r="AG258" s="80"/>
      <c r="AH258" s="80">
        <v>0</v>
      </c>
      <c r="AI258" s="106">
        <v>0</v>
      </c>
      <c r="AJ258" s="80"/>
      <c r="AK258" s="80">
        <v>0</v>
      </c>
      <c r="AL258" s="106">
        <v>0</v>
      </c>
      <c r="AM258" s="80"/>
      <c r="AN258" s="249">
        <v>0</v>
      </c>
    </row>
    <row r="259" spans="1:40" s="76" customFormat="1" ht="117" x14ac:dyDescent="0.35">
      <c r="A259" s="291">
        <v>254</v>
      </c>
      <c r="B259" s="293" t="s">
        <v>505</v>
      </c>
      <c r="C259" s="293" t="s">
        <v>680</v>
      </c>
      <c r="D259" s="293" t="s">
        <v>72</v>
      </c>
      <c r="E259" s="293" t="s">
        <v>484</v>
      </c>
      <c r="F259" s="293" t="s">
        <v>229</v>
      </c>
      <c r="G259" s="293" t="s">
        <v>46</v>
      </c>
      <c r="H259" s="293" t="s">
        <v>681</v>
      </c>
      <c r="I259" s="293" t="s">
        <v>580</v>
      </c>
      <c r="J259" s="293" t="s">
        <v>544</v>
      </c>
      <c r="K259" s="293" t="s">
        <v>699</v>
      </c>
      <c r="L259" s="301">
        <v>24</v>
      </c>
      <c r="M259" s="307" t="s">
        <v>582</v>
      </c>
      <c r="N259" s="307" t="s">
        <v>700</v>
      </c>
      <c r="O259" s="325" t="s">
        <v>103</v>
      </c>
      <c r="P259" s="360">
        <v>44958</v>
      </c>
      <c r="Q259" s="360">
        <v>45290</v>
      </c>
      <c r="R259" s="293" t="s">
        <v>55</v>
      </c>
      <c r="S259" s="293" t="s">
        <v>588</v>
      </c>
      <c r="T259" s="304" t="s">
        <v>686</v>
      </c>
      <c r="U259" s="303">
        <v>0.15</v>
      </c>
      <c r="Z259" s="361"/>
      <c r="AA259" s="377">
        <v>0.5</v>
      </c>
      <c r="AB259" s="80" t="s">
        <v>1286</v>
      </c>
      <c r="AC259" s="106">
        <v>7</v>
      </c>
      <c r="AD259" s="218">
        <v>1</v>
      </c>
      <c r="AE259" s="106">
        <f t="shared" si="21"/>
        <v>0.5</v>
      </c>
      <c r="AF259" s="106">
        <v>17</v>
      </c>
      <c r="AG259" s="80"/>
      <c r="AH259" s="80">
        <v>0</v>
      </c>
      <c r="AI259" s="106">
        <v>0</v>
      </c>
      <c r="AJ259" s="80"/>
      <c r="AK259" s="80">
        <v>0</v>
      </c>
      <c r="AL259" s="106">
        <v>0</v>
      </c>
      <c r="AM259" s="80"/>
      <c r="AN259" s="249">
        <v>0</v>
      </c>
    </row>
    <row r="260" spans="1:40" s="76" customFormat="1" ht="117" x14ac:dyDescent="0.35">
      <c r="A260" s="291">
        <v>255</v>
      </c>
      <c r="B260" s="293" t="s">
        <v>505</v>
      </c>
      <c r="C260" s="293" t="s">
        <v>680</v>
      </c>
      <c r="D260" s="293" t="s">
        <v>72</v>
      </c>
      <c r="E260" s="293" t="s">
        <v>484</v>
      </c>
      <c r="F260" s="293" t="s">
        <v>229</v>
      </c>
      <c r="G260" s="293" t="s">
        <v>46</v>
      </c>
      <c r="H260" s="293" t="s">
        <v>681</v>
      </c>
      <c r="I260" s="293" t="s">
        <v>580</v>
      </c>
      <c r="J260" s="293" t="s">
        <v>544</v>
      </c>
      <c r="K260" s="293" t="s">
        <v>699</v>
      </c>
      <c r="L260" s="301">
        <v>2</v>
      </c>
      <c r="M260" s="307" t="s">
        <v>582</v>
      </c>
      <c r="N260" s="307" t="s">
        <v>628</v>
      </c>
      <c r="O260" s="325" t="s">
        <v>103</v>
      </c>
      <c r="P260" s="360">
        <v>44958</v>
      </c>
      <c r="Q260" s="360">
        <v>45290</v>
      </c>
      <c r="R260" s="293" t="s">
        <v>55</v>
      </c>
      <c r="S260" s="293" t="s">
        <v>613</v>
      </c>
      <c r="T260" s="304" t="s">
        <v>684</v>
      </c>
      <c r="U260" s="303">
        <v>0.15</v>
      </c>
      <c r="Z260" s="361"/>
      <c r="AA260" s="377">
        <v>0.5</v>
      </c>
      <c r="AB260" s="80" t="s">
        <v>1287</v>
      </c>
      <c r="AC260" s="106">
        <v>1</v>
      </c>
      <c r="AD260" s="218">
        <v>1</v>
      </c>
      <c r="AE260" s="106">
        <f t="shared" si="21"/>
        <v>0.5</v>
      </c>
      <c r="AF260" s="106">
        <v>1</v>
      </c>
      <c r="AG260" s="80"/>
      <c r="AH260" s="80">
        <v>0</v>
      </c>
      <c r="AI260" s="106">
        <v>0</v>
      </c>
      <c r="AJ260" s="80"/>
      <c r="AK260" s="80">
        <v>0</v>
      </c>
      <c r="AL260" s="106">
        <v>0</v>
      </c>
      <c r="AM260" s="80"/>
      <c r="AN260" s="249">
        <v>0</v>
      </c>
    </row>
    <row r="261" spans="1:40" s="76" customFormat="1" ht="117" x14ac:dyDescent="0.35">
      <c r="A261" s="291">
        <v>256</v>
      </c>
      <c r="B261" s="293" t="s">
        <v>505</v>
      </c>
      <c r="C261" s="293" t="s">
        <v>680</v>
      </c>
      <c r="D261" s="293" t="s">
        <v>72</v>
      </c>
      <c r="E261" s="293" t="s">
        <v>484</v>
      </c>
      <c r="F261" s="293" t="s">
        <v>229</v>
      </c>
      <c r="G261" s="293" t="s">
        <v>46</v>
      </c>
      <c r="H261" s="293" t="s">
        <v>681</v>
      </c>
      <c r="I261" s="293" t="s">
        <v>580</v>
      </c>
      <c r="J261" s="293" t="s">
        <v>544</v>
      </c>
      <c r="K261" s="293" t="s">
        <v>699</v>
      </c>
      <c r="L261" s="301">
        <v>24</v>
      </c>
      <c r="M261" s="307" t="s">
        <v>582</v>
      </c>
      <c r="N261" s="307" t="s">
        <v>701</v>
      </c>
      <c r="O261" s="325" t="s">
        <v>103</v>
      </c>
      <c r="P261" s="360">
        <v>44958</v>
      </c>
      <c r="Q261" s="360">
        <v>45290</v>
      </c>
      <c r="R261" s="293" t="s">
        <v>55</v>
      </c>
      <c r="S261" s="293" t="s">
        <v>588</v>
      </c>
      <c r="T261" s="304" t="s">
        <v>686</v>
      </c>
      <c r="U261" s="303">
        <v>0.2</v>
      </c>
      <c r="Z261" s="361"/>
      <c r="AA261" s="377">
        <v>0.5</v>
      </c>
      <c r="AB261" s="80" t="s">
        <v>880</v>
      </c>
      <c r="AC261" s="106">
        <v>0</v>
      </c>
      <c r="AD261" s="218">
        <v>0</v>
      </c>
      <c r="AE261" s="106">
        <f t="shared" si="21"/>
        <v>0</v>
      </c>
      <c r="AF261" s="106">
        <v>9</v>
      </c>
      <c r="AG261" s="80"/>
      <c r="AH261" s="80">
        <v>0</v>
      </c>
      <c r="AI261" s="106">
        <v>7</v>
      </c>
      <c r="AJ261" s="80"/>
      <c r="AK261" s="80">
        <v>0</v>
      </c>
      <c r="AL261" s="106">
        <v>8</v>
      </c>
      <c r="AM261" s="80"/>
      <c r="AN261" s="249">
        <v>0</v>
      </c>
    </row>
    <row r="262" spans="1:40" s="76" customFormat="1" ht="117.5" thickBot="1" x14ac:dyDescent="0.4">
      <c r="A262" s="291">
        <v>257</v>
      </c>
      <c r="B262" s="293" t="s">
        <v>505</v>
      </c>
      <c r="C262" s="345" t="s">
        <v>680</v>
      </c>
      <c r="D262" s="345" t="s">
        <v>72</v>
      </c>
      <c r="E262" s="345" t="s">
        <v>484</v>
      </c>
      <c r="F262" s="345" t="s">
        <v>229</v>
      </c>
      <c r="G262" s="345" t="s">
        <v>46</v>
      </c>
      <c r="H262" s="345" t="s">
        <v>681</v>
      </c>
      <c r="I262" s="345" t="s">
        <v>580</v>
      </c>
      <c r="J262" s="293" t="s">
        <v>544</v>
      </c>
      <c r="K262" s="345" t="s">
        <v>699</v>
      </c>
      <c r="L262" s="346">
        <v>24</v>
      </c>
      <c r="M262" s="363" t="s">
        <v>582</v>
      </c>
      <c r="N262" s="363" t="s">
        <v>702</v>
      </c>
      <c r="O262" s="364" t="s">
        <v>103</v>
      </c>
      <c r="P262" s="365">
        <v>44958</v>
      </c>
      <c r="Q262" s="365">
        <v>45290</v>
      </c>
      <c r="R262" s="345" t="s">
        <v>55</v>
      </c>
      <c r="S262" s="345" t="s">
        <v>588</v>
      </c>
      <c r="T262" s="350" t="s">
        <v>686</v>
      </c>
      <c r="U262" s="351">
        <v>0.35</v>
      </c>
      <c r="V262" s="366"/>
      <c r="W262" s="366"/>
      <c r="X262" s="366"/>
      <c r="Y262" s="366"/>
      <c r="Z262" s="367"/>
      <c r="AA262" s="384">
        <v>2</v>
      </c>
      <c r="AB262" s="251" t="s">
        <v>880</v>
      </c>
      <c r="AC262" s="225">
        <v>0</v>
      </c>
      <c r="AD262" s="227">
        <v>0</v>
      </c>
      <c r="AE262" s="106">
        <f t="shared" si="21"/>
        <v>0</v>
      </c>
      <c r="AF262" s="225">
        <v>9</v>
      </c>
      <c r="AG262" s="251"/>
      <c r="AH262" s="251">
        <v>0</v>
      </c>
      <c r="AI262" s="225">
        <v>7</v>
      </c>
      <c r="AJ262" s="251"/>
      <c r="AK262" s="251">
        <v>0</v>
      </c>
      <c r="AL262" s="225">
        <v>8</v>
      </c>
      <c r="AM262" s="251"/>
      <c r="AN262" s="252">
        <v>0</v>
      </c>
    </row>
    <row r="263" spans="1:40" s="76" customFormat="1" ht="157.5" x14ac:dyDescent="0.35">
      <c r="A263" s="291">
        <v>258</v>
      </c>
      <c r="B263" s="293" t="s">
        <v>505</v>
      </c>
      <c r="C263" s="369" t="s">
        <v>703</v>
      </c>
      <c r="D263" s="369" t="s">
        <v>72</v>
      </c>
      <c r="E263" s="369" t="s">
        <v>484</v>
      </c>
      <c r="F263" s="369" t="s">
        <v>229</v>
      </c>
      <c r="G263" s="369" t="s">
        <v>46</v>
      </c>
      <c r="H263" s="369" t="s">
        <v>704</v>
      </c>
      <c r="I263" s="369" t="s">
        <v>580</v>
      </c>
      <c r="J263" s="369" t="s">
        <v>544</v>
      </c>
      <c r="K263" s="369" t="s">
        <v>705</v>
      </c>
      <c r="L263" s="370">
        <v>4</v>
      </c>
      <c r="M263" s="371" t="s">
        <v>582</v>
      </c>
      <c r="N263" s="371" t="s">
        <v>706</v>
      </c>
      <c r="O263" s="372" t="s">
        <v>103</v>
      </c>
      <c r="P263" s="373">
        <v>44958</v>
      </c>
      <c r="Q263" s="373">
        <v>45290</v>
      </c>
      <c r="R263" s="369" t="s">
        <v>55</v>
      </c>
      <c r="S263" s="369" t="s">
        <v>584</v>
      </c>
      <c r="T263" s="374" t="s">
        <v>707</v>
      </c>
      <c r="U263" s="375">
        <v>0.05</v>
      </c>
      <c r="Z263" s="361"/>
      <c r="AA263" s="376">
        <v>1</v>
      </c>
      <c r="AB263" s="80" t="s">
        <v>1288</v>
      </c>
      <c r="AC263" s="247">
        <v>4</v>
      </c>
      <c r="AD263" s="238">
        <v>1</v>
      </c>
      <c r="AE263" s="106">
        <f t="shared" si="21"/>
        <v>1</v>
      </c>
      <c r="AF263" s="247">
        <v>0</v>
      </c>
      <c r="AG263" s="247"/>
      <c r="AH263" s="247">
        <f t="shared" ref="AH263:AH276" si="22">+$AA263*AG263</f>
        <v>0</v>
      </c>
      <c r="AI263" s="247">
        <v>0</v>
      </c>
      <c r="AJ263" s="247"/>
      <c r="AK263" s="247">
        <f t="shared" ref="AK263:AK268" si="23">+$AA263*AJ263</f>
        <v>0</v>
      </c>
      <c r="AL263" s="247">
        <v>0</v>
      </c>
      <c r="AM263" s="247"/>
      <c r="AN263" s="247">
        <f t="shared" ref="AN263:AN268" si="24">+$AA263*AM263</f>
        <v>0</v>
      </c>
    </row>
    <row r="264" spans="1:40" s="76" customFormat="1" ht="136.5" x14ac:dyDescent="0.35">
      <c r="A264" s="291">
        <v>259</v>
      </c>
      <c r="B264" s="293" t="s">
        <v>505</v>
      </c>
      <c r="C264" s="293" t="s">
        <v>703</v>
      </c>
      <c r="D264" s="293" t="s">
        <v>72</v>
      </c>
      <c r="E264" s="293" t="s">
        <v>484</v>
      </c>
      <c r="F264" s="293" t="s">
        <v>229</v>
      </c>
      <c r="G264" s="293" t="s">
        <v>46</v>
      </c>
      <c r="H264" s="293" t="s">
        <v>704</v>
      </c>
      <c r="I264" s="293" t="s">
        <v>580</v>
      </c>
      <c r="J264" s="293" t="s">
        <v>544</v>
      </c>
      <c r="K264" s="293" t="s">
        <v>705</v>
      </c>
      <c r="L264" s="301">
        <v>1</v>
      </c>
      <c r="M264" s="307" t="s">
        <v>582</v>
      </c>
      <c r="N264" s="307" t="s">
        <v>708</v>
      </c>
      <c r="O264" s="325" t="s">
        <v>103</v>
      </c>
      <c r="P264" s="360">
        <v>44958</v>
      </c>
      <c r="Q264" s="360">
        <v>45290</v>
      </c>
      <c r="R264" s="293" t="s">
        <v>55</v>
      </c>
      <c r="S264" s="293" t="s">
        <v>709</v>
      </c>
      <c r="T264" s="304" t="s">
        <v>707</v>
      </c>
      <c r="U264" s="303">
        <v>0.15</v>
      </c>
      <c r="Z264" s="361"/>
      <c r="AA264" s="377">
        <v>3</v>
      </c>
      <c r="AB264" s="80" t="s">
        <v>1289</v>
      </c>
      <c r="AC264" s="106">
        <v>1</v>
      </c>
      <c r="AD264" s="218">
        <v>1</v>
      </c>
      <c r="AE264" s="106">
        <f t="shared" si="21"/>
        <v>3</v>
      </c>
      <c r="AF264" s="106">
        <v>0</v>
      </c>
      <c r="AG264" s="80"/>
      <c r="AH264" s="80">
        <f t="shared" si="22"/>
        <v>0</v>
      </c>
      <c r="AI264" s="106">
        <v>0</v>
      </c>
      <c r="AJ264" s="80"/>
      <c r="AK264" s="80">
        <f t="shared" si="23"/>
        <v>0</v>
      </c>
      <c r="AL264" s="106">
        <v>0</v>
      </c>
      <c r="AM264" s="80"/>
      <c r="AN264" s="80">
        <f t="shared" si="24"/>
        <v>0</v>
      </c>
    </row>
    <row r="265" spans="1:40" s="76" customFormat="1" ht="115.5" x14ac:dyDescent="0.35">
      <c r="A265" s="291">
        <v>260</v>
      </c>
      <c r="B265" s="293" t="s">
        <v>505</v>
      </c>
      <c r="C265" s="293" t="s">
        <v>703</v>
      </c>
      <c r="D265" s="293" t="s">
        <v>72</v>
      </c>
      <c r="E265" s="293" t="s">
        <v>484</v>
      </c>
      <c r="F265" s="293" t="s">
        <v>229</v>
      </c>
      <c r="G265" s="293" t="s">
        <v>46</v>
      </c>
      <c r="H265" s="293" t="s">
        <v>704</v>
      </c>
      <c r="I265" s="293" t="s">
        <v>580</v>
      </c>
      <c r="J265" s="293" t="s">
        <v>544</v>
      </c>
      <c r="K265" s="293" t="s">
        <v>705</v>
      </c>
      <c r="L265" s="301">
        <v>1</v>
      </c>
      <c r="M265" s="307" t="s">
        <v>582</v>
      </c>
      <c r="N265" s="307" t="s">
        <v>710</v>
      </c>
      <c r="O265" s="325" t="s">
        <v>103</v>
      </c>
      <c r="P265" s="360">
        <v>44958</v>
      </c>
      <c r="Q265" s="360">
        <v>45290</v>
      </c>
      <c r="R265" s="293" t="s">
        <v>55</v>
      </c>
      <c r="S265" s="293" t="s">
        <v>709</v>
      </c>
      <c r="T265" s="304" t="s">
        <v>707</v>
      </c>
      <c r="U265" s="303">
        <v>0.1</v>
      </c>
      <c r="Z265" s="361"/>
      <c r="AA265" s="377">
        <v>2</v>
      </c>
      <c r="AB265" s="80" t="s">
        <v>1290</v>
      </c>
      <c r="AC265" s="106">
        <v>1</v>
      </c>
      <c r="AD265" s="218">
        <v>1</v>
      </c>
      <c r="AE265" s="106">
        <f t="shared" si="21"/>
        <v>2</v>
      </c>
      <c r="AF265" s="106">
        <v>0</v>
      </c>
      <c r="AG265" s="80"/>
      <c r="AH265" s="80">
        <f t="shared" si="22"/>
        <v>0</v>
      </c>
      <c r="AI265" s="106">
        <v>0</v>
      </c>
      <c r="AJ265" s="80"/>
      <c r="AK265" s="80">
        <f t="shared" si="23"/>
        <v>0</v>
      </c>
      <c r="AL265" s="106">
        <v>0</v>
      </c>
      <c r="AM265" s="80"/>
      <c r="AN265" s="80">
        <f t="shared" si="24"/>
        <v>0</v>
      </c>
    </row>
    <row r="266" spans="1:40" s="76" customFormat="1" ht="157.5" x14ac:dyDescent="0.35">
      <c r="A266" s="291">
        <v>261</v>
      </c>
      <c r="B266" s="293" t="s">
        <v>505</v>
      </c>
      <c r="C266" s="293" t="s">
        <v>703</v>
      </c>
      <c r="D266" s="293" t="s">
        <v>72</v>
      </c>
      <c r="E266" s="293" t="s">
        <v>484</v>
      </c>
      <c r="F266" s="293" t="s">
        <v>229</v>
      </c>
      <c r="G266" s="293" t="s">
        <v>46</v>
      </c>
      <c r="H266" s="293" t="s">
        <v>704</v>
      </c>
      <c r="I266" s="293" t="s">
        <v>580</v>
      </c>
      <c r="J266" s="293" t="s">
        <v>544</v>
      </c>
      <c r="K266" s="293" t="s">
        <v>705</v>
      </c>
      <c r="L266" s="301">
        <v>100</v>
      </c>
      <c r="M266" s="307" t="s">
        <v>51</v>
      </c>
      <c r="N266" s="307" t="s">
        <v>711</v>
      </c>
      <c r="O266" s="325" t="s">
        <v>103</v>
      </c>
      <c r="P266" s="360">
        <v>44958</v>
      </c>
      <c r="Q266" s="360">
        <v>45290</v>
      </c>
      <c r="R266" s="293" t="s">
        <v>55</v>
      </c>
      <c r="S266" s="293" t="s">
        <v>712</v>
      </c>
      <c r="T266" s="304" t="s">
        <v>707</v>
      </c>
      <c r="U266" s="303">
        <v>0.2</v>
      </c>
      <c r="Z266" s="361"/>
      <c r="AA266" s="377">
        <v>2</v>
      </c>
      <c r="AB266" s="80" t="s">
        <v>1291</v>
      </c>
      <c r="AC266" s="106">
        <v>25</v>
      </c>
      <c r="AD266" s="218">
        <v>1</v>
      </c>
      <c r="AE266" s="106">
        <f t="shared" si="21"/>
        <v>2</v>
      </c>
      <c r="AF266" s="106">
        <v>75</v>
      </c>
      <c r="AG266" s="80"/>
      <c r="AH266" s="80">
        <f t="shared" si="22"/>
        <v>0</v>
      </c>
      <c r="AI266" s="106">
        <v>0</v>
      </c>
      <c r="AJ266" s="80"/>
      <c r="AK266" s="80">
        <f t="shared" si="23"/>
        <v>0</v>
      </c>
      <c r="AL266" s="106">
        <v>0</v>
      </c>
      <c r="AM266" s="80"/>
      <c r="AN266" s="80">
        <f t="shared" si="24"/>
        <v>0</v>
      </c>
    </row>
    <row r="267" spans="1:40" s="76" customFormat="1" ht="91" x14ac:dyDescent="0.35">
      <c r="A267" s="291">
        <v>262</v>
      </c>
      <c r="B267" s="293" t="s">
        <v>505</v>
      </c>
      <c r="C267" s="293" t="s">
        <v>703</v>
      </c>
      <c r="D267" s="293" t="s">
        <v>72</v>
      </c>
      <c r="E267" s="293" t="s">
        <v>484</v>
      </c>
      <c r="F267" s="293" t="s">
        <v>229</v>
      </c>
      <c r="G267" s="293" t="s">
        <v>46</v>
      </c>
      <c r="H267" s="293" t="s">
        <v>704</v>
      </c>
      <c r="I267" s="293" t="s">
        <v>580</v>
      </c>
      <c r="J267" s="293" t="s">
        <v>544</v>
      </c>
      <c r="K267" s="293" t="s">
        <v>705</v>
      </c>
      <c r="L267" s="301">
        <v>32</v>
      </c>
      <c r="M267" s="307" t="s">
        <v>582</v>
      </c>
      <c r="N267" s="307" t="s">
        <v>713</v>
      </c>
      <c r="O267" s="325" t="s">
        <v>103</v>
      </c>
      <c r="P267" s="360">
        <v>44958</v>
      </c>
      <c r="Q267" s="360">
        <v>45290</v>
      </c>
      <c r="R267" s="293" t="s">
        <v>55</v>
      </c>
      <c r="S267" s="293" t="s">
        <v>712</v>
      </c>
      <c r="T267" s="304" t="s">
        <v>707</v>
      </c>
      <c r="U267" s="303">
        <v>0.4</v>
      </c>
      <c r="Z267" s="361"/>
      <c r="AA267" s="377">
        <v>4</v>
      </c>
      <c r="AB267" s="80" t="s">
        <v>1292</v>
      </c>
      <c r="AC267" s="106">
        <v>0</v>
      </c>
      <c r="AD267" s="218">
        <v>0</v>
      </c>
      <c r="AE267" s="106">
        <f t="shared" si="21"/>
        <v>0</v>
      </c>
      <c r="AF267" s="106">
        <v>9</v>
      </c>
      <c r="AG267" s="80"/>
      <c r="AH267" s="80">
        <f t="shared" si="22"/>
        <v>0</v>
      </c>
      <c r="AI267" s="106">
        <v>18</v>
      </c>
      <c r="AJ267" s="80"/>
      <c r="AK267" s="80">
        <f t="shared" si="23"/>
        <v>0</v>
      </c>
      <c r="AL267" s="106">
        <v>5</v>
      </c>
      <c r="AM267" s="80"/>
      <c r="AN267" s="80">
        <f t="shared" si="24"/>
        <v>0</v>
      </c>
    </row>
    <row r="268" spans="1:40" s="76" customFormat="1" ht="91" x14ac:dyDescent="0.35">
      <c r="A268" s="291">
        <v>263</v>
      </c>
      <c r="B268" s="293" t="s">
        <v>505</v>
      </c>
      <c r="C268" s="293" t="s">
        <v>703</v>
      </c>
      <c r="D268" s="293" t="s">
        <v>72</v>
      </c>
      <c r="E268" s="293" t="s">
        <v>484</v>
      </c>
      <c r="F268" s="293" t="s">
        <v>229</v>
      </c>
      <c r="G268" s="293" t="s">
        <v>46</v>
      </c>
      <c r="H268" s="293" t="s">
        <v>704</v>
      </c>
      <c r="I268" s="293" t="s">
        <v>580</v>
      </c>
      <c r="J268" s="293" t="s">
        <v>544</v>
      </c>
      <c r="K268" s="293" t="s">
        <v>705</v>
      </c>
      <c r="L268" s="301">
        <v>976</v>
      </c>
      <c r="M268" s="307" t="s">
        <v>582</v>
      </c>
      <c r="N268" s="307" t="s">
        <v>714</v>
      </c>
      <c r="O268" s="325" t="s">
        <v>103</v>
      </c>
      <c r="P268" s="360">
        <v>44958</v>
      </c>
      <c r="Q268" s="360">
        <v>45290</v>
      </c>
      <c r="R268" s="293" t="s">
        <v>55</v>
      </c>
      <c r="S268" s="293" t="s">
        <v>712</v>
      </c>
      <c r="T268" s="304" t="s">
        <v>707</v>
      </c>
      <c r="U268" s="303">
        <v>0.1</v>
      </c>
      <c r="Z268" s="361"/>
      <c r="AA268" s="377">
        <v>3</v>
      </c>
      <c r="AB268" s="80" t="s">
        <v>1293</v>
      </c>
      <c r="AC268" s="261">
        <v>0</v>
      </c>
      <c r="AD268" s="260">
        <v>0</v>
      </c>
      <c r="AE268" s="261">
        <f t="shared" si="21"/>
        <v>0</v>
      </c>
      <c r="AF268" s="261">
        <v>268</v>
      </c>
      <c r="AG268" s="246"/>
      <c r="AH268" s="246">
        <f t="shared" si="22"/>
        <v>0</v>
      </c>
      <c r="AI268" s="261">
        <v>549</v>
      </c>
      <c r="AJ268" s="246"/>
      <c r="AK268" s="246">
        <f t="shared" si="23"/>
        <v>0</v>
      </c>
      <c r="AL268" s="261">
        <v>159</v>
      </c>
      <c r="AM268" s="246"/>
      <c r="AN268" s="246">
        <f t="shared" si="24"/>
        <v>0</v>
      </c>
    </row>
    <row r="269" spans="1:40" ht="91" x14ac:dyDescent="0.35">
      <c r="A269" s="291">
        <v>264</v>
      </c>
      <c r="B269" s="293" t="s">
        <v>631</v>
      </c>
      <c r="C269" s="293" t="s">
        <v>715</v>
      </c>
      <c r="D269" s="293" t="s">
        <v>72</v>
      </c>
      <c r="E269" s="293" t="s">
        <v>484</v>
      </c>
      <c r="F269" s="293" t="s">
        <v>229</v>
      </c>
      <c r="G269" s="293" t="s">
        <v>46</v>
      </c>
      <c r="H269" s="293" t="s">
        <v>716</v>
      </c>
      <c r="I269" s="293" t="s">
        <v>717</v>
      </c>
      <c r="J269" s="291" t="s">
        <v>544</v>
      </c>
      <c r="K269" s="293" t="s">
        <v>718</v>
      </c>
      <c r="L269" s="301">
        <v>15000</v>
      </c>
      <c r="M269" s="301" t="s">
        <v>1294</v>
      </c>
      <c r="N269" s="295" t="s">
        <v>720</v>
      </c>
      <c r="O269" s="313" t="s">
        <v>103</v>
      </c>
      <c r="P269" s="308">
        <v>44958</v>
      </c>
      <c r="Q269" s="308">
        <v>45290</v>
      </c>
      <c r="R269" s="293" t="s">
        <v>55</v>
      </c>
      <c r="S269" s="293" t="s">
        <v>721</v>
      </c>
      <c r="T269" s="304" t="s">
        <v>722</v>
      </c>
      <c r="U269" s="303">
        <v>0.1</v>
      </c>
      <c r="V269" s="515"/>
      <c r="W269" s="515"/>
      <c r="X269" s="515"/>
      <c r="Y269" s="515"/>
      <c r="Z269" s="516"/>
      <c r="AA269" s="386">
        <v>20</v>
      </c>
      <c r="AB269" s="93" t="s">
        <v>1295</v>
      </c>
      <c r="AC269" s="305">
        <f>ROUND((28/28),2)</f>
        <v>1</v>
      </c>
      <c r="AD269" s="73">
        <f t="shared" ref="AD269:AD274" si="25">+$AA269*AC269</f>
        <v>20</v>
      </c>
      <c r="AE269" s="73"/>
      <c r="AF269" s="73">
        <f t="shared" ref="AF269:AF274" si="26">+$AA269*AE269</f>
        <v>0</v>
      </c>
      <c r="AG269" s="73"/>
      <c r="AH269" s="73">
        <f t="shared" si="22"/>
        <v>0</v>
      </c>
      <c r="AI269" s="73"/>
      <c r="AJ269" s="73">
        <f t="shared" ref="AJ269:AJ276" si="27">+$AA269*AI269</f>
        <v>0</v>
      </c>
    </row>
    <row r="270" spans="1:40" ht="136.5" x14ac:dyDescent="0.35">
      <c r="A270" s="291">
        <v>265</v>
      </c>
      <c r="B270" s="293" t="s">
        <v>631</v>
      </c>
      <c r="C270" s="293" t="s">
        <v>715</v>
      </c>
      <c r="D270" s="293" t="s">
        <v>72</v>
      </c>
      <c r="E270" s="293" t="s">
        <v>484</v>
      </c>
      <c r="F270" s="293" t="s">
        <v>229</v>
      </c>
      <c r="G270" s="293" t="s">
        <v>46</v>
      </c>
      <c r="H270" s="293" t="s">
        <v>716</v>
      </c>
      <c r="I270" s="293" t="s">
        <v>717</v>
      </c>
      <c r="J270" s="291" t="s">
        <v>544</v>
      </c>
      <c r="K270" s="293" t="s">
        <v>718</v>
      </c>
      <c r="L270" s="301">
        <v>15000</v>
      </c>
      <c r="M270" s="301" t="s">
        <v>1294</v>
      </c>
      <c r="N270" s="295" t="s">
        <v>726</v>
      </c>
      <c r="O270" s="313" t="s">
        <v>103</v>
      </c>
      <c r="P270" s="308">
        <v>44958</v>
      </c>
      <c r="Q270" s="308">
        <v>45290</v>
      </c>
      <c r="R270" s="293" t="s">
        <v>55</v>
      </c>
      <c r="S270" s="293" t="s">
        <v>727</v>
      </c>
      <c r="T270" s="304" t="s">
        <v>722</v>
      </c>
      <c r="U270" s="303">
        <v>0.2</v>
      </c>
      <c r="V270" s="515"/>
      <c r="W270" s="515"/>
      <c r="X270" s="515"/>
      <c r="Y270" s="515"/>
      <c r="Z270" s="516"/>
      <c r="AA270" s="386">
        <v>10</v>
      </c>
      <c r="AB270" s="93" t="s">
        <v>1296</v>
      </c>
      <c r="AC270" s="305">
        <f>ROUND((7/46),2)</f>
        <v>0.15</v>
      </c>
      <c r="AD270" s="73">
        <f t="shared" si="25"/>
        <v>1.5</v>
      </c>
      <c r="AE270" s="73"/>
      <c r="AF270" s="73">
        <f t="shared" si="26"/>
        <v>0</v>
      </c>
      <c r="AG270" s="73"/>
      <c r="AH270" s="73">
        <f t="shared" si="22"/>
        <v>0</v>
      </c>
      <c r="AI270" s="73"/>
      <c r="AJ270" s="73">
        <f t="shared" si="27"/>
        <v>0</v>
      </c>
    </row>
    <row r="271" spans="1:40" ht="91" x14ac:dyDescent="0.35">
      <c r="A271" s="291">
        <v>266</v>
      </c>
      <c r="B271" s="293" t="s">
        <v>631</v>
      </c>
      <c r="C271" s="293" t="s">
        <v>715</v>
      </c>
      <c r="D271" s="293" t="s">
        <v>72</v>
      </c>
      <c r="E271" s="293" t="s">
        <v>484</v>
      </c>
      <c r="F271" s="293" t="s">
        <v>229</v>
      </c>
      <c r="G271" s="293" t="s">
        <v>46</v>
      </c>
      <c r="H271" s="293" t="s">
        <v>716</v>
      </c>
      <c r="I271" s="293" t="s">
        <v>717</v>
      </c>
      <c r="J271" s="291" t="s">
        <v>544</v>
      </c>
      <c r="K271" s="293" t="s">
        <v>718</v>
      </c>
      <c r="L271" s="301">
        <v>15000</v>
      </c>
      <c r="M271" s="301" t="s">
        <v>1294</v>
      </c>
      <c r="N271" s="295" t="s">
        <v>728</v>
      </c>
      <c r="O271" s="313" t="s">
        <v>103</v>
      </c>
      <c r="P271" s="308">
        <v>44958</v>
      </c>
      <c r="Q271" s="308">
        <v>45290</v>
      </c>
      <c r="R271" s="293" t="s">
        <v>55</v>
      </c>
      <c r="S271" s="293" t="s">
        <v>727</v>
      </c>
      <c r="T271" s="304" t="s">
        <v>722</v>
      </c>
      <c r="U271" s="303">
        <v>0.2</v>
      </c>
      <c r="V271" s="515"/>
      <c r="W271" s="515"/>
      <c r="X271" s="515"/>
      <c r="Y271" s="515"/>
      <c r="Z271" s="516"/>
      <c r="AA271" s="386">
        <v>10</v>
      </c>
      <c r="AB271" s="93" t="s">
        <v>1297</v>
      </c>
      <c r="AC271" s="305">
        <f>ROUND((32/46),2)</f>
        <v>0.7</v>
      </c>
      <c r="AD271" s="73">
        <f t="shared" si="25"/>
        <v>7</v>
      </c>
      <c r="AE271" s="73"/>
      <c r="AF271" s="73">
        <f t="shared" si="26"/>
        <v>0</v>
      </c>
      <c r="AG271" s="73"/>
      <c r="AH271" s="73">
        <f t="shared" si="22"/>
        <v>0</v>
      </c>
      <c r="AI271" s="73"/>
      <c r="AJ271" s="73">
        <f t="shared" si="27"/>
        <v>0</v>
      </c>
    </row>
    <row r="272" spans="1:40" ht="91" x14ac:dyDescent="0.35">
      <c r="A272" s="291">
        <v>267</v>
      </c>
      <c r="B272" s="293" t="s">
        <v>631</v>
      </c>
      <c r="C272" s="293" t="s">
        <v>715</v>
      </c>
      <c r="D272" s="293" t="s">
        <v>72</v>
      </c>
      <c r="E272" s="293" t="s">
        <v>484</v>
      </c>
      <c r="F272" s="293" t="s">
        <v>229</v>
      </c>
      <c r="G272" s="293" t="s">
        <v>46</v>
      </c>
      <c r="H272" s="293" t="s">
        <v>716</v>
      </c>
      <c r="I272" s="293" t="s">
        <v>717</v>
      </c>
      <c r="J272" s="291" t="s">
        <v>544</v>
      </c>
      <c r="K272" s="293" t="s">
        <v>718</v>
      </c>
      <c r="L272" s="301">
        <v>15000</v>
      </c>
      <c r="M272" s="301" t="s">
        <v>1294</v>
      </c>
      <c r="N272" s="295" t="s">
        <v>729</v>
      </c>
      <c r="O272" s="313" t="s">
        <v>103</v>
      </c>
      <c r="P272" s="308">
        <v>44958</v>
      </c>
      <c r="Q272" s="308">
        <v>45290</v>
      </c>
      <c r="R272" s="293" t="s">
        <v>55</v>
      </c>
      <c r="S272" s="293" t="s">
        <v>730</v>
      </c>
      <c r="T272" s="304" t="s">
        <v>725</v>
      </c>
      <c r="U272" s="303">
        <v>0.1</v>
      </c>
      <c r="V272" s="515"/>
      <c r="W272" s="515"/>
      <c r="X272" s="515"/>
      <c r="Y272" s="515"/>
      <c r="Z272" s="516"/>
      <c r="AA272" s="386">
        <v>20</v>
      </c>
      <c r="AB272" s="93" t="s">
        <v>1298</v>
      </c>
      <c r="AC272" s="305">
        <f>ROUND((7/46),2)</f>
        <v>0.15</v>
      </c>
      <c r="AD272" s="73">
        <f t="shared" si="25"/>
        <v>3</v>
      </c>
      <c r="AE272" s="73"/>
      <c r="AF272" s="73">
        <f t="shared" si="26"/>
        <v>0</v>
      </c>
      <c r="AG272" s="73"/>
      <c r="AH272" s="73">
        <f t="shared" si="22"/>
        <v>0</v>
      </c>
      <c r="AI272" s="73"/>
      <c r="AJ272" s="73">
        <f t="shared" si="27"/>
        <v>0</v>
      </c>
    </row>
    <row r="273" spans="1:36" ht="91" x14ac:dyDescent="0.35">
      <c r="A273" s="291">
        <v>268</v>
      </c>
      <c r="B273" s="293" t="s">
        <v>631</v>
      </c>
      <c r="C273" s="293" t="s">
        <v>715</v>
      </c>
      <c r="D273" s="293" t="s">
        <v>72</v>
      </c>
      <c r="E273" s="293" t="s">
        <v>484</v>
      </c>
      <c r="F273" s="293" t="s">
        <v>229</v>
      </c>
      <c r="G273" s="293" t="s">
        <v>46</v>
      </c>
      <c r="H273" s="293" t="s">
        <v>716</v>
      </c>
      <c r="I273" s="293" t="s">
        <v>717</v>
      </c>
      <c r="J273" s="293" t="s">
        <v>544</v>
      </c>
      <c r="K273" s="293" t="s">
        <v>718</v>
      </c>
      <c r="L273" s="301">
        <v>15000</v>
      </c>
      <c r="M273" s="301" t="s">
        <v>1294</v>
      </c>
      <c r="N273" s="295" t="s">
        <v>731</v>
      </c>
      <c r="O273" s="313" t="s">
        <v>103</v>
      </c>
      <c r="P273" s="308">
        <v>44958</v>
      </c>
      <c r="Q273" s="308">
        <v>45290</v>
      </c>
      <c r="R273" s="293" t="s">
        <v>55</v>
      </c>
      <c r="S273" s="293" t="s">
        <v>732</v>
      </c>
      <c r="T273" s="304" t="s">
        <v>722</v>
      </c>
      <c r="U273" s="303">
        <v>0.2</v>
      </c>
      <c r="V273" s="515"/>
      <c r="W273" s="515"/>
      <c r="X273" s="515"/>
      <c r="Y273" s="515"/>
      <c r="Z273" s="516"/>
      <c r="AA273" s="386">
        <v>30</v>
      </c>
      <c r="AB273" s="93" t="s">
        <v>1299</v>
      </c>
      <c r="AC273" s="305">
        <f>ROUND((0/46),2)</f>
        <v>0</v>
      </c>
      <c r="AD273" s="73">
        <f t="shared" si="25"/>
        <v>0</v>
      </c>
      <c r="AE273" s="73"/>
      <c r="AF273" s="73">
        <f t="shared" si="26"/>
        <v>0</v>
      </c>
      <c r="AG273" s="73"/>
      <c r="AH273" s="73">
        <f t="shared" si="22"/>
        <v>0</v>
      </c>
      <c r="AI273" s="73"/>
      <c r="AJ273" s="73">
        <f t="shared" si="27"/>
        <v>0</v>
      </c>
    </row>
    <row r="274" spans="1:36" ht="182" x14ac:dyDescent="0.35">
      <c r="A274" s="291">
        <v>269</v>
      </c>
      <c r="B274" s="293" t="s">
        <v>631</v>
      </c>
      <c r="C274" s="293" t="s">
        <v>715</v>
      </c>
      <c r="D274" s="293" t="s">
        <v>72</v>
      </c>
      <c r="E274" s="293" t="s">
        <v>484</v>
      </c>
      <c r="F274" s="293" t="s">
        <v>229</v>
      </c>
      <c r="G274" s="293" t="s">
        <v>46</v>
      </c>
      <c r="H274" s="293" t="s">
        <v>716</v>
      </c>
      <c r="I274" s="293" t="s">
        <v>717</v>
      </c>
      <c r="J274" s="293" t="s">
        <v>544</v>
      </c>
      <c r="K274" s="293" t="s">
        <v>718</v>
      </c>
      <c r="L274" s="301">
        <v>15000</v>
      </c>
      <c r="M274" s="301" t="s">
        <v>1294</v>
      </c>
      <c r="N274" s="295" t="s">
        <v>733</v>
      </c>
      <c r="O274" s="313" t="s">
        <v>103</v>
      </c>
      <c r="P274" s="308">
        <v>44958</v>
      </c>
      <c r="Q274" s="308">
        <v>45290</v>
      </c>
      <c r="R274" s="293" t="s">
        <v>55</v>
      </c>
      <c r="S274" s="293" t="s">
        <v>732</v>
      </c>
      <c r="T274" s="304" t="s">
        <v>734</v>
      </c>
      <c r="U274" s="303">
        <v>0.1</v>
      </c>
      <c r="V274" s="25"/>
      <c r="W274" s="25"/>
      <c r="X274" s="25"/>
      <c r="Y274" s="25"/>
      <c r="Z274" s="312"/>
      <c r="AA274" s="386">
        <v>10</v>
      </c>
      <c r="AB274" s="93" t="s">
        <v>1300</v>
      </c>
      <c r="AC274" s="305">
        <f>ROUND((0/46),2)</f>
        <v>0</v>
      </c>
      <c r="AD274" s="73">
        <f t="shared" si="25"/>
        <v>0</v>
      </c>
      <c r="AE274" s="73"/>
      <c r="AF274" s="73">
        <f t="shared" si="26"/>
        <v>0</v>
      </c>
      <c r="AG274" s="73"/>
      <c r="AH274" s="73">
        <f t="shared" si="22"/>
        <v>0</v>
      </c>
      <c r="AI274" s="73"/>
      <c r="AJ274" s="73">
        <f t="shared" si="27"/>
        <v>0</v>
      </c>
    </row>
    <row r="275" spans="1:36" ht="117" x14ac:dyDescent="0.35">
      <c r="A275" s="291">
        <v>270</v>
      </c>
      <c r="B275" s="293" t="s">
        <v>735</v>
      </c>
      <c r="C275" s="293" t="s">
        <v>736</v>
      </c>
      <c r="D275" s="293" t="s">
        <v>46</v>
      </c>
      <c r="E275" s="293" t="s">
        <v>737</v>
      </c>
      <c r="F275" s="293" t="s">
        <v>229</v>
      </c>
      <c r="G275" s="293" t="s">
        <v>735</v>
      </c>
      <c r="H275" s="293" t="s">
        <v>738</v>
      </c>
      <c r="I275" s="293" t="s">
        <v>739</v>
      </c>
      <c r="J275" s="293" t="s">
        <v>740</v>
      </c>
      <c r="K275" s="293" t="s">
        <v>741</v>
      </c>
      <c r="L275" s="293">
        <v>14</v>
      </c>
      <c r="M275" s="295" t="s">
        <v>582</v>
      </c>
      <c r="N275" s="295" t="s">
        <v>742</v>
      </c>
      <c r="O275" s="296" t="s">
        <v>78</v>
      </c>
      <c r="P275" s="308">
        <v>44958</v>
      </c>
      <c r="Q275" s="308">
        <v>45291</v>
      </c>
      <c r="R275" s="293" t="s">
        <v>55</v>
      </c>
      <c r="S275" s="293" t="s">
        <v>739</v>
      </c>
      <c r="T275" s="304" t="s">
        <v>743</v>
      </c>
      <c r="U275" s="303">
        <v>0.1</v>
      </c>
      <c r="V275" s="515"/>
      <c r="W275" s="515"/>
      <c r="X275" s="515"/>
      <c r="Y275" s="515"/>
      <c r="Z275" s="516"/>
      <c r="AA275" s="73">
        <v>10</v>
      </c>
      <c r="AB275" s="73"/>
      <c r="AC275" s="86"/>
      <c r="AD275" s="86"/>
      <c r="AE275" s="86"/>
      <c r="AF275" s="73"/>
      <c r="AG275" s="86">
        <v>0.35</v>
      </c>
      <c r="AH275" s="73">
        <f t="shared" si="22"/>
        <v>3.5</v>
      </c>
      <c r="AI275" s="86">
        <v>0.35</v>
      </c>
      <c r="AJ275" s="73">
        <f t="shared" si="27"/>
        <v>3.5</v>
      </c>
    </row>
    <row r="276" spans="1:36" ht="65" x14ac:dyDescent="0.35">
      <c r="A276" s="291">
        <v>271</v>
      </c>
      <c r="B276" s="293" t="s">
        <v>735</v>
      </c>
      <c r="C276" s="293" t="s">
        <v>44</v>
      </c>
      <c r="D276" s="293" t="s">
        <v>46</v>
      </c>
      <c r="E276" s="293" t="s">
        <v>744</v>
      </c>
      <c r="F276" s="293" t="s">
        <v>229</v>
      </c>
      <c r="G276" s="293" t="s">
        <v>735</v>
      </c>
      <c r="H276" s="293" t="s">
        <v>738</v>
      </c>
      <c r="I276" s="293" t="s">
        <v>739</v>
      </c>
      <c r="J276" s="293" t="s">
        <v>745</v>
      </c>
      <c r="K276" s="293" t="s">
        <v>746</v>
      </c>
      <c r="L276" s="293">
        <v>714</v>
      </c>
      <c r="M276" s="295" t="s">
        <v>582</v>
      </c>
      <c r="N276" s="295" t="s">
        <v>747</v>
      </c>
      <c r="O276" s="296" t="s">
        <v>78</v>
      </c>
      <c r="P276" s="308">
        <v>44927</v>
      </c>
      <c r="Q276" s="308">
        <v>45291</v>
      </c>
      <c r="R276" s="293" t="s">
        <v>55</v>
      </c>
      <c r="S276" s="293" t="s">
        <v>739</v>
      </c>
      <c r="T276" s="304" t="s">
        <v>748</v>
      </c>
      <c r="U276" s="303">
        <v>0.2</v>
      </c>
      <c r="V276" s="515"/>
      <c r="W276" s="515"/>
      <c r="X276" s="515"/>
      <c r="Y276" s="515"/>
      <c r="Z276" s="516"/>
      <c r="AA276" s="73">
        <v>30</v>
      </c>
      <c r="AB276" s="73"/>
      <c r="AC276" s="86">
        <v>0.24399999999999999</v>
      </c>
      <c r="AD276" s="86"/>
      <c r="AE276" s="86"/>
      <c r="AF276" s="73">
        <f t="shared" ref="AF276" si="28">+$AA276*AE276</f>
        <v>0</v>
      </c>
      <c r="AG276" s="86">
        <v>0.3</v>
      </c>
      <c r="AH276" s="73">
        <f t="shared" si="22"/>
        <v>9</v>
      </c>
      <c r="AI276" s="86">
        <v>0.25</v>
      </c>
      <c r="AJ276" s="73">
        <f t="shared" si="27"/>
        <v>7.5</v>
      </c>
    </row>
    <row r="277" spans="1:36" ht="104" x14ac:dyDescent="0.35">
      <c r="A277" s="291">
        <v>272</v>
      </c>
      <c r="B277" s="293" t="s">
        <v>735</v>
      </c>
      <c r="C277" s="293" t="s">
        <v>749</v>
      </c>
      <c r="D277" s="293" t="s">
        <v>46</v>
      </c>
      <c r="E277" s="293" t="s">
        <v>750</v>
      </c>
      <c r="F277" s="293" t="s">
        <v>229</v>
      </c>
      <c r="G277" s="293" t="s">
        <v>735</v>
      </c>
      <c r="H277" s="293" t="s">
        <v>738</v>
      </c>
      <c r="I277" s="293" t="s">
        <v>739</v>
      </c>
      <c r="J277" s="293" t="s">
        <v>751</v>
      </c>
      <c r="K277" s="293" t="s">
        <v>752</v>
      </c>
      <c r="L277" s="293">
        <v>4819</v>
      </c>
      <c r="M277" s="295" t="s">
        <v>582</v>
      </c>
      <c r="N277" s="295" t="s">
        <v>753</v>
      </c>
      <c r="O277" s="296" t="s">
        <v>78</v>
      </c>
      <c r="P277" s="308">
        <v>44927</v>
      </c>
      <c r="Q277" s="308">
        <v>45291</v>
      </c>
      <c r="R277" s="293" t="s">
        <v>55</v>
      </c>
      <c r="S277" s="293" t="s">
        <v>739</v>
      </c>
      <c r="T277" s="304" t="s">
        <v>754</v>
      </c>
      <c r="U277" s="303">
        <v>0.1</v>
      </c>
      <c r="V277" s="515"/>
      <c r="W277" s="515"/>
      <c r="X277" s="515"/>
      <c r="Y277" s="515"/>
      <c r="Z277" s="516"/>
      <c r="AA277" s="73">
        <v>10</v>
      </c>
      <c r="AB277" s="73"/>
      <c r="AC277" s="86">
        <v>0.22</v>
      </c>
      <c r="AD277" s="86"/>
      <c r="AE277" s="86"/>
      <c r="AF277" s="73"/>
      <c r="AG277" s="86"/>
      <c r="AH277" s="73"/>
      <c r="AI277" s="86"/>
      <c r="AJ277" s="73"/>
    </row>
    <row r="278" spans="1:36" ht="65" x14ac:dyDescent="0.35">
      <c r="A278" s="291">
        <v>273</v>
      </c>
      <c r="B278" s="293" t="s">
        <v>735</v>
      </c>
      <c r="C278" s="293" t="s">
        <v>757</v>
      </c>
      <c r="D278" s="293" t="s">
        <v>46</v>
      </c>
      <c r="E278" s="293" t="s">
        <v>757</v>
      </c>
      <c r="F278" s="293" t="s">
        <v>229</v>
      </c>
      <c r="G278" s="293" t="s">
        <v>735</v>
      </c>
      <c r="H278" s="293" t="s">
        <v>738</v>
      </c>
      <c r="I278" s="293" t="s">
        <v>739</v>
      </c>
      <c r="J278" s="293" t="s">
        <v>758</v>
      </c>
      <c r="K278" s="293" t="s">
        <v>759</v>
      </c>
      <c r="L278" s="293">
        <v>12</v>
      </c>
      <c r="M278" s="295" t="s">
        <v>582</v>
      </c>
      <c r="N278" s="295" t="s">
        <v>760</v>
      </c>
      <c r="O278" s="296" t="s">
        <v>78</v>
      </c>
      <c r="P278" s="308">
        <v>44927</v>
      </c>
      <c r="Q278" s="308">
        <v>45291</v>
      </c>
      <c r="R278" s="293" t="s">
        <v>55</v>
      </c>
      <c r="S278" s="293" t="s">
        <v>739</v>
      </c>
      <c r="T278" s="304" t="s">
        <v>761</v>
      </c>
      <c r="U278" s="303">
        <v>0.1</v>
      </c>
      <c r="V278" s="515"/>
      <c r="W278" s="515"/>
      <c r="X278" s="515"/>
      <c r="Y278" s="515"/>
      <c r="Z278" s="516"/>
      <c r="AA278" s="73">
        <v>10</v>
      </c>
      <c r="AB278" s="73"/>
      <c r="AC278" s="86">
        <v>0.25</v>
      </c>
      <c r="AD278" s="86"/>
      <c r="AE278" s="86"/>
      <c r="AF278" s="86"/>
      <c r="AG278" s="86"/>
      <c r="AH278" s="86"/>
      <c r="AI278" s="305"/>
      <c r="AJ278" s="73"/>
    </row>
    <row r="279" spans="1:36" ht="299" x14ac:dyDescent="0.35">
      <c r="A279" s="291">
        <v>274</v>
      </c>
      <c r="B279" s="293" t="s">
        <v>735</v>
      </c>
      <c r="C279" s="293" t="s">
        <v>94</v>
      </c>
      <c r="D279" s="293" t="s">
        <v>46</v>
      </c>
      <c r="E279" s="293" t="s">
        <v>762</v>
      </c>
      <c r="F279" s="293" t="s">
        <v>229</v>
      </c>
      <c r="G279" s="293" t="s">
        <v>735</v>
      </c>
      <c r="H279" s="293" t="s">
        <v>738</v>
      </c>
      <c r="I279" s="293" t="s">
        <v>739</v>
      </c>
      <c r="J279" s="293" t="s">
        <v>763</v>
      </c>
      <c r="K279" s="293" t="s">
        <v>764</v>
      </c>
      <c r="L279" s="293" t="s">
        <v>1301</v>
      </c>
      <c r="M279" s="295" t="s">
        <v>582</v>
      </c>
      <c r="N279" s="295" t="s">
        <v>766</v>
      </c>
      <c r="O279" s="296" t="s">
        <v>78</v>
      </c>
      <c r="P279" s="308">
        <v>44927</v>
      </c>
      <c r="Q279" s="308">
        <v>45291</v>
      </c>
      <c r="R279" s="293" t="s">
        <v>55</v>
      </c>
      <c r="S279" s="293" t="s">
        <v>739</v>
      </c>
      <c r="T279" s="304" t="s">
        <v>748</v>
      </c>
      <c r="U279" s="303">
        <v>0.2</v>
      </c>
      <c r="V279" s="515"/>
      <c r="W279" s="515"/>
      <c r="X279" s="515"/>
      <c r="Y279" s="515"/>
      <c r="Z279" s="516"/>
      <c r="AA279" s="73">
        <v>20</v>
      </c>
      <c r="AB279" s="73"/>
      <c r="AC279" s="86">
        <v>0.11700000000000001</v>
      </c>
      <c r="AD279" s="305"/>
      <c r="AE279" s="86"/>
      <c r="AF279" s="86"/>
      <c r="AG279" s="86"/>
      <c r="AH279" s="86"/>
      <c r="AI279" s="86"/>
      <c r="AJ279" s="73"/>
    </row>
    <row r="280" spans="1:36" ht="143" x14ac:dyDescent="0.35">
      <c r="A280" s="291">
        <v>275</v>
      </c>
      <c r="B280" s="293" t="s">
        <v>735</v>
      </c>
      <c r="C280" s="293" t="s">
        <v>94</v>
      </c>
      <c r="D280" s="293" t="s">
        <v>46</v>
      </c>
      <c r="E280" s="293" t="s">
        <v>762</v>
      </c>
      <c r="F280" s="293" t="s">
        <v>229</v>
      </c>
      <c r="G280" s="293" t="s">
        <v>735</v>
      </c>
      <c r="H280" s="293" t="s">
        <v>738</v>
      </c>
      <c r="I280" s="293" t="s">
        <v>739</v>
      </c>
      <c r="J280" s="293" t="s">
        <v>767</v>
      </c>
      <c r="K280" s="293" t="s">
        <v>768</v>
      </c>
      <c r="L280" s="293" t="s">
        <v>769</v>
      </c>
      <c r="M280" s="295" t="s">
        <v>1302</v>
      </c>
      <c r="N280" s="295" t="s">
        <v>770</v>
      </c>
      <c r="O280" s="296" t="s">
        <v>78</v>
      </c>
      <c r="P280" s="308">
        <v>44927</v>
      </c>
      <c r="Q280" s="308">
        <v>45291</v>
      </c>
      <c r="R280" s="293" t="s">
        <v>55</v>
      </c>
      <c r="S280" s="293" t="s">
        <v>739</v>
      </c>
      <c r="T280" s="304" t="s">
        <v>748</v>
      </c>
      <c r="U280" s="303">
        <v>0.2</v>
      </c>
      <c r="V280" s="25"/>
      <c r="W280" s="25"/>
      <c r="X280" s="25"/>
      <c r="Y280" s="25"/>
      <c r="Z280" s="312"/>
      <c r="AA280" s="73">
        <v>30</v>
      </c>
      <c r="AB280" s="73"/>
      <c r="AC280" s="86">
        <v>0.13500000000000001</v>
      </c>
      <c r="AD280" s="86"/>
      <c r="AE280" s="86"/>
      <c r="AF280" s="86"/>
      <c r="AG280" s="86"/>
      <c r="AH280" s="86"/>
      <c r="AI280" s="305"/>
      <c r="AJ280" s="73"/>
    </row>
    <row r="281" spans="1:36" ht="195" x14ac:dyDescent="0.35">
      <c r="A281" s="291">
        <v>276</v>
      </c>
      <c r="B281" s="293" t="s">
        <v>258</v>
      </c>
      <c r="C281" s="293" t="s">
        <v>880</v>
      </c>
      <c r="D281" s="293" t="s">
        <v>44</v>
      </c>
      <c r="E281" s="293" t="s">
        <v>881</v>
      </c>
      <c r="F281" s="293" t="s">
        <v>882</v>
      </c>
      <c r="G281" s="293" t="s">
        <v>883</v>
      </c>
      <c r="H281" s="293" t="s">
        <v>884</v>
      </c>
      <c r="I281" s="293" t="s">
        <v>885</v>
      </c>
      <c r="J281" s="291" t="s">
        <v>886</v>
      </c>
      <c r="K281" s="293" t="s">
        <v>880</v>
      </c>
      <c r="L281" s="293">
        <v>1</v>
      </c>
      <c r="M281" s="295" t="s">
        <v>20</v>
      </c>
      <c r="N281" s="295" t="s">
        <v>887</v>
      </c>
      <c r="O281" s="313" t="s">
        <v>54</v>
      </c>
      <c r="P281" s="308">
        <v>44958</v>
      </c>
      <c r="Q281" s="308">
        <v>45290</v>
      </c>
      <c r="R281" s="293" t="s">
        <v>888</v>
      </c>
      <c r="S281" s="304" t="s">
        <v>1303</v>
      </c>
      <c r="T281" s="304" t="s">
        <v>890</v>
      </c>
      <c r="U281" s="303"/>
      <c r="V281" s="515"/>
      <c r="W281" s="515"/>
      <c r="X281" s="515"/>
      <c r="Y281" s="515"/>
      <c r="Z281" s="516"/>
      <c r="AA281" s="73">
        <v>5</v>
      </c>
      <c r="AB281" s="73"/>
      <c r="AC281" s="86">
        <v>0.7</v>
      </c>
      <c r="AD281" s="73">
        <f t="shared" ref="AD281:AD309" si="29">+$AA281*AC281</f>
        <v>3.5</v>
      </c>
      <c r="AE281" s="73"/>
      <c r="AF281" s="73">
        <f t="shared" ref="AF281:AF309" si="30">+$AA281*AE281</f>
        <v>0</v>
      </c>
      <c r="AG281" s="73"/>
      <c r="AH281" s="73">
        <f t="shared" ref="AH281:AH309" si="31">+$AA281*AG281</f>
        <v>0</v>
      </c>
      <c r="AI281" s="73"/>
      <c r="AJ281" s="73">
        <f t="shared" ref="AJ281:AJ309" si="32">+$AA281*AI281</f>
        <v>0</v>
      </c>
    </row>
    <row r="282" spans="1:36" ht="195" x14ac:dyDescent="0.35">
      <c r="A282" s="291">
        <v>277</v>
      </c>
      <c r="B282" s="293" t="s">
        <v>258</v>
      </c>
      <c r="C282" s="293" t="s">
        <v>880</v>
      </c>
      <c r="D282" s="293" t="s">
        <v>44</v>
      </c>
      <c r="E282" s="293" t="s">
        <v>881</v>
      </c>
      <c r="F282" s="293" t="s">
        <v>891</v>
      </c>
      <c r="G282" s="293" t="s">
        <v>883</v>
      </c>
      <c r="H282" s="293" t="s">
        <v>884</v>
      </c>
      <c r="I282" s="293" t="s">
        <v>885</v>
      </c>
      <c r="J282" s="291" t="s">
        <v>892</v>
      </c>
      <c r="K282" s="293" t="s">
        <v>880</v>
      </c>
      <c r="L282" s="293">
        <v>1</v>
      </c>
      <c r="M282" s="295" t="s">
        <v>845</v>
      </c>
      <c r="N282" s="295" t="s">
        <v>893</v>
      </c>
      <c r="O282" s="313" t="s">
        <v>54</v>
      </c>
      <c r="P282" s="308">
        <v>44958</v>
      </c>
      <c r="Q282" s="308">
        <v>45290</v>
      </c>
      <c r="R282" s="293" t="s">
        <v>888</v>
      </c>
      <c r="S282" s="304" t="s">
        <v>1304</v>
      </c>
      <c r="T282" s="304" t="s">
        <v>895</v>
      </c>
      <c r="U282" s="303"/>
      <c r="V282" s="515"/>
      <c r="W282" s="515"/>
      <c r="X282" s="515"/>
      <c r="Y282" s="515"/>
      <c r="Z282" s="516"/>
      <c r="AA282" s="73">
        <v>25</v>
      </c>
      <c r="AB282" s="73"/>
      <c r="AC282" s="86">
        <v>1</v>
      </c>
      <c r="AD282" s="73">
        <f t="shared" si="29"/>
        <v>25</v>
      </c>
      <c r="AE282" s="73"/>
      <c r="AF282" s="73">
        <f t="shared" si="30"/>
        <v>0</v>
      </c>
      <c r="AG282" s="73"/>
      <c r="AH282" s="73">
        <f t="shared" si="31"/>
        <v>0</v>
      </c>
      <c r="AI282" s="73"/>
      <c r="AJ282" s="73">
        <f t="shared" si="32"/>
        <v>0</v>
      </c>
    </row>
    <row r="283" spans="1:36" ht="195" x14ac:dyDescent="0.35">
      <c r="A283" s="291">
        <v>278</v>
      </c>
      <c r="B283" s="293" t="s">
        <v>258</v>
      </c>
      <c r="C283" s="293" t="s">
        <v>880</v>
      </c>
      <c r="D283" s="293" t="s">
        <v>44</v>
      </c>
      <c r="E283" s="293" t="s">
        <v>896</v>
      </c>
      <c r="F283" s="293" t="s">
        <v>897</v>
      </c>
      <c r="G283" s="293" t="s">
        <v>46</v>
      </c>
      <c r="H283" s="293" t="s">
        <v>884</v>
      </c>
      <c r="I283" s="293" t="s">
        <v>885</v>
      </c>
      <c r="J283" s="291" t="s">
        <v>898</v>
      </c>
      <c r="K283" s="293" t="s">
        <v>880</v>
      </c>
      <c r="L283" s="293">
        <v>1</v>
      </c>
      <c r="M283" s="295" t="s">
        <v>845</v>
      </c>
      <c r="N283" s="295" t="s">
        <v>899</v>
      </c>
      <c r="O283" s="313" t="s">
        <v>900</v>
      </c>
      <c r="P283" s="308">
        <v>44958</v>
      </c>
      <c r="Q283" s="308">
        <v>45290</v>
      </c>
      <c r="R283" s="293" t="s">
        <v>888</v>
      </c>
      <c r="S283" s="304" t="s">
        <v>901</v>
      </c>
      <c r="T283" s="304" t="s">
        <v>902</v>
      </c>
      <c r="U283" s="303"/>
      <c r="V283" s="515"/>
      <c r="W283" s="515"/>
      <c r="X283" s="515"/>
      <c r="Y283" s="515"/>
      <c r="Z283" s="516"/>
      <c r="AA283" s="73">
        <v>20</v>
      </c>
      <c r="AB283" s="73"/>
      <c r="AC283" s="86">
        <v>1</v>
      </c>
      <c r="AD283" s="73">
        <f t="shared" si="29"/>
        <v>20</v>
      </c>
      <c r="AE283" s="73"/>
      <c r="AF283" s="73">
        <f t="shared" si="30"/>
        <v>0</v>
      </c>
      <c r="AG283" s="73"/>
      <c r="AH283" s="73">
        <f t="shared" si="31"/>
        <v>0</v>
      </c>
      <c r="AI283" s="73"/>
      <c r="AJ283" s="73">
        <f t="shared" si="32"/>
        <v>0</v>
      </c>
    </row>
    <row r="284" spans="1:36" ht="195" x14ac:dyDescent="0.35">
      <c r="A284" s="291">
        <v>279</v>
      </c>
      <c r="B284" s="293" t="s">
        <v>258</v>
      </c>
      <c r="C284" s="293" t="s">
        <v>880</v>
      </c>
      <c r="D284" s="293" t="s">
        <v>44</v>
      </c>
      <c r="E284" s="293" t="s">
        <v>896</v>
      </c>
      <c r="F284" s="293" t="s">
        <v>903</v>
      </c>
      <c r="G284" s="293" t="s">
        <v>46</v>
      </c>
      <c r="H284" s="293" t="s">
        <v>884</v>
      </c>
      <c r="I284" s="293" t="s">
        <v>885</v>
      </c>
      <c r="J284" s="291" t="s">
        <v>904</v>
      </c>
      <c r="K284" s="293" t="s">
        <v>880</v>
      </c>
      <c r="L284" s="293">
        <v>1</v>
      </c>
      <c r="M284" s="295" t="s">
        <v>845</v>
      </c>
      <c r="N284" s="295" t="s">
        <v>905</v>
      </c>
      <c r="O284" s="313" t="s">
        <v>900</v>
      </c>
      <c r="P284" s="308">
        <v>44958</v>
      </c>
      <c r="Q284" s="308">
        <v>45290</v>
      </c>
      <c r="R284" s="293" t="s">
        <v>888</v>
      </c>
      <c r="S284" s="304" t="s">
        <v>906</v>
      </c>
      <c r="T284" s="304" t="s">
        <v>895</v>
      </c>
      <c r="U284" s="303"/>
      <c r="V284" s="515"/>
      <c r="W284" s="515"/>
      <c r="X284" s="515"/>
      <c r="Y284" s="515"/>
      <c r="Z284" s="516"/>
      <c r="AA284" s="73">
        <v>25</v>
      </c>
      <c r="AB284" s="73"/>
      <c r="AC284" s="86">
        <v>1</v>
      </c>
      <c r="AD284" s="73">
        <f t="shared" si="29"/>
        <v>25</v>
      </c>
      <c r="AE284" s="73"/>
      <c r="AF284" s="73">
        <f t="shared" si="30"/>
        <v>0</v>
      </c>
      <c r="AG284" s="73"/>
      <c r="AH284" s="73">
        <f t="shared" si="31"/>
        <v>0</v>
      </c>
      <c r="AI284" s="73"/>
      <c r="AJ284" s="73">
        <f t="shared" si="32"/>
        <v>0</v>
      </c>
    </row>
    <row r="285" spans="1:36" ht="195" x14ac:dyDescent="0.35">
      <c r="A285" s="291">
        <v>280</v>
      </c>
      <c r="B285" s="293" t="s">
        <v>258</v>
      </c>
      <c r="C285" s="293" t="s">
        <v>880</v>
      </c>
      <c r="D285" s="293" t="s">
        <v>44</v>
      </c>
      <c r="E285" s="293" t="s">
        <v>896</v>
      </c>
      <c r="F285" s="293" t="s">
        <v>907</v>
      </c>
      <c r="G285" s="293" t="s">
        <v>46</v>
      </c>
      <c r="H285" s="293" t="s">
        <v>884</v>
      </c>
      <c r="I285" s="293" t="s">
        <v>885</v>
      </c>
      <c r="J285" s="291" t="s">
        <v>908</v>
      </c>
      <c r="K285" s="293" t="s">
        <v>880</v>
      </c>
      <c r="L285" s="293">
        <v>1</v>
      </c>
      <c r="M285" s="295" t="s">
        <v>845</v>
      </c>
      <c r="N285" s="295" t="s">
        <v>909</v>
      </c>
      <c r="O285" s="313" t="s">
        <v>910</v>
      </c>
      <c r="P285" s="308">
        <v>44958</v>
      </c>
      <c r="Q285" s="308">
        <v>45290</v>
      </c>
      <c r="R285" s="293" t="s">
        <v>888</v>
      </c>
      <c r="S285" s="304" t="s">
        <v>1305</v>
      </c>
      <c r="T285" s="304" t="s">
        <v>912</v>
      </c>
      <c r="U285" s="303"/>
      <c r="V285" s="515"/>
      <c r="W285" s="515"/>
      <c r="X285" s="515"/>
      <c r="Y285" s="515"/>
      <c r="Z285" s="516"/>
      <c r="AA285" s="73">
        <v>10</v>
      </c>
      <c r="AB285" s="73"/>
      <c r="AC285" s="86">
        <v>1</v>
      </c>
      <c r="AD285" s="73">
        <f t="shared" si="29"/>
        <v>10</v>
      </c>
      <c r="AE285" s="73"/>
      <c r="AF285" s="73">
        <f t="shared" si="30"/>
        <v>0</v>
      </c>
      <c r="AG285" s="73"/>
      <c r="AH285" s="73">
        <f t="shared" si="31"/>
        <v>0</v>
      </c>
      <c r="AI285" s="73"/>
      <c r="AJ285" s="73">
        <f t="shared" si="32"/>
        <v>0</v>
      </c>
    </row>
    <row r="286" spans="1:36" ht="195" x14ac:dyDescent="0.35">
      <c r="A286" s="291">
        <v>281</v>
      </c>
      <c r="B286" s="293" t="s">
        <v>258</v>
      </c>
      <c r="C286" s="293" t="s">
        <v>880</v>
      </c>
      <c r="D286" s="293" t="s">
        <v>44</v>
      </c>
      <c r="E286" s="293" t="s">
        <v>896</v>
      </c>
      <c r="F286" s="293" t="s">
        <v>913</v>
      </c>
      <c r="G286" s="293" t="s">
        <v>46</v>
      </c>
      <c r="H286" s="293" t="s">
        <v>884</v>
      </c>
      <c r="I286" s="293" t="s">
        <v>885</v>
      </c>
      <c r="J286" s="291" t="s">
        <v>914</v>
      </c>
      <c r="K286" s="293" t="s">
        <v>880</v>
      </c>
      <c r="L286" s="293">
        <v>1</v>
      </c>
      <c r="M286" s="295" t="s">
        <v>845</v>
      </c>
      <c r="N286" s="295" t="s">
        <v>1306</v>
      </c>
      <c r="O286" s="313" t="s">
        <v>900</v>
      </c>
      <c r="P286" s="308">
        <v>44958</v>
      </c>
      <c r="Q286" s="308">
        <v>45290</v>
      </c>
      <c r="R286" s="293" t="s">
        <v>888</v>
      </c>
      <c r="S286" s="304" t="s">
        <v>1304</v>
      </c>
      <c r="T286" s="304" t="s">
        <v>918</v>
      </c>
      <c r="U286" s="303"/>
      <c r="V286" s="515"/>
      <c r="W286" s="515"/>
      <c r="X286" s="515"/>
      <c r="Y286" s="515"/>
      <c r="Z286" s="516"/>
      <c r="AA286" s="73">
        <v>5</v>
      </c>
      <c r="AB286" s="73"/>
      <c r="AC286" s="86">
        <v>0.5</v>
      </c>
      <c r="AD286" s="73">
        <f t="shared" si="29"/>
        <v>2.5</v>
      </c>
      <c r="AE286" s="73"/>
      <c r="AF286" s="73">
        <f t="shared" si="30"/>
        <v>0</v>
      </c>
      <c r="AG286" s="73"/>
      <c r="AH286" s="73">
        <f t="shared" si="31"/>
        <v>0</v>
      </c>
      <c r="AI286" s="73"/>
      <c r="AJ286" s="73">
        <f t="shared" si="32"/>
        <v>0</v>
      </c>
    </row>
    <row r="287" spans="1:36" ht="52" x14ac:dyDescent="0.35">
      <c r="A287" s="476">
        <v>282</v>
      </c>
      <c r="B287" s="43" t="s">
        <v>258</v>
      </c>
      <c r="C287" s="43" t="s">
        <v>259</v>
      </c>
      <c r="D287" s="43" t="s">
        <v>260</v>
      </c>
      <c r="E287" s="43" t="s">
        <v>261</v>
      </c>
      <c r="F287" s="43" t="s">
        <v>262</v>
      </c>
      <c r="G287" s="43" t="s">
        <v>263</v>
      </c>
      <c r="H287" s="43" t="s">
        <v>264</v>
      </c>
      <c r="I287" s="43" t="s">
        <v>265</v>
      </c>
      <c r="J287" s="43" t="s">
        <v>266</v>
      </c>
      <c r="K287" s="43" t="s">
        <v>267</v>
      </c>
      <c r="L287" s="472">
        <v>100</v>
      </c>
      <c r="M287" s="472" t="s">
        <v>268</v>
      </c>
      <c r="N287" s="43" t="s">
        <v>269</v>
      </c>
      <c r="O287" s="472" t="s">
        <v>270</v>
      </c>
      <c r="P287" s="41">
        <v>44941</v>
      </c>
      <c r="Q287" s="41">
        <v>45290</v>
      </c>
      <c r="R287" s="43" t="s">
        <v>271</v>
      </c>
      <c r="S287" s="43" t="s">
        <v>272</v>
      </c>
      <c r="T287" s="53" t="s">
        <v>273</v>
      </c>
      <c r="U287" s="473"/>
      <c r="V287" s="524"/>
      <c r="W287" s="524"/>
      <c r="X287" s="524"/>
      <c r="Y287" s="524"/>
      <c r="Z287" s="494"/>
      <c r="AA287" s="539">
        <v>8</v>
      </c>
      <c r="AB287" s="540"/>
      <c r="AC287" s="114">
        <v>0.6</v>
      </c>
      <c r="AD287" s="540">
        <f t="shared" si="29"/>
        <v>4.8</v>
      </c>
      <c r="AE287" s="114"/>
      <c r="AF287" s="540">
        <f t="shared" si="30"/>
        <v>0</v>
      </c>
      <c r="AG287" s="114"/>
      <c r="AH287" s="540">
        <f t="shared" si="31"/>
        <v>0</v>
      </c>
      <c r="AI287" s="114"/>
      <c r="AJ287" s="540">
        <f t="shared" si="32"/>
        <v>0</v>
      </c>
    </row>
    <row r="288" spans="1:36" ht="65" x14ac:dyDescent="0.35">
      <c r="A288" s="476">
        <v>283</v>
      </c>
      <c r="B288" s="43" t="s">
        <v>258</v>
      </c>
      <c r="C288" s="43" t="s">
        <v>259</v>
      </c>
      <c r="D288" s="43" t="s">
        <v>260</v>
      </c>
      <c r="E288" s="43" t="s">
        <v>261</v>
      </c>
      <c r="F288" s="43" t="s">
        <v>274</v>
      </c>
      <c r="G288" s="43" t="s">
        <v>263</v>
      </c>
      <c r="H288" s="43" t="s">
        <v>264</v>
      </c>
      <c r="I288" s="43" t="s">
        <v>265</v>
      </c>
      <c r="J288" s="43" t="s">
        <v>275</v>
      </c>
      <c r="K288" s="43" t="s">
        <v>276</v>
      </c>
      <c r="L288" s="472">
        <v>100</v>
      </c>
      <c r="M288" s="472" t="s">
        <v>268</v>
      </c>
      <c r="N288" s="43" t="s">
        <v>277</v>
      </c>
      <c r="O288" s="472" t="s">
        <v>270</v>
      </c>
      <c r="P288" s="41">
        <v>44941</v>
      </c>
      <c r="Q288" s="41">
        <v>45290</v>
      </c>
      <c r="R288" s="43" t="s">
        <v>278</v>
      </c>
      <c r="S288" s="43" t="s">
        <v>279</v>
      </c>
      <c r="T288" s="53" t="s">
        <v>273</v>
      </c>
      <c r="U288" s="473"/>
      <c r="V288" s="524"/>
      <c r="W288" s="524"/>
      <c r="X288" s="524"/>
      <c r="Y288" s="524"/>
      <c r="Z288" s="494"/>
      <c r="AA288" s="539">
        <v>3</v>
      </c>
      <c r="AB288" s="540"/>
      <c r="AC288" s="114">
        <v>0.2</v>
      </c>
      <c r="AD288" s="540">
        <f t="shared" si="29"/>
        <v>0.60000000000000009</v>
      </c>
      <c r="AE288" s="114"/>
      <c r="AF288" s="540">
        <f t="shared" si="30"/>
        <v>0</v>
      </c>
      <c r="AG288" s="114"/>
      <c r="AH288" s="540">
        <f t="shared" si="31"/>
        <v>0</v>
      </c>
      <c r="AI288" s="114"/>
      <c r="AJ288" s="540">
        <f t="shared" si="32"/>
        <v>0</v>
      </c>
    </row>
    <row r="289" spans="1:36" ht="52" x14ac:dyDescent="0.35">
      <c r="A289" s="476">
        <v>284</v>
      </c>
      <c r="B289" s="43" t="s">
        <v>258</v>
      </c>
      <c r="C289" s="43" t="s">
        <v>259</v>
      </c>
      <c r="D289" s="43" t="s">
        <v>260</v>
      </c>
      <c r="E289" s="43" t="s">
        <v>261</v>
      </c>
      <c r="F289" s="43" t="s">
        <v>274</v>
      </c>
      <c r="G289" s="43" t="s">
        <v>263</v>
      </c>
      <c r="H289" s="43" t="s">
        <v>264</v>
      </c>
      <c r="I289" s="43" t="s">
        <v>265</v>
      </c>
      <c r="J289" s="43" t="s">
        <v>280</v>
      </c>
      <c r="K289" s="43" t="s">
        <v>281</v>
      </c>
      <c r="L289" s="472">
        <v>100</v>
      </c>
      <c r="M289" s="472" t="s">
        <v>268</v>
      </c>
      <c r="N289" s="43" t="s">
        <v>282</v>
      </c>
      <c r="O289" s="472" t="s">
        <v>270</v>
      </c>
      <c r="P289" s="41">
        <v>44941</v>
      </c>
      <c r="Q289" s="41">
        <v>45290</v>
      </c>
      <c r="R289" s="43" t="s">
        <v>271</v>
      </c>
      <c r="S289" s="43" t="s">
        <v>283</v>
      </c>
      <c r="T289" s="53" t="s">
        <v>273</v>
      </c>
      <c r="U289" s="473"/>
      <c r="V289" s="524"/>
      <c r="W289" s="524"/>
      <c r="X289" s="524"/>
      <c r="Y289" s="524"/>
      <c r="Z289" s="494"/>
      <c r="AA289" s="539">
        <v>2</v>
      </c>
      <c r="AB289" s="540"/>
      <c r="AC289" s="114">
        <v>0</v>
      </c>
      <c r="AD289" s="540">
        <f t="shared" si="29"/>
        <v>0</v>
      </c>
      <c r="AE289" s="114"/>
      <c r="AF289" s="540">
        <f t="shared" si="30"/>
        <v>0</v>
      </c>
      <c r="AG289" s="114"/>
      <c r="AH289" s="540">
        <f t="shared" si="31"/>
        <v>0</v>
      </c>
      <c r="AI289" s="114"/>
      <c r="AJ289" s="540">
        <f t="shared" si="32"/>
        <v>0</v>
      </c>
    </row>
    <row r="290" spans="1:36" ht="65" x14ac:dyDescent="0.35">
      <c r="A290" s="476">
        <v>285</v>
      </c>
      <c r="B290" s="43" t="s">
        <v>258</v>
      </c>
      <c r="C290" s="43" t="s">
        <v>259</v>
      </c>
      <c r="D290" s="43" t="s">
        <v>260</v>
      </c>
      <c r="E290" s="43" t="s">
        <v>261</v>
      </c>
      <c r="F290" s="43" t="s">
        <v>262</v>
      </c>
      <c r="G290" s="43" t="s">
        <v>263</v>
      </c>
      <c r="H290" s="43" t="s">
        <v>264</v>
      </c>
      <c r="I290" s="43" t="s">
        <v>265</v>
      </c>
      <c r="J290" s="43" t="s">
        <v>284</v>
      </c>
      <c r="K290" s="43" t="s">
        <v>285</v>
      </c>
      <c r="L290" s="472">
        <v>100</v>
      </c>
      <c r="M290" s="472" t="s">
        <v>268</v>
      </c>
      <c r="N290" s="43" t="s">
        <v>286</v>
      </c>
      <c r="O290" s="472" t="s">
        <v>270</v>
      </c>
      <c r="P290" s="41">
        <v>44986</v>
      </c>
      <c r="Q290" s="41">
        <v>45290</v>
      </c>
      <c r="R290" s="43" t="s">
        <v>271</v>
      </c>
      <c r="S290" s="43" t="s">
        <v>287</v>
      </c>
      <c r="T290" s="53" t="s">
        <v>273</v>
      </c>
      <c r="U290" s="473"/>
      <c r="V290" s="524"/>
      <c r="W290" s="524"/>
      <c r="X290" s="524"/>
      <c r="Y290" s="524"/>
      <c r="Z290" s="494"/>
      <c r="AA290" s="539">
        <v>5</v>
      </c>
      <c r="AB290" s="540"/>
      <c r="AC290" s="114">
        <v>0.9</v>
      </c>
      <c r="AD290" s="540">
        <f t="shared" si="29"/>
        <v>4.5</v>
      </c>
      <c r="AE290" s="114"/>
      <c r="AF290" s="540">
        <f t="shared" si="30"/>
        <v>0</v>
      </c>
      <c r="AG290" s="114"/>
      <c r="AH290" s="540">
        <f t="shared" si="31"/>
        <v>0</v>
      </c>
      <c r="AI290" s="114"/>
      <c r="AJ290" s="540">
        <f t="shared" si="32"/>
        <v>0</v>
      </c>
    </row>
    <row r="291" spans="1:36" ht="52" x14ac:dyDescent="0.35">
      <c r="A291" s="476">
        <v>286</v>
      </c>
      <c r="B291" s="43" t="s">
        <v>258</v>
      </c>
      <c r="C291" s="43" t="s">
        <v>259</v>
      </c>
      <c r="D291" s="43" t="s">
        <v>260</v>
      </c>
      <c r="E291" s="43" t="s">
        <v>261</v>
      </c>
      <c r="F291" s="43" t="s">
        <v>262</v>
      </c>
      <c r="G291" s="43" t="s">
        <v>263</v>
      </c>
      <c r="H291" s="43" t="s">
        <v>264</v>
      </c>
      <c r="I291" s="43" t="s">
        <v>265</v>
      </c>
      <c r="J291" s="43" t="s">
        <v>288</v>
      </c>
      <c r="K291" s="43" t="s">
        <v>289</v>
      </c>
      <c r="L291" s="472">
        <v>100</v>
      </c>
      <c r="M291" s="472" t="s">
        <v>268</v>
      </c>
      <c r="N291" s="43" t="s">
        <v>290</v>
      </c>
      <c r="O291" s="472" t="s">
        <v>270</v>
      </c>
      <c r="P291" s="41">
        <v>44941</v>
      </c>
      <c r="Q291" s="41">
        <v>45290</v>
      </c>
      <c r="R291" s="43" t="s">
        <v>271</v>
      </c>
      <c r="S291" s="43" t="s">
        <v>291</v>
      </c>
      <c r="T291" s="53" t="s">
        <v>273</v>
      </c>
      <c r="U291" s="473"/>
      <c r="V291" s="524"/>
      <c r="W291" s="524"/>
      <c r="X291" s="524"/>
      <c r="Y291" s="524"/>
      <c r="Z291" s="494"/>
      <c r="AA291" s="539">
        <v>5</v>
      </c>
      <c r="AB291" s="540"/>
      <c r="AC291" s="114">
        <v>0.25</v>
      </c>
      <c r="AD291" s="540">
        <f t="shared" si="29"/>
        <v>1.25</v>
      </c>
      <c r="AE291" s="114"/>
      <c r="AF291" s="540">
        <f t="shared" si="30"/>
        <v>0</v>
      </c>
      <c r="AG291" s="114"/>
      <c r="AH291" s="540">
        <f t="shared" si="31"/>
        <v>0</v>
      </c>
      <c r="AI291" s="114"/>
      <c r="AJ291" s="540">
        <f t="shared" si="32"/>
        <v>0</v>
      </c>
    </row>
    <row r="292" spans="1:36" ht="52" x14ac:dyDescent="0.35">
      <c r="A292" s="476">
        <v>287</v>
      </c>
      <c r="B292" s="43" t="s">
        <v>258</v>
      </c>
      <c r="C292" s="43" t="s">
        <v>259</v>
      </c>
      <c r="D292" s="43" t="s">
        <v>260</v>
      </c>
      <c r="E292" s="43" t="s">
        <v>261</v>
      </c>
      <c r="F292" s="43" t="s">
        <v>262</v>
      </c>
      <c r="G292" s="43" t="s">
        <v>263</v>
      </c>
      <c r="H292" s="43" t="s">
        <v>264</v>
      </c>
      <c r="I292" s="43" t="s">
        <v>265</v>
      </c>
      <c r="J292" s="43" t="s">
        <v>292</v>
      </c>
      <c r="K292" s="43" t="s">
        <v>293</v>
      </c>
      <c r="L292" s="472">
        <v>101</v>
      </c>
      <c r="M292" s="473" t="s">
        <v>268</v>
      </c>
      <c r="N292" s="43" t="s">
        <v>294</v>
      </c>
      <c r="O292" s="472" t="s">
        <v>270</v>
      </c>
      <c r="P292" s="41">
        <v>44927</v>
      </c>
      <c r="Q292" s="41">
        <v>45290</v>
      </c>
      <c r="R292" s="43" t="s">
        <v>271</v>
      </c>
      <c r="S292" s="43" t="s">
        <v>295</v>
      </c>
      <c r="T292" s="53" t="s">
        <v>273</v>
      </c>
      <c r="U292" s="473"/>
      <c r="V292" s="524"/>
      <c r="W292" s="524"/>
      <c r="X292" s="524"/>
      <c r="Y292" s="524"/>
      <c r="Z292" s="494"/>
      <c r="AA292" s="539">
        <v>8</v>
      </c>
      <c r="AB292" s="540"/>
      <c r="AC292" s="114">
        <v>0.45</v>
      </c>
      <c r="AD292" s="540">
        <f t="shared" si="29"/>
        <v>3.6</v>
      </c>
      <c r="AE292" s="114"/>
      <c r="AF292" s="540">
        <f t="shared" si="30"/>
        <v>0</v>
      </c>
      <c r="AG292" s="114"/>
      <c r="AH292" s="540">
        <f t="shared" si="31"/>
        <v>0</v>
      </c>
      <c r="AI292" s="114"/>
      <c r="AJ292" s="540">
        <f t="shared" si="32"/>
        <v>0</v>
      </c>
    </row>
    <row r="293" spans="1:36" ht="52" x14ac:dyDescent="0.35">
      <c r="A293" s="476">
        <v>288</v>
      </c>
      <c r="B293" s="43" t="s">
        <v>258</v>
      </c>
      <c r="C293" s="43" t="s">
        <v>259</v>
      </c>
      <c r="D293" s="43" t="s">
        <v>260</v>
      </c>
      <c r="E293" s="43" t="s">
        <v>296</v>
      </c>
      <c r="F293" s="43" t="s">
        <v>297</v>
      </c>
      <c r="G293" s="43" t="s">
        <v>263</v>
      </c>
      <c r="H293" s="43" t="s">
        <v>264</v>
      </c>
      <c r="I293" s="43" t="s">
        <v>265</v>
      </c>
      <c r="J293" s="43" t="s">
        <v>298</v>
      </c>
      <c r="K293" s="43" t="s">
        <v>299</v>
      </c>
      <c r="L293" s="472">
        <v>100</v>
      </c>
      <c r="M293" s="472" t="s">
        <v>268</v>
      </c>
      <c r="N293" s="43" t="s">
        <v>300</v>
      </c>
      <c r="O293" s="472" t="s">
        <v>301</v>
      </c>
      <c r="P293" s="41">
        <v>45078</v>
      </c>
      <c r="Q293" s="41">
        <v>45199</v>
      </c>
      <c r="R293" s="43" t="s">
        <v>271</v>
      </c>
      <c r="S293" s="43" t="s">
        <v>295</v>
      </c>
      <c r="T293" s="53" t="s">
        <v>273</v>
      </c>
      <c r="U293" s="473"/>
      <c r="V293" s="524"/>
      <c r="W293" s="524"/>
      <c r="X293" s="524"/>
      <c r="Y293" s="524"/>
      <c r="Z293" s="494"/>
      <c r="AA293" s="539">
        <v>5</v>
      </c>
      <c r="AB293" s="540"/>
      <c r="AC293" s="114">
        <v>0.2</v>
      </c>
      <c r="AD293" s="540">
        <f t="shared" si="29"/>
        <v>1</v>
      </c>
      <c r="AE293" s="114"/>
      <c r="AF293" s="540">
        <f t="shared" si="30"/>
        <v>0</v>
      </c>
      <c r="AG293" s="114"/>
      <c r="AH293" s="540">
        <f t="shared" si="31"/>
        <v>0</v>
      </c>
      <c r="AI293" s="114"/>
      <c r="AJ293" s="540">
        <f t="shared" si="32"/>
        <v>0</v>
      </c>
    </row>
    <row r="294" spans="1:36" ht="52" x14ac:dyDescent="0.35">
      <c r="A294" s="476">
        <v>289</v>
      </c>
      <c r="B294" s="43" t="s">
        <v>258</v>
      </c>
      <c r="C294" s="43" t="s">
        <v>259</v>
      </c>
      <c r="D294" s="43" t="s">
        <v>260</v>
      </c>
      <c r="E294" s="43" t="s">
        <v>296</v>
      </c>
      <c r="F294" s="43" t="s">
        <v>297</v>
      </c>
      <c r="G294" s="43" t="s">
        <v>263</v>
      </c>
      <c r="H294" s="43" t="s">
        <v>264</v>
      </c>
      <c r="I294" s="43" t="s">
        <v>265</v>
      </c>
      <c r="J294" s="43" t="s">
        <v>298</v>
      </c>
      <c r="K294" s="43" t="s">
        <v>302</v>
      </c>
      <c r="L294" s="472">
        <v>100</v>
      </c>
      <c r="M294" s="472" t="s">
        <v>268</v>
      </c>
      <c r="N294" s="43" t="s">
        <v>303</v>
      </c>
      <c r="O294" s="472" t="s">
        <v>301</v>
      </c>
      <c r="P294" s="41">
        <v>44986</v>
      </c>
      <c r="Q294" s="41">
        <v>45199</v>
      </c>
      <c r="R294" s="43" t="s">
        <v>271</v>
      </c>
      <c r="S294" s="43" t="s">
        <v>295</v>
      </c>
      <c r="T294" s="53" t="s">
        <v>273</v>
      </c>
      <c r="U294" s="473"/>
      <c r="V294" s="524"/>
      <c r="W294" s="524"/>
      <c r="X294" s="524"/>
      <c r="Y294" s="524"/>
      <c r="Z294" s="494"/>
      <c r="AA294" s="539">
        <v>5</v>
      </c>
      <c r="AB294" s="540"/>
      <c r="AC294" s="114">
        <v>0.2</v>
      </c>
      <c r="AD294" s="540">
        <f t="shared" si="29"/>
        <v>1</v>
      </c>
      <c r="AE294" s="114"/>
      <c r="AF294" s="540">
        <f t="shared" si="30"/>
        <v>0</v>
      </c>
      <c r="AG294" s="114"/>
      <c r="AH294" s="540">
        <f t="shared" si="31"/>
        <v>0</v>
      </c>
      <c r="AI294" s="114"/>
      <c r="AJ294" s="540">
        <f t="shared" si="32"/>
        <v>0</v>
      </c>
    </row>
    <row r="295" spans="1:36" ht="52" x14ac:dyDescent="0.35">
      <c r="A295" s="476">
        <v>290</v>
      </c>
      <c r="B295" s="43" t="s">
        <v>258</v>
      </c>
      <c r="C295" s="43" t="s">
        <v>259</v>
      </c>
      <c r="D295" s="43" t="s">
        <v>260</v>
      </c>
      <c r="E295" s="43" t="s">
        <v>261</v>
      </c>
      <c r="F295" s="43" t="s">
        <v>262</v>
      </c>
      <c r="G295" s="43" t="s">
        <v>263</v>
      </c>
      <c r="H295" s="43" t="s">
        <v>264</v>
      </c>
      <c r="I295" s="43" t="s">
        <v>265</v>
      </c>
      <c r="J295" s="43" t="s">
        <v>304</v>
      </c>
      <c r="K295" s="43" t="s">
        <v>305</v>
      </c>
      <c r="L295" s="472">
        <v>100</v>
      </c>
      <c r="M295" s="472" t="s">
        <v>268</v>
      </c>
      <c r="N295" s="43" t="s">
        <v>306</v>
      </c>
      <c r="O295" s="472" t="s">
        <v>301</v>
      </c>
      <c r="P295" s="41">
        <v>44986</v>
      </c>
      <c r="Q295" s="41">
        <v>45290</v>
      </c>
      <c r="R295" s="43" t="s">
        <v>271</v>
      </c>
      <c r="S295" s="43" t="s">
        <v>307</v>
      </c>
      <c r="T295" s="53" t="s">
        <v>273</v>
      </c>
      <c r="U295" s="473"/>
      <c r="V295" s="524"/>
      <c r="W295" s="524"/>
      <c r="X295" s="524"/>
      <c r="Y295" s="524"/>
      <c r="Z295" s="494"/>
      <c r="AA295" s="539">
        <v>5</v>
      </c>
      <c r="AB295" s="540"/>
      <c r="AC295" s="114">
        <v>0.3</v>
      </c>
      <c r="AD295" s="540">
        <f t="shared" si="29"/>
        <v>1.5</v>
      </c>
      <c r="AE295" s="114"/>
      <c r="AF295" s="540">
        <f t="shared" si="30"/>
        <v>0</v>
      </c>
      <c r="AG295" s="114"/>
      <c r="AH295" s="540">
        <f t="shared" si="31"/>
        <v>0</v>
      </c>
      <c r="AI295" s="114"/>
      <c r="AJ295" s="540">
        <f t="shared" si="32"/>
        <v>0</v>
      </c>
    </row>
    <row r="296" spans="1:36" ht="52" x14ac:dyDescent="0.35">
      <c r="A296" s="476">
        <v>291</v>
      </c>
      <c r="B296" s="43" t="s">
        <v>258</v>
      </c>
      <c r="C296" s="43" t="s">
        <v>259</v>
      </c>
      <c r="D296" s="43" t="s">
        <v>260</v>
      </c>
      <c r="E296" s="43" t="s">
        <v>261</v>
      </c>
      <c r="F296" s="43" t="s">
        <v>262</v>
      </c>
      <c r="G296" s="43" t="s">
        <v>263</v>
      </c>
      <c r="H296" s="43" t="s">
        <v>264</v>
      </c>
      <c r="I296" s="43" t="s">
        <v>265</v>
      </c>
      <c r="J296" s="43" t="s">
        <v>308</v>
      </c>
      <c r="K296" s="43" t="s">
        <v>309</v>
      </c>
      <c r="L296" s="472">
        <v>100</v>
      </c>
      <c r="M296" s="43" t="s">
        <v>268</v>
      </c>
      <c r="N296" s="43" t="s">
        <v>310</v>
      </c>
      <c r="O296" s="472" t="s">
        <v>270</v>
      </c>
      <c r="P296" s="41">
        <v>44927</v>
      </c>
      <c r="Q296" s="41">
        <v>45290</v>
      </c>
      <c r="R296" s="43" t="s">
        <v>271</v>
      </c>
      <c r="S296" s="43" t="s">
        <v>311</v>
      </c>
      <c r="T296" s="53" t="s">
        <v>273</v>
      </c>
      <c r="U296" s="473"/>
      <c r="V296" s="524"/>
      <c r="W296" s="524"/>
      <c r="X296" s="524"/>
      <c r="Y296" s="524"/>
      <c r="Z296" s="494"/>
      <c r="AA296" s="539">
        <v>5</v>
      </c>
      <c r="AB296" s="540"/>
      <c r="AC296" s="114">
        <v>0.5</v>
      </c>
      <c r="AD296" s="540">
        <f t="shared" si="29"/>
        <v>2.5</v>
      </c>
      <c r="AE296" s="114"/>
      <c r="AF296" s="540">
        <f t="shared" si="30"/>
        <v>0</v>
      </c>
      <c r="AG296" s="114"/>
      <c r="AH296" s="540">
        <f t="shared" si="31"/>
        <v>0</v>
      </c>
      <c r="AI296" s="114"/>
      <c r="AJ296" s="540">
        <f t="shared" si="32"/>
        <v>0</v>
      </c>
    </row>
    <row r="297" spans="1:36" ht="52" x14ac:dyDescent="0.35">
      <c r="A297" s="476">
        <v>292</v>
      </c>
      <c r="B297" s="43" t="s">
        <v>258</v>
      </c>
      <c r="C297" s="43" t="s">
        <v>259</v>
      </c>
      <c r="D297" s="43" t="s">
        <v>260</v>
      </c>
      <c r="E297" s="43" t="s">
        <v>261</v>
      </c>
      <c r="F297" s="43" t="s">
        <v>262</v>
      </c>
      <c r="G297" s="43" t="s">
        <v>263</v>
      </c>
      <c r="H297" s="43" t="s">
        <v>264</v>
      </c>
      <c r="I297" s="43" t="s">
        <v>265</v>
      </c>
      <c r="J297" s="43" t="s">
        <v>312</v>
      </c>
      <c r="K297" s="43" t="s">
        <v>313</v>
      </c>
      <c r="L297" s="472">
        <f>19+14</f>
        <v>33</v>
      </c>
      <c r="M297" s="43" t="s">
        <v>314</v>
      </c>
      <c r="N297" s="43" t="s">
        <v>315</v>
      </c>
      <c r="O297" s="472" t="s">
        <v>301</v>
      </c>
      <c r="P297" s="41">
        <v>45047</v>
      </c>
      <c r="Q297" s="41">
        <v>45138</v>
      </c>
      <c r="R297" s="43" t="s">
        <v>271</v>
      </c>
      <c r="S297" s="43" t="s">
        <v>311</v>
      </c>
      <c r="T297" s="53" t="s">
        <v>273</v>
      </c>
      <c r="U297" s="473"/>
      <c r="V297" s="524"/>
      <c r="W297" s="524"/>
      <c r="X297" s="524"/>
      <c r="Y297" s="524"/>
      <c r="Z297" s="494"/>
      <c r="AA297" s="539">
        <v>6</v>
      </c>
      <c r="AB297" s="540"/>
      <c r="AC297" s="114">
        <v>0.3</v>
      </c>
      <c r="AD297" s="540">
        <f t="shared" si="29"/>
        <v>1.7999999999999998</v>
      </c>
      <c r="AE297" s="114"/>
      <c r="AF297" s="540">
        <f t="shared" si="30"/>
        <v>0</v>
      </c>
      <c r="AG297" s="114"/>
      <c r="AH297" s="540">
        <f t="shared" si="31"/>
        <v>0</v>
      </c>
      <c r="AI297" s="114"/>
      <c r="AJ297" s="540">
        <f t="shared" si="32"/>
        <v>0</v>
      </c>
    </row>
    <row r="298" spans="1:36" ht="52" x14ac:dyDescent="0.35">
      <c r="A298" s="476">
        <v>293</v>
      </c>
      <c r="B298" s="43" t="s">
        <v>258</v>
      </c>
      <c r="C298" s="43" t="s">
        <v>259</v>
      </c>
      <c r="D298" s="43" t="s">
        <v>260</v>
      </c>
      <c r="E298" s="43" t="s">
        <v>261</v>
      </c>
      <c r="F298" s="43" t="s">
        <v>262</v>
      </c>
      <c r="G298" s="43" t="s">
        <v>263</v>
      </c>
      <c r="H298" s="43" t="s">
        <v>264</v>
      </c>
      <c r="I298" s="43" t="s">
        <v>265</v>
      </c>
      <c r="J298" s="43" t="s">
        <v>316</v>
      </c>
      <c r="K298" s="43" t="s">
        <v>317</v>
      </c>
      <c r="L298" s="472">
        <v>100</v>
      </c>
      <c r="M298" s="472" t="s">
        <v>268</v>
      </c>
      <c r="N298" s="43" t="s">
        <v>318</v>
      </c>
      <c r="O298" s="43" t="s">
        <v>319</v>
      </c>
      <c r="P298" s="41">
        <v>45047</v>
      </c>
      <c r="Q298" s="41">
        <v>45138</v>
      </c>
      <c r="R298" s="43" t="s">
        <v>271</v>
      </c>
      <c r="S298" s="43" t="s">
        <v>311</v>
      </c>
      <c r="T298" s="53" t="s">
        <v>273</v>
      </c>
      <c r="U298" s="473"/>
      <c r="V298" s="524"/>
      <c r="W298" s="524"/>
      <c r="X298" s="524"/>
      <c r="Y298" s="524"/>
      <c r="Z298" s="494"/>
      <c r="AA298" s="539">
        <v>5</v>
      </c>
      <c r="AB298" s="540"/>
      <c r="AC298" s="114">
        <v>0.3</v>
      </c>
      <c r="AD298" s="540">
        <f t="shared" si="29"/>
        <v>1.5</v>
      </c>
      <c r="AE298" s="114"/>
      <c r="AF298" s="540">
        <f t="shared" si="30"/>
        <v>0</v>
      </c>
      <c r="AG298" s="114"/>
      <c r="AH298" s="540">
        <f t="shared" si="31"/>
        <v>0</v>
      </c>
      <c r="AI298" s="114"/>
      <c r="AJ298" s="540">
        <f t="shared" si="32"/>
        <v>0</v>
      </c>
    </row>
    <row r="299" spans="1:36" ht="52" x14ac:dyDescent="0.35">
      <c r="A299" s="476">
        <v>294</v>
      </c>
      <c r="B299" s="43" t="s">
        <v>258</v>
      </c>
      <c r="C299" s="43" t="s">
        <v>259</v>
      </c>
      <c r="D299" s="43" t="s">
        <v>260</v>
      </c>
      <c r="E299" s="43" t="s">
        <v>261</v>
      </c>
      <c r="F299" s="43" t="s">
        <v>262</v>
      </c>
      <c r="G299" s="43" t="s">
        <v>263</v>
      </c>
      <c r="H299" s="43" t="s">
        <v>264</v>
      </c>
      <c r="I299" s="43" t="s">
        <v>265</v>
      </c>
      <c r="J299" s="43" t="s">
        <v>320</v>
      </c>
      <c r="K299" s="43" t="s">
        <v>321</v>
      </c>
      <c r="L299" s="472">
        <v>100</v>
      </c>
      <c r="M299" s="43" t="s">
        <v>268</v>
      </c>
      <c r="N299" s="43" t="s">
        <v>322</v>
      </c>
      <c r="O299" s="472" t="s">
        <v>103</v>
      </c>
      <c r="P299" s="41">
        <v>45231</v>
      </c>
      <c r="Q299" s="41">
        <v>45290</v>
      </c>
      <c r="R299" s="43" t="s">
        <v>271</v>
      </c>
      <c r="S299" s="43" t="s">
        <v>311</v>
      </c>
      <c r="T299" s="53" t="s">
        <v>273</v>
      </c>
      <c r="U299" s="473"/>
      <c r="V299" s="479"/>
      <c r="W299" s="479"/>
      <c r="X299" s="479"/>
      <c r="Y299" s="479"/>
      <c r="Z299" s="474"/>
      <c r="AA299" s="539">
        <v>3</v>
      </c>
      <c r="AB299" s="540"/>
      <c r="AC299" s="114">
        <v>0.9</v>
      </c>
      <c r="AD299" s="540">
        <f t="shared" si="29"/>
        <v>2.7</v>
      </c>
      <c r="AE299" s="114"/>
      <c r="AF299" s="540">
        <f t="shared" si="30"/>
        <v>0</v>
      </c>
      <c r="AG299" s="114"/>
      <c r="AH299" s="540">
        <f t="shared" si="31"/>
        <v>0</v>
      </c>
      <c r="AI299" s="114"/>
      <c r="AJ299" s="540">
        <f t="shared" si="32"/>
        <v>0</v>
      </c>
    </row>
    <row r="300" spans="1:36" ht="52" x14ac:dyDescent="0.35">
      <c r="A300" s="476">
        <v>295</v>
      </c>
      <c r="B300" s="43" t="s">
        <v>258</v>
      </c>
      <c r="C300" s="43" t="s">
        <v>259</v>
      </c>
      <c r="D300" s="43" t="s">
        <v>260</v>
      </c>
      <c r="E300" s="43" t="s">
        <v>261</v>
      </c>
      <c r="F300" s="43" t="s">
        <v>262</v>
      </c>
      <c r="G300" s="43" t="s">
        <v>263</v>
      </c>
      <c r="H300" s="43" t="s">
        <v>264</v>
      </c>
      <c r="I300" s="43" t="s">
        <v>265</v>
      </c>
      <c r="J300" s="43" t="s">
        <v>323</v>
      </c>
      <c r="K300" s="43" t="s">
        <v>324</v>
      </c>
      <c r="L300" s="472">
        <v>100</v>
      </c>
      <c r="M300" s="472" t="s">
        <v>268</v>
      </c>
      <c r="N300" s="43" t="s">
        <v>325</v>
      </c>
      <c r="O300" s="43" t="s">
        <v>301</v>
      </c>
      <c r="P300" s="41">
        <v>45078</v>
      </c>
      <c r="Q300" s="41">
        <v>45107</v>
      </c>
      <c r="R300" s="43" t="s">
        <v>271</v>
      </c>
      <c r="S300" s="43" t="s">
        <v>326</v>
      </c>
      <c r="T300" s="53" t="s">
        <v>273</v>
      </c>
      <c r="U300" s="473"/>
      <c r="V300" s="479"/>
      <c r="W300" s="479"/>
      <c r="X300" s="479"/>
      <c r="Y300" s="479"/>
      <c r="Z300" s="474"/>
      <c r="AA300" s="539">
        <v>4</v>
      </c>
      <c r="AB300" s="540"/>
      <c r="AC300" s="114">
        <v>0.2</v>
      </c>
      <c r="AD300" s="540">
        <f t="shared" si="29"/>
        <v>0.8</v>
      </c>
      <c r="AE300" s="114"/>
      <c r="AF300" s="540">
        <f t="shared" si="30"/>
        <v>0</v>
      </c>
      <c r="AG300" s="114"/>
      <c r="AH300" s="540">
        <f t="shared" si="31"/>
        <v>0</v>
      </c>
      <c r="AI300" s="114"/>
      <c r="AJ300" s="540">
        <f t="shared" si="32"/>
        <v>0</v>
      </c>
    </row>
    <row r="301" spans="1:36" ht="52" x14ac:dyDescent="0.35">
      <c r="A301" s="476">
        <v>296</v>
      </c>
      <c r="B301" s="43" t="s">
        <v>258</v>
      </c>
      <c r="C301" s="43" t="s">
        <v>259</v>
      </c>
      <c r="D301" s="43" t="s">
        <v>260</v>
      </c>
      <c r="E301" s="43" t="s">
        <v>261</v>
      </c>
      <c r="F301" s="43" t="s">
        <v>262</v>
      </c>
      <c r="G301" s="43" t="s">
        <v>263</v>
      </c>
      <c r="H301" s="43" t="s">
        <v>264</v>
      </c>
      <c r="I301" s="43" t="s">
        <v>265</v>
      </c>
      <c r="J301" s="43" t="s">
        <v>327</v>
      </c>
      <c r="K301" s="43" t="s">
        <v>328</v>
      </c>
      <c r="L301" s="472">
        <v>100</v>
      </c>
      <c r="M301" s="472" t="s">
        <v>268</v>
      </c>
      <c r="N301" s="43" t="s">
        <v>329</v>
      </c>
      <c r="O301" s="43" t="s">
        <v>330</v>
      </c>
      <c r="P301" s="41">
        <v>44927</v>
      </c>
      <c r="Q301" s="41">
        <v>45291</v>
      </c>
      <c r="R301" s="43" t="s">
        <v>271</v>
      </c>
      <c r="S301" s="43" t="s">
        <v>326</v>
      </c>
      <c r="T301" s="53" t="s">
        <v>273</v>
      </c>
      <c r="U301" s="473"/>
      <c r="V301" s="479"/>
      <c r="W301" s="479"/>
      <c r="X301" s="479"/>
      <c r="Y301" s="479"/>
      <c r="Z301" s="474"/>
      <c r="AA301" s="539">
        <v>3</v>
      </c>
      <c r="AB301" s="540"/>
      <c r="AC301" s="114">
        <v>0.33</v>
      </c>
      <c r="AD301" s="540">
        <f t="shared" si="29"/>
        <v>0.99</v>
      </c>
      <c r="AE301" s="114"/>
      <c r="AF301" s="540">
        <f t="shared" si="30"/>
        <v>0</v>
      </c>
      <c r="AG301" s="114"/>
      <c r="AH301" s="540">
        <f t="shared" si="31"/>
        <v>0</v>
      </c>
      <c r="AI301" s="114"/>
      <c r="AJ301" s="540">
        <f t="shared" si="32"/>
        <v>0</v>
      </c>
    </row>
    <row r="302" spans="1:36" ht="52" x14ac:dyDescent="0.35">
      <c r="A302" s="476">
        <v>297</v>
      </c>
      <c r="B302" s="43" t="s">
        <v>258</v>
      </c>
      <c r="C302" s="43" t="s">
        <v>259</v>
      </c>
      <c r="D302" s="43" t="s">
        <v>260</v>
      </c>
      <c r="E302" s="43" t="s">
        <v>261</v>
      </c>
      <c r="F302" s="43" t="s">
        <v>262</v>
      </c>
      <c r="G302" s="43" t="s">
        <v>263</v>
      </c>
      <c r="H302" s="43" t="s">
        <v>264</v>
      </c>
      <c r="I302" s="43" t="s">
        <v>265</v>
      </c>
      <c r="J302" s="43" t="s">
        <v>331</v>
      </c>
      <c r="K302" s="43" t="s">
        <v>332</v>
      </c>
      <c r="L302" s="472">
        <v>100</v>
      </c>
      <c r="M302" s="472" t="s">
        <v>268</v>
      </c>
      <c r="N302" s="43" t="s">
        <v>333</v>
      </c>
      <c r="O302" s="43" t="s">
        <v>330</v>
      </c>
      <c r="P302" s="41">
        <v>44927</v>
      </c>
      <c r="Q302" s="41">
        <v>45291</v>
      </c>
      <c r="R302" s="43" t="s">
        <v>271</v>
      </c>
      <c r="S302" s="43" t="s">
        <v>326</v>
      </c>
      <c r="T302" s="53" t="s">
        <v>273</v>
      </c>
      <c r="U302" s="473"/>
      <c r="V302" s="479"/>
      <c r="W302" s="479"/>
      <c r="X302" s="479"/>
      <c r="Y302" s="479"/>
      <c r="Z302" s="474"/>
      <c r="AA302" s="539">
        <v>5</v>
      </c>
      <c r="AB302" s="540"/>
      <c r="AC302" s="114">
        <v>0.5</v>
      </c>
      <c r="AD302" s="540">
        <f t="shared" si="29"/>
        <v>2.5</v>
      </c>
      <c r="AE302" s="114"/>
      <c r="AF302" s="540">
        <f t="shared" si="30"/>
        <v>0</v>
      </c>
      <c r="AG302" s="114"/>
      <c r="AH302" s="540">
        <f t="shared" si="31"/>
        <v>0</v>
      </c>
      <c r="AI302" s="114"/>
      <c r="AJ302" s="540">
        <f t="shared" si="32"/>
        <v>0</v>
      </c>
    </row>
    <row r="303" spans="1:36" ht="52" x14ac:dyDescent="0.35">
      <c r="A303" s="476">
        <v>298</v>
      </c>
      <c r="B303" s="43" t="s">
        <v>258</v>
      </c>
      <c r="C303" s="43" t="s">
        <v>259</v>
      </c>
      <c r="D303" s="43" t="s">
        <v>260</v>
      </c>
      <c r="E303" s="43" t="s">
        <v>261</v>
      </c>
      <c r="F303" s="43" t="s">
        <v>262</v>
      </c>
      <c r="G303" s="43" t="s">
        <v>263</v>
      </c>
      <c r="H303" s="43" t="s">
        <v>264</v>
      </c>
      <c r="I303" s="43" t="s">
        <v>265</v>
      </c>
      <c r="J303" s="43" t="s">
        <v>334</v>
      </c>
      <c r="K303" s="43" t="s">
        <v>335</v>
      </c>
      <c r="L303" s="472">
        <v>100</v>
      </c>
      <c r="M303" s="472" t="s">
        <v>268</v>
      </c>
      <c r="N303" s="43" t="s">
        <v>336</v>
      </c>
      <c r="O303" s="43" t="s">
        <v>330</v>
      </c>
      <c r="P303" s="41">
        <v>44927</v>
      </c>
      <c r="Q303" s="41">
        <v>45291</v>
      </c>
      <c r="R303" s="43" t="s">
        <v>271</v>
      </c>
      <c r="S303" s="43" t="s">
        <v>326</v>
      </c>
      <c r="T303" s="53" t="s">
        <v>273</v>
      </c>
      <c r="U303" s="473"/>
      <c r="V303" s="479"/>
      <c r="W303" s="479"/>
      <c r="X303" s="479"/>
      <c r="Y303" s="479"/>
      <c r="Z303" s="474"/>
      <c r="AA303" s="539">
        <v>4</v>
      </c>
      <c r="AB303" s="540"/>
      <c r="AC303" s="114">
        <v>0.4</v>
      </c>
      <c r="AD303" s="540">
        <f t="shared" si="29"/>
        <v>1.6</v>
      </c>
      <c r="AE303" s="114"/>
      <c r="AF303" s="540">
        <f t="shared" si="30"/>
        <v>0</v>
      </c>
      <c r="AG303" s="114"/>
      <c r="AH303" s="540">
        <f t="shared" si="31"/>
        <v>0</v>
      </c>
      <c r="AI303" s="114"/>
      <c r="AJ303" s="540">
        <f t="shared" si="32"/>
        <v>0</v>
      </c>
    </row>
    <row r="304" spans="1:36" ht="52" x14ac:dyDescent="0.35">
      <c r="A304" s="476">
        <v>299</v>
      </c>
      <c r="B304" s="43" t="s">
        <v>258</v>
      </c>
      <c r="C304" s="43" t="s">
        <v>259</v>
      </c>
      <c r="D304" s="43" t="s">
        <v>260</v>
      </c>
      <c r="E304" s="43" t="s">
        <v>261</v>
      </c>
      <c r="F304" s="43" t="s">
        <v>337</v>
      </c>
      <c r="G304" s="43" t="s">
        <v>263</v>
      </c>
      <c r="H304" s="43" t="s">
        <v>264</v>
      </c>
      <c r="I304" s="43" t="s">
        <v>265</v>
      </c>
      <c r="J304" s="43" t="s">
        <v>338</v>
      </c>
      <c r="K304" s="43" t="s">
        <v>339</v>
      </c>
      <c r="L304" s="472">
        <v>100</v>
      </c>
      <c r="M304" s="472" t="s">
        <v>268</v>
      </c>
      <c r="N304" s="43" t="s">
        <v>340</v>
      </c>
      <c r="O304" s="43" t="s">
        <v>330</v>
      </c>
      <c r="P304" s="41">
        <v>44927</v>
      </c>
      <c r="Q304" s="41">
        <v>45291</v>
      </c>
      <c r="R304" s="43" t="s">
        <v>271</v>
      </c>
      <c r="S304" s="43" t="s">
        <v>341</v>
      </c>
      <c r="T304" s="53" t="s">
        <v>273</v>
      </c>
      <c r="U304" s="473"/>
      <c r="V304" s="479"/>
      <c r="W304" s="479"/>
      <c r="X304" s="479"/>
      <c r="Y304" s="479"/>
      <c r="Z304" s="474"/>
      <c r="AA304" s="539">
        <v>4</v>
      </c>
      <c r="AB304" s="540"/>
      <c r="AC304" s="114">
        <v>0.5</v>
      </c>
      <c r="AD304" s="540">
        <f t="shared" si="29"/>
        <v>2</v>
      </c>
      <c r="AE304" s="114"/>
      <c r="AF304" s="540">
        <f t="shared" si="30"/>
        <v>0</v>
      </c>
      <c r="AG304" s="114"/>
      <c r="AH304" s="540">
        <f t="shared" si="31"/>
        <v>0</v>
      </c>
      <c r="AI304" s="114"/>
      <c r="AJ304" s="540">
        <f t="shared" si="32"/>
        <v>0</v>
      </c>
    </row>
    <row r="305" spans="1:36" ht="52" x14ac:dyDescent="0.35">
      <c r="A305" s="476">
        <v>300</v>
      </c>
      <c r="B305" s="43" t="s">
        <v>258</v>
      </c>
      <c r="C305" s="43" t="s">
        <v>259</v>
      </c>
      <c r="D305" s="43" t="s">
        <v>260</v>
      </c>
      <c r="E305" s="43" t="s">
        <v>261</v>
      </c>
      <c r="F305" s="43" t="s">
        <v>337</v>
      </c>
      <c r="G305" s="43" t="s">
        <v>263</v>
      </c>
      <c r="H305" s="43" t="s">
        <v>264</v>
      </c>
      <c r="I305" s="43" t="s">
        <v>265</v>
      </c>
      <c r="J305" s="43" t="s">
        <v>342</v>
      </c>
      <c r="K305" s="43" t="s">
        <v>339</v>
      </c>
      <c r="L305" s="472">
        <v>100</v>
      </c>
      <c r="M305" s="43" t="s">
        <v>268</v>
      </c>
      <c r="N305" s="43" t="s">
        <v>343</v>
      </c>
      <c r="O305" s="43" t="s">
        <v>330</v>
      </c>
      <c r="P305" s="41">
        <v>44927</v>
      </c>
      <c r="Q305" s="41">
        <v>45291</v>
      </c>
      <c r="R305" s="43" t="s">
        <v>271</v>
      </c>
      <c r="S305" s="43" t="s">
        <v>344</v>
      </c>
      <c r="T305" s="53" t="s">
        <v>273</v>
      </c>
      <c r="U305" s="473"/>
      <c r="V305" s="479"/>
      <c r="W305" s="479"/>
      <c r="X305" s="479"/>
      <c r="Y305" s="479"/>
      <c r="Z305" s="474"/>
      <c r="AA305" s="539">
        <v>4</v>
      </c>
      <c r="AB305" s="540"/>
      <c r="AC305" s="114">
        <v>0.5</v>
      </c>
      <c r="AD305" s="540">
        <f t="shared" si="29"/>
        <v>2</v>
      </c>
      <c r="AE305" s="114"/>
      <c r="AF305" s="540">
        <f t="shared" si="30"/>
        <v>0</v>
      </c>
      <c r="AG305" s="114"/>
      <c r="AH305" s="540">
        <f t="shared" si="31"/>
        <v>0</v>
      </c>
      <c r="AI305" s="114"/>
      <c r="AJ305" s="540">
        <f t="shared" si="32"/>
        <v>0</v>
      </c>
    </row>
    <row r="306" spans="1:36" ht="52" x14ac:dyDescent="0.35">
      <c r="A306" s="476">
        <v>301</v>
      </c>
      <c r="B306" s="43" t="s">
        <v>258</v>
      </c>
      <c r="C306" s="43" t="s">
        <v>259</v>
      </c>
      <c r="D306" s="43" t="s">
        <v>260</v>
      </c>
      <c r="E306" s="43" t="s">
        <v>296</v>
      </c>
      <c r="F306" s="43" t="s">
        <v>345</v>
      </c>
      <c r="G306" s="43" t="s">
        <v>263</v>
      </c>
      <c r="H306" s="43" t="s">
        <v>264</v>
      </c>
      <c r="I306" s="43" t="s">
        <v>265</v>
      </c>
      <c r="J306" s="43" t="s">
        <v>346</v>
      </c>
      <c r="K306" s="43" t="s">
        <v>347</v>
      </c>
      <c r="L306" s="472">
        <v>100</v>
      </c>
      <c r="M306" s="43" t="s">
        <v>268</v>
      </c>
      <c r="N306" s="43" t="s">
        <v>348</v>
      </c>
      <c r="O306" s="43" t="s">
        <v>349</v>
      </c>
      <c r="P306" s="41">
        <v>45046</v>
      </c>
      <c r="Q306" s="41">
        <v>45291</v>
      </c>
      <c r="R306" s="43" t="s">
        <v>350</v>
      </c>
      <c r="S306" s="43" t="s">
        <v>351</v>
      </c>
      <c r="T306" s="53" t="s">
        <v>273</v>
      </c>
      <c r="U306" s="473"/>
      <c r="V306" s="479"/>
      <c r="W306" s="479"/>
      <c r="X306" s="479"/>
      <c r="Y306" s="479"/>
      <c r="Z306" s="474"/>
      <c r="AA306" s="539">
        <v>2</v>
      </c>
      <c r="AB306" s="540"/>
      <c r="AC306" s="114">
        <v>0.25</v>
      </c>
      <c r="AD306" s="540">
        <f t="shared" si="29"/>
        <v>0.5</v>
      </c>
      <c r="AE306" s="114"/>
      <c r="AF306" s="540">
        <f t="shared" si="30"/>
        <v>0</v>
      </c>
      <c r="AG306" s="114"/>
      <c r="AH306" s="540">
        <f t="shared" si="31"/>
        <v>0</v>
      </c>
      <c r="AI306" s="114"/>
      <c r="AJ306" s="540">
        <f t="shared" si="32"/>
        <v>0</v>
      </c>
    </row>
    <row r="307" spans="1:36" ht="52" x14ac:dyDescent="0.35">
      <c r="A307" s="476">
        <v>302</v>
      </c>
      <c r="B307" s="43" t="s">
        <v>258</v>
      </c>
      <c r="C307" s="43" t="s">
        <v>259</v>
      </c>
      <c r="D307" s="43" t="s">
        <v>260</v>
      </c>
      <c r="E307" s="43" t="s">
        <v>296</v>
      </c>
      <c r="F307" s="43" t="s">
        <v>262</v>
      </c>
      <c r="G307" s="43" t="s">
        <v>263</v>
      </c>
      <c r="H307" s="43" t="s">
        <v>264</v>
      </c>
      <c r="I307" s="43" t="s">
        <v>265</v>
      </c>
      <c r="J307" s="43" t="s">
        <v>352</v>
      </c>
      <c r="K307" s="43" t="s">
        <v>353</v>
      </c>
      <c r="L307" s="472">
        <v>100</v>
      </c>
      <c r="M307" s="43" t="s">
        <v>268</v>
      </c>
      <c r="N307" s="43" t="s">
        <v>354</v>
      </c>
      <c r="O307" s="43" t="s">
        <v>270</v>
      </c>
      <c r="P307" s="41">
        <v>44941</v>
      </c>
      <c r="Q307" s="41">
        <v>45290</v>
      </c>
      <c r="R307" s="43" t="s">
        <v>278</v>
      </c>
      <c r="S307" s="43" t="s">
        <v>355</v>
      </c>
      <c r="T307" s="53" t="s">
        <v>273</v>
      </c>
      <c r="U307" s="473"/>
      <c r="V307" s="479"/>
      <c r="W307" s="479"/>
      <c r="X307" s="479"/>
      <c r="Y307" s="479"/>
      <c r="Z307" s="474"/>
      <c r="AA307" s="539">
        <v>4</v>
      </c>
      <c r="AB307" s="540"/>
      <c r="AC307" s="114">
        <v>0.25</v>
      </c>
      <c r="AD307" s="540">
        <f t="shared" si="29"/>
        <v>1</v>
      </c>
      <c r="AE307" s="114"/>
      <c r="AF307" s="540">
        <f t="shared" si="30"/>
        <v>0</v>
      </c>
      <c r="AG307" s="114"/>
      <c r="AH307" s="540">
        <f t="shared" si="31"/>
        <v>0</v>
      </c>
      <c r="AI307" s="114"/>
      <c r="AJ307" s="540">
        <f t="shared" si="32"/>
        <v>0</v>
      </c>
    </row>
    <row r="308" spans="1:36" ht="104" x14ac:dyDescent="0.35">
      <c r="A308" s="476">
        <v>303</v>
      </c>
      <c r="B308" s="43" t="s">
        <v>258</v>
      </c>
      <c r="C308" s="43" t="s">
        <v>259</v>
      </c>
      <c r="D308" s="43" t="s">
        <v>260</v>
      </c>
      <c r="E308" s="43" t="s">
        <v>261</v>
      </c>
      <c r="F308" s="43" t="s">
        <v>337</v>
      </c>
      <c r="G308" s="43" t="s">
        <v>263</v>
      </c>
      <c r="H308" s="43" t="s">
        <v>264</v>
      </c>
      <c r="I308" s="43" t="s">
        <v>265</v>
      </c>
      <c r="J308" s="43" t="s">
        <v>356</v>
      </c>
      <c r="K308" s="43" t="s">
        <v>357</v>
      </c>
      <c r="L308" s="472">
        <v>3</v>
      </c>
      <c r="M308" s="43" t="s">
        <v>101</v>
      </c>
      <c r="N308" s="43" t="s">
        <v>358</v>
      </c>
      <c r="O308" s="43" t="s">
        <v>270</v>
      </c>
      <c r="P308" s="41">
        <v>44941</v>
      </c>
      <c r="Q308" s="41">
        <v>45290</v>
      </c>
      <c r="R308" s="43" t="s">
        <v>278</v>
      </c>
      <c r="S308" s="43" t="s">
        <v>359</v>
      </c>
      <c r="T308" s="53" t="s">
        <v>273</v>
      </c>
      <c r="U308" s="473"/>
      <c r="V308" s="479"/>
      <c r="W308" s="479"/>
      <c r="X308" s="479"/>
      <c r="Y308" s="479"/>
      <c r="Z308" s="474"/>
      <c r="AA308" s="539">
        <v>2</v>
      </c>
      <c r="AB308" s="540"/>
      <c r="AC308" s="114">
        <v>0</v>
      </c>
      <c r="AD308" s="540">
        <f t="shared" si="29"/>
        <v>0</v>
      </c>
      <c r="AE308" s="114"/>
      <c r="AF308" s="540">
        <f t="shared" si="30"/>
        <v>0</v>
      </c>
      <c r="AG308" s="114"/>
      <c r="AH308" s="540">
        <f t="shared" si="31"/>
        <v>0</v>
      </c>
      <c r="AI308" s="114"/>
      <c r="AJ308" s="540">
        <f t="shared" si="32"/>
        <v>0</v>
      </c>
    </row>
    <row r="309" spans="1:36" ht="52" x14ac:dyDescent="0.35">
      <c r="A309" s="476">
        <v>304</v>
      </c>
      <c r="B309" s="43" t="s">
        <v>258</v>
      </c>
      <c r="C309" s="43" t="s">
        <v>259</v>
      </c>
      <c r="D309" s="43" t="s">
        <v>260</v>
      </c>
      <c r="E309" s="43" t="s">
        <v>261</v>
      </c>
      <c r="F309" s="43" t="s">
        <v>337</v>
      </c>
      <c r="G309" s="43" t="s">
        <v>263</v>
      </c>
      <c r="H309" s="43" t="s">
        <v>264</v>
      </c>
      <c r="I309" s="43" t="s">
        <v>265</v>
      </c>
      <c r="J309" s="43" t="s">
        <v>360</v>
      </c>
      <c r="K309" s="43" t="s">
        <v>361</v>
      </c>
      <c r="L309" s="472">
        <v>2</v>
      </c>
      <c r="M309" s="43" t="s">
        <v>101</v>
      </c>
      <c r="N309" s="43" t="s">
        <v>362</v>
      </c>
      <c r="O309" s="43" t="s">
        <v>244</v>
      </c>
      <c r="P309" s="41">
        <v>44941</v>
      </c>
      <c r="Q309" s="41">
        <v>45290</v>
      </c>
      <c r="R309" s="43" t="s">
        <v>278</v>
      </c>
      <c r="S309" s="43" t="s">
        <v>355</v>
      </c>
      <c r="T309" s="53" t="s">
        <v>273</v>
      </c>
      <c r="U309" s="473"/>
      <c r="V309" s="479"/>
      <c r="W309" s="479"/>
      <c r="X309" s="479"/>
      <c r="Y309" s="479"/>
      <c r="Z309" s="474"/>
      <c r="AA309" s="539">
        <v>3</v>
      </c>
      <c r="AB309" s="540"/>
      <c r="AC309" s="114">
        <v>0</v>
      </c>
      <c r="AD309" s="540">
        <f t="shared" si="29"/>
        <v>0</v>
      </c>
      <c r="AE309" s="114"/>
      <c r="AF309" s="540">
        <f t="shared" si="30"/>
        <v>0</v>
      </c>
      <c r="AG309" s="114"/>
      <c r="AH309" s="540">
        <f t="shared" si="31"/>
        <v>0</v>
      </c>
      <c r="AI309" s="114"/>
      <c r="AJ309" s="540">
        <f t="shared" si="32"/>
        <v>0</v>
      </c>
    </row>
  </sheetData>
  <sheetProtection algorithmName="SHA-512" hashValue="LLi573imD/2yLkoo1IRijGPZvsIzFXD88XSUoCZQuFD0zyUMK1CjHNw/jMFOA34ejoiR5TUjuWoBzBXIcOhVvg==" saltValue="C7X7qzQloj2b04oVPHQ5Jg==" spinCount="100000" sheet="1" objects="1" scenarios="1"/>
  <autoFilter ref="A5:AH286"/>
  <mergeCells count="177">
    <mergeCell ref="W293:W295"/>
    <mergeCell ref="X293:X295"/>
    <mergeCell ref="Y293:Y295"/>
    <mergeCell ref="Z293:Z295"/>
    <mergeCell ref="V296:V298"/>
    <mergeCell ref="W296:W298"/>
    <mergeCell ref="X296:X298"/>
    <mergeCell ref="Y296:Y298"/>
    <mergeCell ref="Z296:Z298"/>
    <mergeCell ref="W287:W289"/>
    <mergeCell ref="X287:X289"/>
    <mergeCell ref="Y287:Y289"/>
    <mergeCell ref="Z287:Z289"/>
    <mergeCell ref="V290:V292"/>
    <mergeCell ref="W290:W292"/>
    <mergeCell ref="X290:X292"/>
    <mergeCell ref="Y290:Y292"/>
    <mergeCell ref="Z290:Z292"/>
    <mergeCell ref="V287:V289"/>
    <mergeCell ref="V293:V295"/>
    <mergeCell ref="V275:V277"/>
    <mergeCell ref="W275:W277"/>
    <mergeCell ref="X275:X277"/>
    <mergeCell ref="Y275:Y277"/>
    <mergeCell ref="Z275:Z277"/>
    <mergeCell ref="V284:V286"/>
    <mergeCell ref="W284:W286"/>
    <mergeCell ref="X284:X286"/>
    <mergeCell ref="Y284:Y286"/>
    <mergeCell ref="Z284:Z286"/>
    <mergeCell ref="V278:V279"/>
    <mergeCell ref="W278:W279"/>
    <mergeCell ref="X278:X279"/>
    <mergeCell ref="Y278:Y279"/>
    <mergeCell ref="Z278:Z279"/>
    <mergeCell ref="V281:V283"/>
    <mergeCell ref="W281:W283"/>
    <mergeCell ref="X281:X283"/>
    <mergeCell ref="Y281:Y283"/>
    <mergeCell ref="Z281:Z283"/>
    <mergeCell ref="V269:V270"/>
    <mergeCell ref="W269:W270"/>
    <mergeCell ref="X269:X270"/>
    <mergeCell ref="Y269:Y270"/>
    <mergeCell ref="Z269:Z270"/>
    <mergeCell ref="V271:V273"/>
    <mergeCell ref="W271:W273"/>
    <mergeCell ref="X271:X273"/>
    <mergeCell ref="Y271:Y273"/>
    <mergeCell ref="Z271:Z273"/>
    <mergeCell ref="V187:V189"/>
    <mergeCell ref="W187:W189"/>
    <mergeCell ref="X187:X189"/>
    <mergeCell ref="Y187:Y189"/>
    <mergeCell ref="Z187:Z189"/>
    <mergeCell ref="V190:V192"/>
    <mergeCell ref="W190:W192"/>
    <mergeCell ref="X190:X192"/>
    <mergeCell ref="Y190:Y192"/>
    <mergeCell ref="Z190:Z192"/>
    <mergeCell ref="V181:V183"/>
    <mergeCell ref="W181:W183"/>
    <mergeCell ref="X181:X183"/>
    <mergeCell ref="Y181:Y183"/>
    <mergeCell ref="Z181:Z183"/>
    <mergeCell ref="V184:V186"/>
    <mergeCell ref="W184:W186"/>
    <mergeCell ref="X184:X186"/>
    <mergeCell ref="Y184:Y186"/>
    <mergeCell ref="Z184:Z186"/>
    <mergeCell ref="V146:V148"/>
    <mergeCell ref="W146:W148"/>
    <mergeCell ref="X146:X148"/>
    <mergeCell ref="Y146:Y148"/>
    <mergeCell ref="Z146:Z148"/>
    <mergeCell ref="V177:V179"/>
    <mergeCell ref="W177:W179"/>
    <mergeCell ref="X177:X179"/>
    <mergeCell ref="Y177:Y179"/>
    <mergeCell ref="Z177:Z179"/>
    <mergeCell ref="V140:V142"/>
    <mergeCell ref="W140:W142"/>
    <mergeCell ref="X140:X142"/>
    <mergeCell ref="Y140:Y142"/>
    <mergeCell ref="Z140:Z142"/>
    <mergeCell ref="V143:V145"/>
    <mergeCell ref="W143:W145"/>
    <mergeCell ref="X143:X145"/>
    <mergeCell ref="Y143:Y145"/>
    <mergeCell ref="Z143:Z145"/>
    <mergeCell ref="V68:V70"/>
    <mergeCell ref="W68:W70"/>
    <mergeCell ref="X68:X70"/>
    <mergeCell ref="Y68:Y70"/>
    <mergeCell ref="Z68:Z70"/>
    <mergeCell ref="V137:V139"/>
    <mergeCell ref="W137:W139"/>
    <mergeCell ref="X137:X139"/>
    <mergeCell ref="Y137:Y139"/>
    <mergeCell ref="Z137:Z139"/>
    <mergeCell ref="V77:V79"/>
    <mergeCell ref="W77:W79"/>
    <mergeCell ref="X77:X79"/>
    <mergeCell ref="Y77:Y79"/>
    <mergeCell ref="Z77:Z79"/>
    <mergeCell ref="V80:V82"/>
    <mergeCell ref="W80:W82"/>
    <mergeCell ref="X80:X82"/>
    <mergeCell ref="Y80:Y82"/>
    <mergeCell ref="Z80:Z82"/>
    <mergeCell ref="V62:V64"/>
    <mergeCell ref="W62:W64"/>
    <mergeCell ref="X62:X64"/>
    <mergeCell ref="Y62:Y64"/>
    <mergeCell ref="Z62:Z64"/>
    <mergeCell ref="V65:V67"/>
    <mergeCell ref="W65:W67"/>
    <mergeCell ref="X65:X67"/>
    <mergeCell ref="Y65:Y67"/>
    <mergeCell ref="Z65:Z67"/>
    <mergeCell ref="Z43:Z45"/>
    <mergeCell ref="V46:V47"/>
    <mergeCell ref="W46:W47"/>
    <mergeCell ref="X46:X47"/>
    <mergeCell ref="Y46:Y47"/>
    <mergeCell ref="Z46:Z47"/>
    <mergeCell ref="V59:V61"/>
    <mergeCell ref="W59:W61"/>
    <mergeCell ref="X59:X61"/>
    <mergeCell ref="Y59:Y61"/>
    <mergeCell ref="Z59:Z61"/>
    <mergeCell ref="V15:V17"/>
    <mergeCell ref="W15:W17"/>
    <mergeCell ref="X15:X17"/>
    <mergeCell ref="Y15:Y17"/>
    <mergeCell ref="Z15:Z17"/>
    <mergeCell ref="V74:V76"/>
    <mergeCell ref="W74:W76"/>
    <mergeCell ref="X74:X76"/>
    <mergeCell ref="Y74:Y76"/>
    <mergeCell ref="Z74:Z76"/>
    <mergeCell ref="V37:V39"/>
    <mergeCell ref="W37:W39"/>
    <mergeCell ref="X37:X39"/>
    <mergeCell ref="Y37:Y39"/>
    <mergeCell ref="Z37:Z39"/>
    <mergeCell ref="V40:V42"/>
    <mergeCell ref="W40:W42"/>
    <mergeCell ref="X40:X42"/>
    <mergeCell ref="Y40:Y42"/>
    <mergeCell ref="Z40:Z42"/>
    <mergeCell ref="V43:V45"/>
    <mergeCell ref="W43:W45"/>
    <mergeCell ref="X43:X45"/>
    <mergeCell ref="Y43:Y45"/>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A1:C3"/>
    <mergeCell ref="D1:Q3"/>
    <mergeCell ref="R1:R3"/>
    <mergeCell ref="A4:H4"/>
    <mergeCell ref="I4:S4"/>
    <mergeCell ref="V4:Y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67585"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67585" r:id="rId4"/>
      </mc:Fallback>
    </mc:AlternateContent>
    <mc:AlternateContent xmlns:mc="http://schemas.openxmlformats.org/markup-compatibility/2006">
      <mc:Choice Requires="x14">
        <oleObject progId="PBrush" shapeId="67599" r:id="rId6">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67599" r:id="rId6"/>
      </mc:Fallback>
    </mc:AlternateContent>
  </oleObjects>
  <extLst>
    <ext xmlns:x14="http://schemas.microsoft.com/office/spreadsheetml/2009/9/main" uri="{CCE6A557-97BC-4b89-ADB6-D9C93CAAB3DF}">
      <x14:dataValidations xmlns:xm="http://schemas.microsoft.com/office/excel/2006/main" count="5">
        <x14:dataValidation type="list" allowBlank="1" showInputMessage="1" showErrorMessage="1">
          <x14:formula1>
            <xm:f>[1]Formulas!#REF!</xm:f>
          </x14:formula1>
          <xm:sqref>I6:I35 I83:I136 I37:I58 I202:I262 I275:I286 I310:I1048576</xm:sqref>
        </x14:dataValidation>
        <x14:dataValidation type="list" allowBlank="1" showInputMessage="1" showErrorMessage="1">
          <x14:formula1>
            <xm:f>[2]Formulas!#REF!</xm:f>
          </x14:formula1>
          <xm:sqref>I74:I82</xm:sqref>
        </x14:dataValidation>
        <x14:dataValidation type="list" allowBlank="1" showInputMessage="1" showErrorMessage="1">
          <x14:formula1>
            <xm:f>Formulas!$A$3:$A$22</xm:f>
          </x14:formula1>
          <xm:sqref>I36 I177:I180</xm:sqref>
        </x14:dataValidation>
        <x14:dataValidation type="list" allowBlank="1" showInputMessage="1" showErrorMessage="1">
          <x14:formula1>
            <xm:f>[3]Formulas!#REF!</xm:f>
          </x14:formula1>
          <xm:sqref>I269:I274</xm:sqref>
        </x14:dataValidation>
        <x14:dataValidation type="list" allowBlank="1" showInputMessage="1" showErrorMessage="1">
          <x14:formula1>
            <xm:f>[5]Formulas!#REF!</xm:f>
          </x14:formula1>
          <xm:sqref>I287:I309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N18"/>
  <sheetViews>
    <sheetView showGridLines="0" tabSelected="1" zoomScale="70" zoomScaleNormal="70" workbookViewId="0">
      <selection activeCell="Q14" sqref="Q14"/>
    </sheetView>
  </sheetViews>
  <sheetFormatPr baseColWidth="10" defaultRowHeight="14.5" x14ac:dyDescent="0.35"/>
  <cols>
    <col min="2" max="2" width="32.81640625" bestFit="1" customWidth="1"/>
    <col min="3" max="3" width="21" customWidth="1"/>
    <col min="4" max="4" width="17.81640625" customWidth="1"/>
    <col min="5" max="5" width="18.81640625" customWidth="1"/>
  </cols>
  <sheetData>
    <row r="2" spans="2:14" ht="34" customHeight="1" x14ac:dyDescent="0.35">
      <c r="B2" s="521" t="s">
        <v>1426</v>
      </c>
      <c r="C2" s="521"/>
      <c r="D2" s="521"/>
      <c r="E2" s="483"/>
      <c r="F2" s="483"/>
      <c r="G2" s="483"/>
      <c r="H2" s="483"/>
      <c r="I2" s="484"/>
      <c r="J2" s="483"/>
      <c r="K2" s="483"/>
      <c r="L2" s="483"/>
      <c r="M2" s="483"/>
      <c r="N2" s="485"/>
    </row>
    <row r="3" spans="2:14" ht="15.5" x14ac:dyDescent="0.35">
      <c r="B3" s="2"/>
      <c r="C3" s="2"/>
      <c r="D3" s="480"/>
      <c r="E3" s="468"/>
      <c r="F3" s="468"/>
      <c r="G3" s="468"/>
      <c r="H3" s="468"/>
      <c r="I3" s="481"/>
      <c r="J3" s="468"/>
      <c r="K3" s="468"/>
      <c r="L3" s="468"/>
      <c r="M3" s="468"/>
      <c r="N3" s="486"/>
    </row>
    <row r="4" spans="2:14" ht="30" customHeight="1" x14ac:dyDescent="0.35">
      <c r="B4" s="462" t="s">
        <v>1413</v>
      </c>
      <c r="C4" s="462" t="s">
        <v>1428</v>
      </c>
      <c r="D4" s="462" t="s">
        <v>1427</v>
      </c>
      <c r="E4" s="468"/>
      <c r="F4" s="468"/>
      <c r="G4" s="468"/>
      <c r="H4" s="468"/>
      <c r="I4" s="468"/>
      <c r="J4" s="468"/>
      <c r="K4" s="468"/>
      <c r="L4" s="468"/>
      <c r="M4" s="468"/>
      <c r="N4" s="486"/>
    </row>
    <row r="5" spans="2:14" ht="24" customHeight="1" x14ac:dyDescent="0.35">
      <c r="B5" s="2" t="s">
        <v>1414</v>
      </c>
      <c r="C5" s="459">
        <f>+Comunicaciones!AD12</f>
        <v>18.41</v>
      </c>
      <c r="D5" s="463">
        <v>0.03</v>
      </c>
      <c r="E5" s="482"/>
      <c r="F5" s="468"/>
      <c r="G5" s="468"/>
      <c r="H5" s="468"/>
      <c r="I5" s="468"/>
      <c r="J5" s="468"/>
      <c r="K5" s="468"/>
      <c r="L5" s="468"/>
      <c r="M5" s="468"/>
      <c r="N5" s="486"/>
    </row>
    <row r="6" spans="2:14" ht="24" customHeight="1" x14ac:dyDescent="0.35">
      <c r="B6" s="2" t="s">
        <v>1415</v>
      </c>
      <c r="C6" s="459">
        <f>+'O.A Jurídica'!AD12</f>
        <v>86</v>
      </c>
      <c r="D6" s="463">
        <v>0.04</v>
      </c>
      <c r="E6" s="482"/>
      <c r="F6" s="468"/>
      <c r="G6" s="468"/>
      <c r="H6" s="468"/>
      <c r="I6" s="468"/>
      <c r="J6" s="468"/>
      <c r="K6" s="468"/>
      <c r="L6" s="468"/>
      <c r="M6" s="468"/>
      <c r="N6" s="486"/>
    </row>
    <row r="7" spans="2:14" ht="24" customHeight="1" x14ac:dyDescent="0.35">
      <c r="B7" s="2" t="s">
        <v>1416</v>
      </c>
      <c r="C7" s="460">
        <f>+'Subg. Administrativa'!AD36</f>
        <v>58.42</v>
      </c>
      <c r="D7" s="463">
        <v>0.1</v>
      </c>
      <c r="E7" s="482"/>
      <c r="F7" s="468"/>
      <c r="G7" s="468"/>
      <c r="H7" s="468"/>
      <c r="I7" s="468"/>
      <c r="J7" s="468"/>
      <c r="K7" s="468"/>
      <c r="L7" s="468"/>
      <c r="M7" s="468"/>
      <c r="N7" s="486"/>
    </row>
    <row r="8" spans="2:14" ht="24" customHeight="1" x14ac:dyDescent="0.35">
      <c r="B8" s="2" t="s">
        <v>1417</v>
      </c>
      <c r="C8" s="469">
        <f>+'Subg. Escenarios Dptivos'!AD12</f>
        <v>31.5</v>
      </c>
      <c r="D8" s="463">
        <v>0.1</v>
      </c>
      <c r="E8" s="482"/>
      <c r="F8" s="468"/>
      <c r="G8" s="468"/>
      <c r="H8" s="468"/>
      <c r="I8" s="468"/>
      <c r="J8" s="468"/>
      <c r="K8" s="468"/>
      <c r="L8" s="468"/>
      <c r="M8" s="468"/>
      <c r="N8" s="486"/>
    </row>
    <row r="9" spans="2:14" ht="24" customHeight="1" x14ac:dyDescent="0.35">
      <c r="B9" s="2" t="s">
        <v>1418</v>
      </c>
      <c r="C9" s="459">
        <f>+'O. Control Interno'!AD13</f>
        <v>100</v>
      </c>
      <c r="D9" s="463">
        <v>0.04</v>
      </c>
      <c r="E9" s="482"/>
      <c r="F9" s="468"/>
      <c r="G9" s="468"/>
      <c r="H9" s="468"/>
      <c r="I9" s="468"/>
      <c r="J9" s="468"/>
      <c r="K9" s="468"/>
      <c r="L9" s="468"/>
      <c r="M9" s="468"/>
      <c r="N9" s="486"/>
    </row>
    <row r="10" spans="2:14" ht="24" customHeight="1" x14ac:dyDescent="0.35">
      <c r="B10" s="2" t="s">
        <v>1419</v>
      </c>
      <c r="C10" s="469">
        <f>+'Subg. Altos Logros'!AD46</f>
        <v>83.75</v>
      </c>
      <c r="D10" s="464">
        <v>0.25</v>
      </c>
      <c r="E10" s="482"/>
      <c r="F10" s="468"/>
      <c r="G10" s="468"/>
      <c r="H10" s="468"/>
      <c r="I10" s="468"/>
      <c r="J10" s="468"/>
      <c r="K10" s="468"/>
      <c r="L10" s="468"/>
      <c r="M10" s="468"/>
      <c r="N10" s="486"/>
    </row>
    <row r="11" spans="2:14" ht="24" customHeight="1" x14ac:dyDescent="0.35">
      <c r="B11" s="2" t="s">
        <v>1420</v>
      </c>
      <c r="C11" s="460">
        <f>+'O. Talento Hum'!AD28</f>
        <v>56.364100000000001</v>
      </c>
      <c r="D11" s="463">
        <v>0.03</v>
      </c>
      <c r="E11" s="482"/>
      <c r="F11" s="468"/>
      <c r="G11" s="468"/>
      <c r="H11" s="468"/>
      <c r="I11" s="468"/>
      <c r="J11" s="468"/>
      <c r="K11" s="468"/>
      <c r="L11" s="468"/>
      <c r="M11" s="468"/>
      <c r="N11" s="486"/>
    </row>
    <row r="12" spans="2:14" ht="24" customHeight="1" x14ac:dyDescent="0.35">
      <c r="B12" s="2" t="s">
        <v>1421</v>
      </c>
      <c r="C12" s="460">
        <f>+'O.A Planeación'!X62</f>
        <v>76.059600000000032</v>
      </c>
      <c r="D12" s="463">
        <v>0.04</v>
      </c>
      <c r="E12" s="482"/>
      <c r="F12" s="468"/>
      <c r="G12" s="468"/>
      <c r="H12" s="468"/>
      <c r="I12" s="468"/>
      <c r="J12" s="468"/>
      <c r="K12" s="468"/>
      <c r="L12" s="468"/>
      <c r="M12" s="468"/>
      <c r="N12" s="486"/>
    </row>
    <row r="13" spans="2:14" ht="24" customHeight="1" x14ac:dyDescent="0.35">
      <c r="B13" s="3" t="s">
        <v>1422</v>
      </c>
      <c r="C13" s="461">
        <f>+'Subg. Fomento Dllo Dptivo'!AE94</f>
        <v>46.36</v>
      </c>
      <c r="D13" s="464">
        <v>0.25</v>
      </c>
      <c r="E13" s="482"/>
      <c r="F13" s="468"/>
      <c r="G13" s="468"/>
      <c r="H13" s="468"/>
      <c r="I13" s="468"/>
      <c r="J13" s="468"/>
      <c r="K13" s="468"/>
      <c r="L13" s="468"/>
      <c r="M13" s="468"/>
      <c r="N13" s="486"/>
    </row>
    <row r="14" spans="2:14" ht="24" customHeight="1" x14ac:dyDescent="0.35">
      <c r="B14" s="2" t="s">
        <v>1423</v>
      </c>
      <c r="C14" s="459">
        <f>+'S.A Tesorería'!AD7</f>
        <v>100</v>
      </c>
      <c r="D14" s="463">
        <v>0.03</v>
      </c>
      <c r="E14" s="482"/>
      <c r="F14" s="468"/>
      <c r="G14" s="468"/>
      <c r="H14" s="468"/>
      <c r="I14" s="468"/>
      <c r="J14" s="468"/>
      <c r="K14" s="468"/>
      <c r="L14" s="468"/>
      <c r="M14" s="468"/>
      <c r="N14" s="486"/>
    </row>
    <row r="15" spans="2:14" ht="24" customHeight="1" x14ac:dyDescent="0.35">
      <c r="B15" s="2" t="s">
        <v>1424</v>
      </c>
      <c r="C15" s="469">
        <f>+'O. Medicina Dep.'!AD10</f>
        <v>75</v>
      </c>
      <c r="D15" s="463">
        <v>0.03</v>
      </c>
      <c r="E15" s="482"/>
      <c r="F15" s="468"/>
      <c r="G15" s="468"/>
      <c r="H15" s="468"/>
      <c r="I15" s="468"/>
      <c r="J15" s="468"/>
      <c r="K15" s="468"/>
      <c r="L15" s="468"/>
      <c r="M15" s="468"/>
      <c r="N15" s="486"/>
    </row>
    <row r="16" spans="2:14" ht="24" customHeight="1" x14ac:dyDescent="0.35">
      <c r="B16" s="2" t="s">
        <v>1425</v>
      </c>
      <c r="C16" s="459">
        <f>+'S.A CADA'!AD21</f>
        <v>23.7</v>
      </c>
      <c r="D16" s="463">
        <v>0.03</v>
      </c>
      <c r="E16" s="482"/>
      <c r="F16" s="468"/>
      <c r="G16" s="468"/>
      <c r="H16" s="468"/>
      <c r="I16" s="468"/>
      <c r="J16" s="468"/>
      <c r="K16" s="468"/>
      <c r="L16" s="468"/>
      <c r="M16" s="468"/>
      <c r="N16" s="486"/>
    </row>
    <row r="17" spans="2:14" ht="24" customHeight="1" x14ac:dyDescent="0.35">
      <c r="B17" s="2" t="s">
        <v>1434</v>
      </c>
      <c r="C17" s="459">
        <f>'O. Sistemas'!AD29</f>
        <v>38.14</v>
      </c>
      <c r="D17" s="463">
        <v>0.03</v>
      </c>
      <c r="E17" s="482"/>
      <c r="F17" s="468"/>
      <c r="G17" s="468"/>
      <c r="H17" s="468"/>
      <c r="I17" s="468"/>
      <c r="J17" s="468"/>
      <c r="K17" s="468"/>
      <c r="L17" s="468"/>
      <c r="M17" s="468"/>
      <c r="N17" s="486"/>
    </row>
    <row r="18" spans="2:14" ht="29" customHeight="1" x14ac:dyDescent="0.35">
      <c r="B18" s="465" t="s">
        <v>1429</v>
      </c>
      <c r="C18" s="490">
        <f>C5*D5+C6*D6+C7*D7+C8*D8+C9*D9+C10*D10+C11*D11+C12*D12+C13*D13+C14*D14+C15*D15+C16*D16</f>
        <v>60.206107000000003</v>
      </c>
      <c r="D18" s="463">
        <f>SUM(D5:D17)</f>
        <v>1.0000000000000002</v>
      </c>
      <c r="E18" s="487"/>
      <c r="F18" s="488"/>
      <c r="G18" s="488"/>
      <c r="H18" s="488"/>
      <c r="I18" s="488"/>
      <c r="J18" s="488"/>
      <c r="K18" s="488"/>
      <c r="L18" s="488"/>
      <c r="M18" s="488"/>
      <c r="N18" s="489"/>
    </row>
  </sheetData>
  <sheetProtection algorithmName="SHA-512" hashValue="o7MhFQ8AtuJnu1Y/jIhki9Ay44fBjPYbiD7K9QcczYax9JhpFkxjWzbNYpgA2YLWGMuLhn+C6eMk4rSFNq/FcQ==" saltValue="10asjMbuLkW6tBTeVUcoaw==" spinCount="100000" sheet="1" objects="1" scenarios="1"/>
  <mergeCells count="1">
    <mergeCell ref="B2:D2"/>
  </mergeCells>
  <hyperlinks>
    <hyperlink ref="C5" location="Comunicaciones!A1" display="Comunicaciones!A1"/>
    <hyperlink ref="C6" location="'O.A Jurídica'!A1" display="'O.A Jurídica'!A1"/>
    <hyperlink ref="C7" location="'Subg. Administrativa'!A1" display="'Subg. Administrativa'!A1"/>
    <hyperlink ref="C9" location="'O. Control Interno'!A1" display="'O. Control Interno'!A1"/>
    <hyperlink ref="C11" location="'O. Talento Hum'!A1" display="'O. Talento Hum'!A1"/>
    <hyperlink ref="C12" location="'O.A Planeación'!A1" display="'O.A Planeación'!A1"/>
    <hyperlink ref="C13" location="'Subg. Fomento Dllo Dptivo'!A1" display="'Subg. Fomento Dllo Dptivo'!A1"/>
    <hyperlink ref="C14" location="'S.A Tesorería'!A1" display="'S.A Tesorería'!A1"/>
    <hyperlink ref="C16" location="'S.A CADA'!A1" display="'S.A CADA'!A1"/>
    <hyperlink ref="C10" location="'Subg. Altos Logros'!A1" display="'Subg. Altos Logros'!A1"/>
    <hyperlink ref="C8" location="'Subg. Escenarios Dptivos'!A1" display="'Subg. Escenarios Dptivos'!A1"/>
    <hyperlink ref="C15" location="'O. Medicina Dep.'!A1" display="'O. Medicina Dep.'!A1"/>
  </hyperlink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29"/>
  <sheetViews>
    <sheetView showGridLines="0" topLeftCell="Q1" zoomScale="70" zoomScaleNormal="70" workbookViewId="0">
      <pane ySplit="5" topLeftCell="A27" activePane="bottomLeft" state="frozen"/>
      <selection activeCell="F4" sqref="F4"/>
      <selection pane="bottomLeft" activeCell="AD29" sqref="AD29"/>
    </sheetView>
  </sheetViews>
  <sheetFormatPr baseColWidth="10" defaultColWidth="11.453125" defaultRowHeight="14.5" x14ac:dyDescent="0.35"/>
  <cols>
    <col min="1" max="1" width="5" style="477" customWidth="1"/>
    <col min="2" max="3" width="21.26953125" style="28" customWidth="1"/>
    <col min="4" max="4" width="28.7265625" style="477" bestFit="1" customWidth="1"/>
    <col min="5" max="6" width="45.54296875" style="29" customWidth="1"/>
    <col min="7" max="7" width="32.7265625" style="29" customWidth="1"/>
    <col min="8" max="8" width="35.81640625" style="478" customWidth="1"/>
    <col min="9" max="9" width="20" style="22" bestFit="1" customWidth="1"/>
    <col min="10" max="10" width="26.54296875" style="478" customWidth="1"/>
    <col min="11" max="11" width="18.7265625" style="477" customWidth="1"/>
    <col min="12" max="12" width="11" style="85" customWidth="1"/>
    <col min="13" max="13" width="13.81640625" style="477" bestFit="1" customWidth="1"/>
    <col min="14" max="14" width="40.81640625" style="478" customWidth="1"/>
    <col min="15" max="15" width="17" style="22" customWidth="1"/>
    <col min="16" max="16" width="11.7265625" style="477" customWidth="1"/>
    <col min="17" max="17" width="11.81640625" style="477" customWidth="1"/>
    <col min="18" max="18" width="22.1796875" style="477" customWidth="1"/>
    <col min="19" max="19" width="31.26953125" style="28" bestFit="1" customWidth="1"/>
    <col min="20" max="20" width="31.26953125" style="28" customWidth="1"/>
    <col min="21" max="21" width="18.26953125" style="22" hidden="1" customWidth="1"/>
    <col min="22" max="25" width="14.54296875" style="477" hidden="1" customWidth="1"/>
    <col min="26" max="26" width="55.54296875" style="478" hidden="1" customWidth="1"/>
    <col min="27" max="27" width="11.453125" style="541"/>
    <col min="28" max="28" width="28.1796875" style="542" customWidth="1"/>
    <col min="29" max="29" width="16.26953125" style="543" bestFit="1" customWidth="1"/>
    <col min="30" max="30" width="16.453125" style="542" bestFit="1" customWidth="1"/>
    <col min="31" max="31" width="16.26953125" style="543" bestFit="1" customWidth="1"/>
    <col min="32" max="32" width="16.453125" style="542" bestFit="1" customWidth="1"/>
    <col min="33" max="33" width="16.26953125" style="543" bestFit="1" customWidth="1"/>
    <col min="34" max="34" width="16.453125" style="542" bestFit="1" customWidth="1"/>
    <col min="35" max="35" width="13" style="543" bestFit="1" customWidth="1"/>
    <col min="36" max="36" width="13.1796875" style="542" bestFit="1" customWidth="1"/>
    <col min="37" max="16384" width="11.453125" style="47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66" t="s">
        <v>2</v>
      </c>
      <c r="T1" s="27"/>
      <c r="U1" s="26"/>
      <c r="V1" s="475"/>
      <c r="W1" s="475"/>
      <c r="X1" s="475"/>
      <c r="Y1" s="475"/>
      <c r="Z1" s="475"/>
    </row>
    <row r="2" spans="1:36" ht="15.5" x14ac:dyDescent="0.35">
      <c r="A2" s="499"/>
      <c r="B2" s="499"/>
      <c r="C2" s="499"/>
      <c r="D2" s="503"/>
      <c r="E2" s="503"/>
      <c r="F2" s="503"/>
      <c r="G2" s="503"/>
      <c r="H2" s="503"/>
      <c r="I2" s="503"/>
      <c r="J2" s="503"/>
      <c r="K2" s="503"/>
      <c r="L2" s="503"/>
      <c r="M2" s="503"/>
      <c r="N2" s="503"/>
      <c r="O2" s="503"/>
      <c r="P2" s="503"/>
      <c r="Q2" s="503"/>
      <c r="R2" s="503"/>
      <c r="S2" s="67" t="s">
        <v>3</v>
      </c>
      <c r="T2" s="27"/>
      <c r="U2" s="26"/>
      <c r="V2" s="475"/>
      <c r="W2" s="475"/>
      <c r="X2" s="475"/>
      <c r="Y2" s="475"/>
      <c r="Z2" s="475"/>
    </row>
    <row r="3" spans="1:36" ht="26.25" customHeight="1" x14ac:dyDescent="0.35">
      <c r="A3" s="499"/>
      <c r="B3" s="499"/>
      <c r="C3" s="499"/>
      <c r="D3" s="503"/>
      <c r="E3" s="503"/>
      <c r="F3" s="503"/>
      <c r="G3" s="503"/>
      <c r="H3" s="503"/>
      <c r="I3" s="503"/>
      <c r="J3" s="503"/>
      <c r="K3" s="503"/>
      <c r="L3" s="503"/>
      <c r="M3" s="503"/>
      <c r="N3" s="503"/>
      <c r="O3" s="503"/>
      <c r="P3" s="503"/>
      <c r="Q3" s="503"/>
      <c r="R3" s="503"/>
      <c r="S3" s="68">
        <v>44252</v>
      </c>
      <c r="T3" s="27"/>
      <c r="U3" s="26"/>
      <c r="V3" s="475"/>
      <c r="W3" s="475"/>
      <c r="X3" s="475"/>
      <c r="Y3" s="475"/>
      <c r="Z3" s="47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471"/>
      <c r="U4" s="471"/>
      <c r="V4" s="502" t="s">
        <v>6</v>
      </c>
      <c r="W4" s="502"/>
      <c r="X4" s="502"/>
      <c r="Y4" s="502"/>
      <c r="Z4" s="502" t="s">
        <v>7</v>
      </c>
      <c r="AA4" s="541"/>
      <c r="AB4" s="542"/>
      <c r="AC4" s="543"/>
      <c r="AD4" s="542"/>
      <c r="AE4" s="543"/>
      <c r="AF4" s="542"/>
      <c r="AG4" s="543"/>
      <c r="AH4" s="542"/>
      <c r="AI4" s="543"/>
      <c r="AJ4" s="542"/>
    </row>
    <row r="5" spans="1:36" s="65" customFormat="1" ht="56.5" customHeight="1" x14ac:dyDescent="0.35">
      <c r="A5" s="30" t="s">
        <v>8</v>
      </c>
      <c r="B5" s="30" t="s">
        <v>9</v>
      </c>
      <c r="C5" s="470" t="s">
        <v>10</v>
      </c>
      <c r="D5" s="30" t="s">
        <v>11</v>
      </c>
      <c r="E5" s="30" t="s">
        <v>12</v>
      </c>
      <c r="F5" s="470"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544" t="s">
        <v>28</v>
      </c>
      <c r="AB5" s="544" t="s">
        <v>33</v>
      </c>
      <c r="AC5" s="545" t="s">
        <v>34</v>
      </c>
      <c r="AD5" s="546" t="s">
        <v>35</v>
      </c>
      <c r="AE5" s="545" t="s">
        <v>36</v>
      </c>
      <c r="AF5" s="546" t="s">
        <v>37</v>
      </c>
      <c r="AG5" s="545" t="s">
        <v>38</v>
      </c>
      <c r="AH5" s="546" t="s">
        <v>39</v>
      </c>
      <c r="AI5" s="545" t="s">
        <v>40</v>
      </c>
      <c r="AJ5" s="546" t="s">
        <v>41</v>
      </c>
    </row>
    <row r="6" spans="1:36" ht="52" x14ac:dyDescent="0.35">
      <c r="A6" s="479">
        <v>55</v>
      </c>
      <c r="B6" s="43" t="s">
        <v>258</v>
      </c>
      <c r="C6" s="43" t="s">
        <v>259</v>
      </c>
      <c r="D6" s="43" t="s">
        <v>260</v>
      </c>
      <c r="E6" s="43" t="s">
        <v>261</v>
      </c>
      <c r="F6" s="43" t="s">
        <v>262</v>
      </c>
      <c r="G6" s="43" t="s">
        <v>263</v>
      </c>
      <c r="H6" s="43" t="s">
        <v>264</v>
      </c>
      <c r="I6" s="43" t="s">
        <v>265</v>
      </c>
      <c r="J6" s="43" t="s">
        <v>266</v>
      </c>
      <c r="K6" s="43" t="s">
        <v>267</v>
      </c>
      <c r="L6" s="472">
        <v>100</v>
      </c>
      <c r="M6" s="472" t="s">
        <v>268</v>
      </c>
      <c r="N6" s="43" t="s">
        <v>269</v>
      </c>
      <c r="O6" s="472" t="s">
        <v>270</v>
      </c>
      <c r="P6" s="41">
        <v>44941</v>
      </c>
      <c r="Q6" s="41">
        <v>45290</v>
      </c>
      <c r="R6" s="43" t="s">
        <v>271</v>
      </c>
      <c r="S6" s="43" t="s">
        <v>272</v>
      </c>
      <c r="T6" s="53" t="s">
        <v>273</v>
      </c>
      <c r="U6" s="473"/>
      <c r="V6" s="524"/>
      <c r="W6" s="524"/>
      <c r="X6" s="524"/>
      <c r="Y6" s="524"/>
      <c r="Z6" s="494"/>
      <c r="AA6" s="539">
        <v>8</v>
      </c>
      <c r="AB6" s="540"/>
      <c r="AC6" s="114">
        <v>0.6</v>
      </c>
      <c r="AD6" s="540">
        <f t="shared" ref="AD6:AD28" si="0">+$AA6*AC6</f>
        <v>4.8</v>
      </c>
      <c r="AE6" s="114"/>
      <c r="AF6" s="540">
        <f t="shared" ref="AF6:AF28" si="1">+$AA6*AE6</f>
        <v>0</v>
      </c>
      <c r="AG6" s="114"/>
      <c r="AH6" s="540">
        <f t="shared" ref="AH6:AH28" si="2">+$AA6*AG6</f>
        <v>0</v>
      </c>
      <c r="AI6" s="114"/>
      <c r="AJ6" s="540">
        <f t="shared" ref="AJ6:AJ28" si="3">+$AA6*AI6</f>
        <v>0</v>
      </c>
    </row>
    <row r="7" spans="1:36" ht="65" x14ac:dyDescent="0.35">
      <c r="A7" s="479">
        <v>56</v>
      </c>
      <c r="B7" s="43" t="s">
        <v>258</v>
      </c>
      <c r="C7" s="43" t="s">
        <v>259</v>
      </c>
      <c r="D7" s="43" t="s">
        <v>260</v>
      </c>
      <c r="E7" s="43" t="s">
        <v>261</v>
      </c>
      <c r="F7" s="43" t="s">
        <v>274</v>
      </c>
      <c r="G7" s="43" t="s">
        <v>263</v>
      </c>
      <c r="H7" s="43" t="s">
        <v>264</v>
      </c>
      <c r="I7" s="43" t="s">
        <v>265</v>
      </c>
      <c r="J7" s="43" t="s">
        <v>275</v>
      </c>
      <c r="K7" s="43" t="s">
        <v>276</v>
      </c>
      <c r="L7" s="472">
        <v>100</v>
      </c>
      <c r="M7" s="472" t="s">
        <v>268</v>
      </c>
      <c r="N7" s="43" t="s">
        <v>277</v>
      </c>
      <c r="O7" s="472" t="s">
        <v>270</v>
      </c>
      <c r="P7" s="41">
        <v>44941</v>
      </c>
      <c r="Q7" s="41">
        <v>45290</v>
      </c>
      <c r="R7" s="43" t="s">
        <v>278</v>
      </c>
      <c r="S7" s="43" t="s">
        <v>279</v>
      </c>
      <c r="T7" s="53" t="s">
        <v>273</v>
      </c>
      <c r="U7" s="473"/>
      <c r="V7" s="524"/>
      <c r="W7" s="524"/>
      <c r="X7" s="524"/>
      <c r="Y7" s="524"/>
      <c r="Z7" s="494"/>
      <c r="AA7" s="539">
        <v>3</v>
      </c>
      <c r="AB7" s="540"/>
      <c r="AC7" s="114">
        <v>0.2</v>
      </c>
      <c r="AD7" s="540">
        <f t="shared" si="0"/>
        <v>0.60000000000000009</v>
      </c>
      <c r="AE7" s="114"/>
      <c r="AF7" s="540">
        <f t="shared" si="1"/>
        <v>0</v>
      </c>
      <c r="AG7" s="114"/>
      <c r="AH7" s="540">
        <f t="shared" si="2"/>
        <v>0</v>
      </c>
      <c r="AI7" s="114"/>
      <c r="AJ7" s="540">
        <f t="shared" si="3"/>
        <v>0</v>
      </c>
    </row>
    <row r="8" spans="1:36" ht="52" x14ac:dyDescent="0.35">
      <c r="A8" s="479">
        <v>57</v>
      </c>
      <c r="B8" s="43" t="s">
        <v>258</v>
      </c>
      <c r="C8" s="43" t="s">
        <v>259</v>
      </c>
      <c r="D8" s="43" t="s">
        <v>260</v>
      </c>
      <c r="E8" s="43" t="s">
        <v>261</v>
      </c>
      <c r="F8" s="43" t="s">
        <v>274</v>
      </c>
      <c r="G8" s="43" t="s">
        <v>263</v>
      </c>
      <c r="H8" s="43" t="s">
        <v>264</v>
      </c>
      <c r="I8" s="43" t="s">
        <v>265</v>
      </c>
      <c r="J8" s="43" t="s">
        <v>280</v>
      </c>
      <c r="K8" s="43" t="s">
        <v>281</v>
      </c>
      <c r="L8" s="472">
        <v>100</v>
      </c>
      <c r="M8" s="472" t="s">
        <v>268</v>
      </c>
      <c r="N8" s="43" t="s">
        <v>282</v>
      </c>
      <c r="O8" s="472" t="s">
        <v>270</v>
      </c>
      <c r="P8" s="41">
        <v>44941</v>
      </c>
      <c r="Q8" s="41">
        <v>45290</v>
      </c>
      <c r="R8" s="43" t="s">
        <v>271</v>
      </c>
      <c r="S8" s="43" t="s">
        <v>283</v>
      </c>
      <c r="T8" s="53" t="s">
        <v>273</v>
      </c>
      <c r="U8" s="473"/>
      <c r="V8" s="524"/>
      <c r="W8" s="524"/>
      <c r="X8" s="524"/>
      <c r="Y8" s="524"/>
      <c r="Z8" s="494"/>
      <c r="AA8" s="539">
        <v>2</v>
      </c>
      <c r="AB8" s="540"/>
      <c r="AC8" s="114">
        <v>0</v>
      </c>
      <c r="AD8" s="540">
        <f t="shared" si="0"/>
        <v>0</v>
      </c>
      <c r="AE8" s="114"/>
      <c r="AF8" s="540">
        <f t="shared" si="1"/>
        <v>0</v>
      </c>
      <c r="AG8" s="114"/>
      <c r="AH8" s="540">
        <f t="shared" si="2"/>
        <v>0</v>
      </c>
      <c r="AI8" s="114"/>
      <c r="AJ8" s="540">
        <f t="shared" si="3"/>
        <v>0</v>
      </c>
    </row>
    <row r="9" spans="1:36" ht="65" x14ac:dyDescent="0.35">
      <c r="A9" s="479">
        <v>58</v>
      </c>
      <c r="B9" s="43" t="s">
        <v>258</v>
      </c>
      <c r="C9" s="43" t="s">
        <v>259</v>
      </c>
      <c r="D9" s="43" t="s">
        <v>260</v>
      </c>
      <c r="E9" s="43" t="s">
        <v>261</v>
      </c>
      <c r="F9" s="43" t="s">
        <v>262</v>
      </c>
      <c r="G9" s="43" t="s">
        <v>263</v>
      </c>
      <c r="H9" s="43" t="s">
        <v>264</v>
      </c>
      <c r="I9" s="43" t="s">
        <v>265</v>
      </c>
      <c r="J9" s="43" t="s">
        <v>284</v>
      </c>
      <c r="K9" s="43" t="s">
        <v>285</v>
      </c>
      <c r="L9" s="472">
        <v>100</v>
      </c>
      <c r="M9" s="472" t="s">
        <v>268</v>
      </c>
      <c r="N9" s="43" t="s">
        <v>286</v>
      </c>
      <c r="O9" s="472" t="s">
        <v>270</v>
      </c>
      <c r="P9" s="41">
        <v>44986</v>
      </c>
      <c r="Q9" s="41">
        <v>45290</v>
      </c>
      <c r="R9" s="43" t="s">
        <v>271</v>
      </c>
      <c r="S9" s="43" t="s">
        <v>287</v>
      </c>
      <c r="T9" s="53" t="s">
        <v>273</v>
      </c>
      <c r="U9" s="473"/>
      <c r="V9" s="524"/>
      <c r="W9" s="524"/>
      <c r="X9" s="524"/>
      <c r="Y9" s="524"/>
      <c r="Z9" s="494"/>
      <c r="AA9" s="539">
        <v>5</v>
      </c>
      <c r="AB9" s="540"/>
      <c r="AC9" s="114">
        <v>0.9</v>
      </c>
      <c r="AD9" s="540">
        <f t="shared" si="0"/>
        <v>4.5</v>
      </c>
      <c r="AE9" s="114"/>
      <c r="AF9" s="540">
        <f t="shared" si="1"/>
        <v>0</v>
      </c>
      <c r="AG9" s="114"/>
      <c r="AH9" s="540">
        <f t="shared" si="2"/>
        <v>0</v>
      </c>
      <c r="AI9" s="114"/>
      <c r="AJ9" s="540">
        <f t="shared" si="3"/>
        <v>0</v>
      </c>
    </row>
    <row r="10" spans="1:36" ht="52" x14ac:dyDescent="0.35">
      <c r="A10" s="479">
        <v>59</v>
      </c>
      <c r="B10" s="43" t="s">
        <v>258</v>
      </c>
      <c r="C10" s="43" t="s">
        <v>259</v>
      </c>
      <c r="D10" s="43" t="s">
        <v>260</v>
      </c>
      <c r="E10" s="43" t="s">
        <v>261</v>
      </c>
      <c r="F10" s="43" t="s">
        <v>262</v>
      </c>
      <c r="G10" s="43" t="s">
        <v>263</v>
      </c>
      <c r="H10" s="43" t="s">
        <v>264</v>
      </c>
      <c r="I10" s="43" t="s">
        <v>265</v>
      </c>
      <c r="J10" s="43" t="s">
        <v>288</v>
      </c>
      <c r="K10" s="43" t="s">
        <v>289</v>
      </c>
      <c r="L10" s="472">
        <v>100</v>
      </c>
      <c r="M10" s="472" t="s">
        <v>268</v>
      </c>
      <c r="N10" s="43" t="s">
        <v>290</v>
      </c>
      <c r="O10" s="472" t="s">
        <v>270</v>
      </c>
      <c r="P10" s="41">
        <v>44941</v>
      </c>
      <c r="Q10" s="41">
        <v>45290</v>
      </c>
      <c r="R10" s="43" t="s">
        <v>271</v>
      </c>
      <c r="S10" s="43" t="s">
        <v>291</v>
      </c>
      <c r="T10" s="53" t="s">
        <v>273</v>
      </c>
      <c r="U10" s="473"/>
      <c r="V10" s="524"/>
      <c r="W10" s="524"/>
      <c r="X10" s="524"/>
      <c r="Y10" s="524"/>
      <c r="Z10" s="494"/>
      <c r="AA10" s="539">
        <v>5</v>
      </c>
      <c r="AB10" s="540"/>
      <c r="AC10" s="114">
        <v>0.25</v>
      </c>
      <c r="AD10" s="540">
        <f t="shared" si="0"/>
        <v>1.25</v>
      </c>
      <c r="AE10" s="114"/>
      <c r="AF10" s="540">
        <f t="shared" si="1"/>
        <v>0</v>
      </c>
      <c r="AG10" s="114"/>
      <c r="AH10" s="540">
        <f t="shared" si="2"/>
        <v>0</v>
      </c>
      <c r="AI10" s="114"/>
      <c r="AJ10" s="540">
        <f t="shared" si="3"/>
        <v>0</v>
      </c>
    </row>
    <row r="11" spans="1:36" ht="52" x14ac:dyDescent="0.35">
      <c r="A11" s="479">
        <v>60</v>
      </c>
      <c r="B11" s="43" t="s">
        <v>258</v>
      </c>
      <c r="C11" s="43" t="s">
        <v>259</v>
      </c>
      <c r="D11" s="43" t="s">
        <v>260</v>
      </c>
      <c r="E11" s="43" t="s">
        <v>261</v>
      </c>
      <c r="F11" s="43" t="s">
        <v>262</v>
      </c>
      <c r="G11" s="43" t="s">
        <v>263</v>
      </c>
      <c r="H11" s="43" t="s">
        <v>264</v>
      </c>
      <c r="I11" s="43" t="s">
        <v>265</v>
      </c>
      <c r="J11" s="43" t="s">
        <v>292</v>
      </c>
      <c r="K11" s="43" t="s">
        <v>293</v>
      </c>
      <c r="L11" s="472">
        <v>101</v>
      </c>
      <c r="M11" s="473" t="s">
        <v>268</v>
      </c>
      <c r="N11" s="43" t="s">
        <v>294</v>
      </c>
      <c r="O11" s="472" t="s">
        <v>270</v>
      </c>
      <c r="P11" s="41">
        <v>44927</v>
      </c>
      <c r="Q11" s="41">
        <v>45290</v>
      </c>
      <c r="R11" s="43" t="s">
        <v>271</v>
      </c>
      <c r="S11" s="43" t="s">
        <v>295</v>
      </c>
      <c r="T11" s="53" t="s">
        <v>273</v>
      </c>
      <c r="U11" s="473"/>
      <c r="V11" s="524"/>
      <c r="W11" s="524"/>
      <c r="X11" s="524"/>
      <c r="Y11" s="524"/>
      <c r="Z11" s="494"/>
      <c r="AA11" s="539">
        <v>8</v>
      </c>
      <c r="AB11" s="540"/>
      <c r="AC11" s="114">
        <v>0.45</v>
      </c>
      <c r="AD11" s="540">
        <f t="shared" si="0"/>
        <v>3.6</v>
      </c>
      <c r="AE11" s="114"/>
      <c r="AF11" s="540">
        <f t="shared" si="1"/>
        <v>0</v>
      </c>
      <c r="AG11" s="114"/>
      <c r="AH11" s="540">
        <f t="shared" si="2"/>
        <v>0</v>
      </c>
      <c r="AI11" s="114"/>
      <c r="AJ11" s="540">
        <f t="shared" si="3"/>
        <v>0</v>
      </c>
    </row>
    <row r="12" spans="1:36" ht="52" x14ac:dyDescent="0.35">
      <c r="A12" s="479">
        <v>61</v>
      </c>
      <c r="B12" s="43" t="s">
        <v>258</v>
      </c>
      <c r="C12" s="43" t="s">
        <v>259</v>
      </c>
      <c r="D12" s="43" t="s">
        <v>260</v>
      </c>
      <c r="E12" s="43" t="s">
        <v>296</v>
      </c>
      <c r="F12" s="43" t="s">
        <v>297</v>
      </c>
      <c r="G12" s="43" t="s">
        <v>263</v>
      </c>
      <c r="H12" s="43" t="s">
        <v>264</v>
      </c>
      <c r="I12" s="43" t="s">
        <v>265</v>
      </c>
      <c r="J12" s="43" t="s">
        <v>298</v>
      </c>
      <c r="K12" s="43" t="s">
        <v>299</v>
      </c>
      <c r="L12" s="472">
        <v>100</v>
      </c>
      <c r="M12" s="472" t="s">
        <v>268</v>
      </c>
      <c r="N12" s="43" t="s">
        <v>300</v>
      </c>
      <c r="O12" s="472" t="s">
        <v>301</v>
      </c>
      <c r="P12" s="41">
        <v>45078</v>
      </c>
      <c r="Q12" s="41">
        <v>45199</v>
      </c>
      <c r="R12" s="43" t="s">
        <v>271</v>
      </c>
      <c r="S12" s="43" t="s">
        <v>295</v>
      </c>
      <c r="T12" s="53" t="s">
        <v>273</v>
      </c>
      <c r="U12" s="473"/>
      <c r="V12" s="524"/>
      <c r="W12" s="524"/>
      <c r="X12" s="524"/>
      <c r="Y12" s="524"/>
      <c r="Z12" s="494"/>
      <c r="AA12" s="539">
        <v>5</v>
      </c>
      <c r="AB12" s="540"/>
      <c r="AC12" s="114">
        <v>0.2</v>
      </c>
      <c r="AD12" s="540">
        <f t="shared" si="0"/>
        <v>1</v>
      </c>
      <c r="AE12" s="114"/>
      <c r="AF12" s="540">
        <f t="shared" si="1"/>
        <v>0</v>
      </c>
      <c r="AG12" s="114"/>
      <c r="AH12" s="540">
        <f t="shared" si="2"/>
        <v>0</v>
      </c>
      <c r="AI12" s="114"/>
      <c r="AJ12" s="540">
        <f t="shared" si="3"/>
        <v>0</v>
      </c>
    </row>
    <row r="13" spans="1:36" ht="52" x14ac:dyDescent="0.35">
      <c r="A13" s="479">
        <v>62</v>
      </c>
      <c r="B13" s="43" t="s">
        <v>258</v>
      </c>
      <c r="C13" s="43" t="s">
        <v>259</v>
      </c>
      <c r="D13" s="43" t="s">
        <v>260</v>
      </c>
      <c r="E13" s="43" t="s">
        <v>296</v>
      </c>
      <c r="F13" s="43" t="s">
        <v>297</v>
      </c>
      <c r="G13" s="43" t="s">
        <v>263</v>
      </c>
      <c r="H13" s="43" t="s">
        <v>264</v>
      </c>
      <c r="I13" s="43" t="s">
        <v>265</v>
      </c>
      <c r="J13" s="43" t="s">
        <v>298</v>
      </c>
      <c r="K13" s="43" t="s">
        <v>302</v>
      </c>
      <c r="L13" s="472">
        <v>100</v>
      </c>
      <c r="M13" s="472" t="s">
        <v>268</v>
      </c>
      <c r="N13" s="43" t="s">
        <v>303</v>
      </c>
      <c r="O13" s="472" t="s">
        <v>301</v>
      </c>
      <c r="P13" s="41">
        <v>44986</v>
      </c>
      <c r="Q13" s="41">
        <v>45199</v>
      </c>
      <c r="R13" s="43" t="s">
        <v>271</v>
      </c>
      <c r="S13" s="43" t="s">
        <v>295</v>
      </c>
      <c r="T13" s="53" t="s">
        <v>273</v>
      </c>
      <c r="U13" s="473"/>
      <c r="V13" s="524"/>
      <c r="W13" s="524"/>
      <c r="X13" s="524"/>
      <c r="Y13" s="524"/>
      <c r="Z13" s="494"/>
      <c r="AA13" s="539">
        <v>5</v>
      </c>
      <c r="AB13" s="540"/>
      <c r="AC13" s="114">
        <v>0.2</v>
      </c>
      <c r="AD13" s="540">
        <f t="shared" si="0"/>
        <v>1</v>
      </c>
      <c r="AE13" s="114"/>
      <c r="AF13" s="540">
        <f t="shared" si="1"/>
        <v>0</v>
      </c>
      <c r="AG13" s="114"/>
      <c r="AH13" s="540">
        <f t="shared" si="2"/>
        <v>0</v>
      </c>
      <c r="AI13" s="114"/>
      <c r="AJ13" s="540">
        <f t="shared" si="3"/>
        <v>0</v>
      </c>
    </row>
    <row r="14" spans="1:36" ht="52" x14ac:dyDescent="0.35">
      <c r="A14" s="479">
        <v>63</v>
      </c>
      <c r="B14" s="43" t="s">
        <v>258</v>
      </c>
      <c r="C14" s="43" t="s">
        <v>259</v>
      </c>
      <c r="D14" s="43" t="s">
        <v>260</v>
      </c>
      <c r="E14" s="43" t="s">
        <v>261</v>
      </c>
      <c r="F14" s="43" t="s">
        <v>262</v>
      </c>
      <c r="G14" s="43" t="s">
        <v>263</v>
      </c>
      <c r="H14" s="43" t="s">
        <v>264</v>
      </c>
      <c r="I14" s="43" t="s">
        <v>265</v>
      </c>
      <c r="J14" s="43" t="s">
        <v>304</v>
      </c>
      <c r="K14" s="43" t="s">
        <v>305</v>
      </c>
      <c r="L14" s="472">
        <v>100</v>
      </c>
      <c r="M14" s="472" t="s">
        <v>268</v>
      </c>
      <c r="N14" s="43" t="s">
        <v>306</v>
      </c>
      <c r="O14" s="472" t="s">
        <v>301</v>
      </c>
      <c r="P14" s="41">
        <v>44986</v>
      </c>
      <c r="Q14" s="41">
        <v>45290</v>
      </c>
      <c r="R14" s="43" t="s">
        <v>271</v>
      </c>
      <c r="S14" s="43" t="s">
        <v>307</v>
      </c>
      <c r="T14" s="53" t="s">
        <v>273</v>
      </c>
      <c r="U14" s="473"/>
      <c r="V14" s="524"/>
      <c r="W14" s="524"/>
      <c r="X14" s="524"/>
      <c r="Y14" s="524"/>
      <c r="Z14" s="494"/>
      <c r="AA14" s="539">
        <v>5</v>
      </c>
      <c r="AB14" s="540"/>
      <c r="AC14" s="114">
        <v>0.3</v>
      </c>
      <c r="AD14" s="540">
        <f t="shared" si="0"/>
        <v>1.5</v>
      </c>
      <c r="AE14" s="114"/>
      <c r="AF14" s="540">
        <f t="shared" si="1"/>
        <v>0</v>
      </c>
      <c r="AG14" s="114"/>
      <c r="AH14" s="540">
        <f t="shared" si="2"/>
        <v>0</v>
      </c>
      <c r="AI14" s="114"/>
      <c r="AJ14" s="540">
        <f t="shared" si="3"/>
        <v>0</v>
      </c>
    </row>
    <row r="15" spans="1:36" ht="52" x14ac:dyDescent="0.35">
      <c r="A15" s="479">
        <v>64</v>
      </c>
      <c r="B15" s="43" t="s">
        <v>258</v>
      </c>
      <c r="C15" s="43" t="s">
        <v>259</v>
      </c>
      <c r="D15" s="43" t="s">
        <v>260</v>
      </c>
      <c r="E15" s="43" t="s">
        <v>261</v>
      </c>
      <c r="F15" s="43" t="s">
        <v>262</v>
      </c>
      <c r="G15" s="43" t="s">
        <v>263</v>
      </c>
      <c r="H15" s="43" t="s">
        <v>264</v>
      </c>
      <c r="I15" s="43" t="s">
        <v>265</v>
      </c>
      <c r="J15" s="43" t="s">
        <v>308</v>
      </c>
      <c r="K15" s="43" t="s">
        <v>309</v>
      </c>
      <c r="L15" s="472">
        <v>100</v>
      </c>
      <c r="M15" s="43" t="s">
        <v>268</v>
      </c>
      <c r="N15" s="43" t="s">
        <v>310</v>
      </c>
      <c r="O15" s="472" t="s">
        <v>270</v>
      </c>
      <c r="P15" s="41">
        <v>44927</v>
      </c>
      <c r="Q15" s="41">
        <v>45290</v>
      </c>
      <c r="R15" s="43" t="s">
        <v>271</v>
      </c>
      <c r="S15" s="43" t="s">
        <v>311</v>
      </c>
      <c r="T15" s="53" t="s">
        <v>273</v>
      </c>
      <c r="U15" s="473"/>
      <c r="V15" s="524"/>
      <c r="W15" s="524"/>
      <c r="X15" s="524"/>
      <c r="Y15" s="524"/>
      <c r="Z15" s="494"/>
      <c r="AA15" s="539">
        <v>5</v>
      </c>
      <c r="AB15" s="540"/>
      <c r="AC15" s="114">
        <v>0.5</v>
      </c>
      <c r="AD15" s="540">
        <f t="shared" si="0"/>
        <v>2.5</v>
      </c>
      <c r="AE15" s="114"/>
      <c r="AF15" s="540">
        <f t="shared" si="1"/>
        <v>0</v>
      </c>
      <c r="AG15" s="114"/>
      <c r="AH15" s="540">
        <f t="shared" si="2"/>
        <v>0</v>
      </c>
      <c r="AI15" s="114"/>
      <c r="AJ15" s="540">
        <f t="shared" si="3"/>
        <v>0</v>
      </c>
    </row>
    <row r="16" spans="1:36" ht="52" x14ac:dyDescent="0.35">
      <c r="A16" s="479">
        <v>65</v>
      </c>
      <c r="B16" s="43" t="s">
        <v>258</v>
      </c>
      <c r="C16" s="43" t="s">
        <v>259</v>
      </c>
      <c r="D16" s="43" t="s">
        <v>260</v>
      </c>
      <c r="E16" s="43" t="s">
        <v>261</v>
      </c>
      <c r="F16" s="43" t="s">
        <v>262</v>
      </c>
      <c r="G16" s="43" t="s">
        <v>263</v>
      </c>
      <c r="H16" s="43" t="s">
        <v>264</v>
      </c>
      <c r="I16" s="43" t="s">
        <v>265</v>
      </c>
      <c r="J16" s="43" t="s">
        <v>312</v>
      </c>
      <c r="K16" s="43" t="s">
        <v>313</v>
      </c>
      <c r="L16" s="472">
        <f>19+14</f>
        <v>33</v>
      </c>
      <c r="M16" s="43" t="s">
        <v>314</v>
      </c>
      <c r="N16" s="43" t="s">
        <v>315</v>
      </c>
      <c r="O16" s="472" t="s">
        <v>301</v>
      </c>
      <c r="P16" s="41">
        <v>45047</v>
      </c>
      <c r="Q16" s="41">
        <v>45138</v>
      </c>
      <c r="R16" s="43" t="s">
        <v>271</v>
      </c>
      <c r="S16" s="43" t="s">
        <v>311</v>
      </c>
      <c r="T16" s="53" t="s">
        <v>273</v>
      </c>
      <c r="U16" s="473"/>
      <c r="V16" s="524"/>
      <c r="W16" s="524"/>
      <c r="X16" s="524"/>
      <c r="Y16" s="524"/>
      <c r="Z16" s="494"/>
      <c r="AA16" s="539">
        <v>6</v>
      </c>
      <c r="AB16" s="540"/>
      <c r="AC16" s="114">
        <v>0.3</v>
      </c>
      <c r="AD16" s="540">
        <f t="shared" si="0"/>
        <v>1.7999999999999998</v>
      </c>
      <c r="AE16" s="114"/>
      <c r="AF16" s="540">
        <f t="shared" si="1"/>
        <v>0</v>
      </c>
      <c r="AG16" s="114"/>
      <c r="AH16" s="540">
        <f t="shared" si="2"/>
        <v>0</v>
      </c>
      <c r="AI16" s="114"/>
      <c r="AJ16" s="540">
        <f t="shared" si="3"/>
        <v>0</v>
      </c>
    </row>
    <row r="17" spans="1:36" ht="52" x14ac:dyDescent="0.35">
      <c r="A17" s="479">
        <v>66</v>
      </c>
      <c r="B17" s="43" t="s">
        <v>258</v>
      </c>
      <c r="C17" s="43" t="s">
        <v>259</v>
      </c>
      <c r="D17" s="43" t="s">
        <v>260</v>
      </c>
      <c r="E17" s="43" t="s">
        <v>261</v>
      </c>
      <c r="F17" s="43" t="s">
        <v>262</v>
      </c>
      <c r="G17" s="43" t="s">
        <v>263</v>
      </c>
      <c r="H17" s="43" t="s">
        <v>264</v>
      </c>
      <c r="I17" s="43" t="s">
        <v>265</v>
      </c>
      <c r="J17" s="43" t="s">
        <v>316</v>
      </c>
      <c r="K17" s="43" t="s">
        <v>317</v>
      </c>
      <c r="L17" s="472">
        <v>100</v>
      </c>
      <c r="M17" s="472" t="s">
        <v>268</v>
      </c>
      <c r="N17" s="43" t="s">
        <v>318</v>
      </c>
      <c r="O17" s="43" t="s">
        <v>319</v>
      </c>
      <c r="P17" s="41">
        <v>45047</v>
      </c>
      <c r="Q17" s="41">
        <v>45138</v>
      </c>
      <c r="R17" s="43" t="s">
        <v>271</v>
      </c>
      <c r="S17" s="43" t="s">
        <v>311</v>
      </c>
      <c r="T17" s="53" t="s">
        <v>273</v>
      </c>
      <c r="U17" s="473"/>
      <c r="V17" s="524"/>
      <c r="W17" s="524"/>
      <c r="X17" s="524"/>
      <c r="Y17" s="524"/>
      <c r="Z17" s="494"/>
      <c r="AA17" s="539">
        <v>5</v>
      </c>
      <c r="AB17" s="540"/>
      <c r="AC17" s="114">
        <v>0.3</v>
      </c>
      <c r="AD17" s="540">
        <f t="shared" si="0"/>
        <v>1.5</v>
      </c>
      <c r="AE17" s="114"/>
      <c r="AF17" s="540">
        <f t="shared" si="1"/>
        <v>0</v>
      </c>
      <c r="AG17" s="114"/>
      <c r="AH17" s="540">
        <f t="shared" si="2"/>
        <v>0</v>
      </c>
      <c r="AI17" s="114"/>
      <c r="AJ17" s="540">
        <f t="shared" si="3"/>
        <v>0</v>
      </c>
    </row>
    <row r="18" spans="1:36" ht="52" x14ac:dyDescent="0.35">
      <c r="A18" s="479">
        <v>67</v>
      </c>
      <c r="B18" s="43" t="s">
        <v>258</v>
      </c>
      <c r="C18" s="43" t="s">
        <v>259</v>
      </c>
      <c r="D18" s="43" t="s">
        <v>260</v>
      </c>
      <c r="E18" s="43" t="s">
        <v>261</v>
      </c>
      <c r="F18" s="43" t="s">
        <v>262</v>
      </c>
      <c r="G18" s="43" t="s">
        <v>263</v>
      </c>
      <c r="H18" s="43" t="s">
        <v>264</v>
      </c>
      <c r="I18" s="43" t="s">
        <v>265</v>
      </c>
      <c r="J18" s="43" t="s">
        <v>320</v>
      </c>
      <c r="K18" s="43" t="s">
        <v>321</v>
      </c>
      <c r="L18" s="472">
        <v>100</v>
      </c>
      <c r="M18" s="43" t="s">
        <v>268</v>
      </c>
      <c r="N18" s="43" t="s">
        <v>322</v>
      </c>
      <c r="O18" s="472" t="s">
        <v>103</v>
      </c>
      <c r="P18" s="41">
        <v>45231</v>
      </c>
      <c r="Q18" s="41">
        <v>45290</v>
      </c>
      <c r="R18" s="43" t="s">
        <v>271</v>
      </c>
      <c r="S18" s="43" t="s">
        <v>311</v>
      </c>
      <c r="T18" s="53" t="s">
        <v>273</v>
      </c>
      <c r="U18" s="473"/>
      <c r="V18" s="479"/>
      <c r="W18" s="479"/>
      <c r="X18" s="479"/>
      <c r="Y18" s="479"/>
      <c r="Z18" s="474"/>
      <c r="AA18" s="539">
        <v>3</v>
      </c>
      <c r="AB18" s="540"/>
      <c r="AC18" s="114">
        <v>0.9</v>
      </c>
      <c r="AD18" s="540">
        <f t="shared" si="0"/>
        <v>2.7</v>
      </c>
      <c r="AE18" s="114"/>
      <c r="AF18" s="540">
        <f t="shared" si="1"/>
        <v>0</v>
      </c>
      <c r="AG18" s="114"/>
      <c r="AH18" s="540">
        <f t="shared" si="2"/>
        <v>0</v>
      </c>
      <c r="AI18" s="114"/>
      <c r="AJ18" s="540">
        <f t="shared" si="3"/>
        <v>0</v>
      </c>
    </row>
    <row r="19" spans="1:36" ht="52" x14ac:dyDescent="0.35">
      <c r="A19" s="479">
        <v>68</v>
      </c>
      <c r="B19" s="43" t="s">
        <v>258</v>
      </c>
      <c r="C19" s="43" t="s">
        <v>259</v>
      </c>
      <c r="D19" s="43" t="s">
        <v>260</v>
      </c>
      <c r="E19" s="43" t="s">
        <v>261</v>
      </c>
      <c r="F19" s="43" t="s">
        <v>262</v>
      </c>
      <c r="G19" s="43" t="s">
        <v>263</v>
      </c>
      <c r="H19" s="43" t="s">
        <v>264</v>
      </c>
      <c r="I19" s="43" t="s">
        <v>265</v>
      </c>
      <c r="J19" s="43" t="s">
        <v>323</v>
      </c>
      <c r="K19" s="43" t="s">
        <v>324</v>
      </c>
      <c r="L19" s="472">
        <v>100</v>
      </c>
      <c r="M19" s="472" t="s">
        <v>268</v>
      </c>
      <c r="N19" s="43" t="s">
        <v>325</v>
      </c>
      <c r="O19" s="43" t="s">
        <v>301</v>
      </c>
      <c r="P19" s="41">
        <v>45078</v>
      </c>
      <c r="Q19" s="41">
        <v>45107</v>
      </c>
      <c r="R19" s="43" t="s">
        <v>271</v>
      </c>
      <c r="S19" s="43" t="s">
        <v>326</v>
      </c>
      <c r="T19" s="53" t="s">
        <v>273</v>
      </c>
      <c r="U19" s="473"/>
      <c r="V19" s="479"/>
      <c r="W19" s="479"/>
      <c r="X19" s="479"/>
      <c r="Y19" s="479"/>
      <c r="Z19" s="474"/>
      <c r="AA19" s="539">
        <v>4</v>
      </c>
      <c r="AB19" s="540"/>
      <c r="AC19" s="114">
        <v>0.2</v>
      </c>
      <c r="AD19" s="540">
        <f t="shared" si="0"/>
        <v>0.8</v>
      </c>
      <c r="AE19" s="114"/>
      <c r="AF19" s="540">
        <f t="shared" si="1"/>
        <v>0</v>
      </c>
      <c r="AG19" s="114"/>
      <c r="AH19" s="540">
        <f t="shared" si="2"/>
        <v>0</v>
      </c>
      <c r="AI19" s="114"/>
      <c r="AJ19" s="540">
        <f t="shared" si="3"/>
        <v>0</v>
      </c>
    </row>
    <row r="20" spans="1:36" ht="52" x14ac:dyDescent="0.35">
      <c r="A20" s="479">
        <v>69</v>
      </c>
      <c r="B20" s="43" t="s">
        <v>258</v>
      </c>
      <c r="C20" s="43" t="s">
        <v>259</v>
      </c>
      <c r="D20" s="43" t="s">
        <v>260</v>
      </c>
      <c r="E20" s="43" t="s">
        <v>261</v>
      </c>
      <c r="F20" s="43" t="s">
        <v>262</v>
      </c>
      <c r="G20" s="43" t="s">
        <v>263</v>
      </c>
      <c r="H20" s="43" t="s">
        <v>264</v>
      </c>
      <c r="I20" s="43" t="s">
        <v>265</v>
      </c>
      <c r="J20" s="43" t="s">
        <v>327</v>
      </c>
      <c r="K20" s="43" t="s">
        <v>328</v>
      </c>
      <c r="L20" s="472">
        <v>100</v>
      </c>
      <c r="M20" s="472" t="s">
        <v>268</v>
      </c>
      <c r="N20" s="43" t="s">
        <v>329</v>
      </c>
      <c r="O20" s="43" t="s">
        <v>330</v>
      </c>
      <c r="P20" s="41">
        <v>44927</v>
      </c>
      <c r="Q20" s="41">
        <v>45291</v>
      </c>
      <c r="R20" s="43" t="s">
        <v>271</v>
      </c>
      <c r="S20" s="43" t="s">
        <v>326</v>
      </c>
      <c r="T20" s="53" t="s">
        <v>273</v>
      </c>
      <c r="U20" s="473"/>
      <c r="V20" s="479"/>
      <c r="W20" s="479"/>
      <c r="X20" s="479"/>
      <c r="Y20" s="479"/>
      <c r="Z20" s="474"/>
      <c r="AA20" s="539">
        <v>3</v>
      </c>
      <c r="AB20" s="540"/>
      <c r="AC20" s="114">
        <v>0.33</v>
      </c>
      <c r="AD20" s="540">
        <f t="shared" si="0"/>
        <v>0.99</v>
      </c>
      <c r="AE20" s="114"/>
      <c r="AF20" s="540">
        <f t="shared" si="1"/>
        <v>0</v>
      </c>
      <c r="AG20" s="114"/>
      <c r="AH20" s="540">
        <f t="shared" si="2"/>
        <v>0</v>
      </c>
      <c r="AI20" s="114"/>
      <c r="AJ20" s="540">
        <f t="shared" si="3"/>
        <v>0</v>
      </c>
    </row>
    <row r="21" spans="1:36" ht="52" x14ac:dyDescent="0.35">
      <c r="A21" s="479">
        <v>70</v>
      </c>
      <c r="B21" s="43" t="s">
        <v>258</v>
      </c>
      <c r="C21" s="43" t="s">
        <v>259</v>
      </c>
      <c r="D21" s="43" t="s">
        <v>260</v>
      </c>
      <c r="E21" s="43" t="s">
        <v>261</v>
      </c>
      <c r="F21" s="43" t="s">
        <v>262</v>
      </c>
      <c r="G21" s="43" t="s">
        <v>263</v>
      </c>
      <c r="H21" s="43" t="s">
        <v>264</v>
      </c>
      <c r="I21" s="43" t="s">
        <v>265</v>
      </c>
      <c r="J21" s="43" t="s">
        <v>331</v>
      </c>
      <c r="K21" s="43" t="s">
        <v>332</v>
      </c>
      <c r="L21" s="472">
        <v>100</v>
      </c>
      <c r="M21" s="472" t="s">
        <v>268</v>
      </c>
      <c r="N21" s="43" t="s">
        <v>333</v>
      </c>
      <c r="O21" s="43" t="s">
        <v>330</v>
      </c>
      <c r="P21" s="41">
        <v>44927</v>
      </c>
      <c r="Q21" s="41">
        <v>45291</v>
      </c>
      <c r="R21" s="43" t="s">
        <v>271</v>
      </c>
      <c r="S21" s="43" t="s">
        <v>326</v>
      </c>
      <c r="T21" s="53" t="s">
        <v>273</v>
      </c>
      <c r="U21" s="473"/>
      <c r="V21" s="479"/>
      <c r="W21" s="479"/>
      <c r="X21" s="479"/>
      <c r="Y21" s="479"/>
      <c r="Z21" s="474"/>
      <c r="AA21" s="539">
        <v>5</v>
      </c>
      <c r="AB21" s="540"/>
      <c r="AC21" s="114">
        <v>0.5</v>
      </c>
      <c r="AD21" s="540">
        <f t="shared" si="0"/>
        <v>2.5</v>
      </c>
      <c r="AE21" s="114"/>
      <c r="AF21" s="540">
        <f t="shared" si="1"/>
        <v>0</v>
      </c>
      <c r="AG21" s="114"/>
      <c r="AH21" s="540">
        <f t="shared" si="2"/>
        <v>0</v>
      </c>
      <c r="AI21" s="114"/>
      <c r="AJ21" s="540">
        <f t="shared" si="3"/>
        <v>0</v>
      </c>
    </row>
    <row r="22" spans="1:36" ht="52" x14ac:dyDescent="0.35">
      <c r="A22" s="479">
        <v>71</v>
      </c>
      <c r="B22" s="43" t="s">
        <v>258</v>
      </c>
      <c r="C22" s="43" t="s">
        <v>259</v>
      </c>
      <c r="D22" s="43" t="s">
        <v>260</v>
      </c>
      <c r="E22" s="43" t="s">
        <v>261</v>
      </c>
      <c r="F22" s="43" t="s">
        <v>262</v>
      </c>
      <c r="G22" s="43" t="s">
        <v>263</v>
      </c>
      <c r="H22" s="43" t="s">
        <v>264</v>
      </c>
      <c r="I22" s="43" t="s">
        <v>265</v>
      </c>
      <c r="J22" s="43" t="s">
        <v>334</v>
      </c>
      <c r="K22" s="43" t="s">
        <v>335</v>
      </c>
      <c r="L22" s="472">
        <v>100</v>
      </c>
      <c r="M22" s="472" t="s">
        <v>268</v>
      </c>
      <c r="N22" s="43" t="s">
        <v>336</v>
      </c>
      <c r="O22" s="43" t="s">
        <v>330</v>
      </c>
      <c r="P22" s="41">
        <v>44927</v>
      </c>
      <c r="Q22" s="41">
        <v>45291</v>
      </c>
      <c r="R22" s="43" t="s">
        <v>271</v>
      </c>
      <c r="S22" s="43" t="s">
        <v>326</v>
      </c>
      <c r="T22" s="53" t="s">
        <v>273</v>
      </c>
      <c r="U22" s="473"/>
      <c r="V22" s="479"/>
      <c r="W22" s="479"/>
      <c r="X22" s="479"/>
      <c r="Y22" s="479"/>
      <c r="Z22" s="474"/>
      <c r="AA22" s="539">
        <v>4</v>
      </c>
      <c r="AB22" s="540"/>
      <c r="AC22" s="114">
        <v>0.4</v>
      </c>
      <c r="AD22" s="540">
        <f t="shared" si="0"/>
        <v>1.6</v>
      </c>
      <c r="AE22" s="114"/>
      <c r="AF22" s="540">
        <f t="shared" si="1"/>
        <v>0</v>
      </c>
      <c r="AG22" s="114"/>
      <c r="AH22" s="540">
        <f t="shared" si="2"/>
        <v>0</v>
      </c>
      <c r="AI22" s="114"/>
      <c r="AJ22" s="540">
        <f t="shared" si="3"/>
        <v>0</v>
      </c>
    </row>
    <row r="23" spans="1:36" ht="52" x14ac:dyDescent="0.35">
      <c r="A23" s="479">
        <v>72</v>
      </c>
      <c r="B23" s="43" t="s">
        <v>258</v>
      </c>
      <c r="C23" s="43" t="s">
        <v>259</v>
      </c>
      <c r="D23" s="43" t="s">
        <v>260</v>
      </c>
      <c r="E23" s="43" t="s">
        <v>261</v>
      </c>
      <c r="F23" s="43" t="s">
        <v>337</v>
      </c>
      <c r="G23" s="43" t="s">
        <v>263</v>
      </c>
      <c r="H23" s="43" t="s">
        <v>264</v>
      </c>
      <c r="I23" s="43" t="s">
        <v>265</v>
      </c>
      <c r="J23" s="43" t="s">
        <v>338</v>
      </c>
      <c r="K23" s="43" t="s">
        <v>339</v>
      </c>
      <c r="L23" s="472">
        <v>100</v>
      </c>
      <c r="M23" s="472" t="s">
        <v>268</v>
      </c>
      <c r="N23" s="43" t="s">
        <v>340</v>
      </c>
      <c r="O23" s="43" t="s">
        <v>330</v>
      </c>
      <c r="P23" s="41">
        <v>44927</v>
      </c>
      <c r="Q23" s="41">
        <v>45291</v>
      </c>
      <c r="R23" s="43" t="s">
        <v>271</v>
      </c>
      <c r="S23" s="43" t="s">
        <v>341</v>
      </c>
      <c r="T23" s="53" t="s">
        <v>273</v>
      </c>
      <c r="U23" s="473"/>
      <c r="V23" s="479"/>
      <c r="W23" s="479"/>
      <c r="X23" s="479"/>
      <c r="Y23" s="479"/>
      <c r="Z23" s="474"/>
      <c r="AA23" s="539">
        <v>4</v>
      </c>
      <c r="AB23" s="540"/>
      <c r="AC23" s="114">
        <v>0.5</v>
      </c>
      <c r="AD23" s="540">
        <f t="shared" si="0"/>
        <v>2</v>
      </c>
      <c r="AE23" s="114"/>
      <c r="AF23" s="540">
        <f t="shared" si="1"/>
        <v>0</v>
      </c>
      <c r="AG23" s="114"/>
      <c r="AH23" s="540">
        <f t="shared" si="2"/>
        <v>0</v>
      </c>
      <c r="AI23" s="114"/>
      <c r="AJ23" s="540">
        <f t="shared" si="3"/>
        <v>0</v>
      </c>
    </row>
    <row r="24" spans="1:36" ht="52" x14ac:dyDescent="0.35">
      <c r="A24" s="479">
        <v>73</v>
      </c>
      <c r="B24" s="43" t="s">
        <v>258</v>
      </c>
      <c r="C24" s="43" t="s">
        <v>259</v>
      </c>
      <c r="D24" s="43" t="s">
        <v>260</v>
      </c>
      <c r="E24" s="43" t="s">
        <v>261</v>
      </c>
      <c r="F24" s="43" t="s">
        <v>337</v>
      </c>
      <c r="G24" s="43" t="s">
        <v>263</v>
      </c>
      <c r="H24" s="43" t="s">
        <v>264</v>
      </c>
      <c r="I24" s="43" t="s">
        <v>265</v>
      </c>
      <c r="J24" s="43" t="s">
        <v>342</v>
      </c>
      <c r="K24" s="43" t="s">
        <v>339</v>
      </c>
      <c r="L24" s="472">
        <v>100</v>
      </c>
      <c r="M24" s="43" t="s">
        <v>268</v>
      </c>
      <c r="N24" s="43" t="s">
        <v>343</v>
      </c>
      <c r="O24" s="43" t="s">
        <v>330</v>
      </c>
      <c r="P24" s="41">
        <v>44927</v>
      </c>
      <c r="Q24" s="41">
        <v>45291</v>
      </c>
      <c r="R24" s="43" t="s">
        <v>271</v>
      </c>
      <c r="S24" s="43" t="s">
        <v>344</v>
      </c>
      <c r="T24" s="53" t="s">
        <v>273</v>
      </c>
      <c r="U24" s="473"/>
      <c r="V24" s="479"/>
      <c r="W24" s="479"/>
      <c r="X24" s="479"/>
      <c r="Y24" s="479"/>
      <c r="Z24" s="474"/>
      <c r="AA24" s="539">
        <v>4</v>
      </c>
      <c r="AB24" s="540"/>
      <c r="AC24" s="114">
        <v>0.5</v>
      </c>
      <c r="AD24" s="540">
        <f t="shared" si="0"/>
        <v>2</v>
      </c>
      <c r="AE24" s="114"/>
      <c r="AF24" s="540">
        <f t="shared" si="1"/>
        <v>0</v>
      </c>
      <c r="AG24" s="114"/>
      <c r="AH24" s="540">
        <f t="shared" si="2"/>
        <v>0</v>
      </c>
      <c r="AI24" s="114"/>
      <c r="AJ24" s="540">
        <f t="shared" si="3"/>
        <v>0</v>
      </c>
    </row>
    <row r="25" spans="1:36" ht="52" x14ac:dyDescent="0.35">
      <c r="A25" s="479">
        <v>74</v>
      </c>
      <c r="B25" s="43" t="s">
        <v>258</v>
      </c>
      <c r="C25" s="43" t="s">
        <v>259</v>
      </c>
      <c r="D25" s="43" t="s">
        <v>260</v>
      </c>
      <c r="E25" s="43" t="s">
        <v>296</v>
      </c>
      <c r="F25" s="43" t="s">
        <v>345</v>
      </c>
      <c r="G25" s="43" t="s">
        <v>263</v>
      </c>
      <c r="H25" s="43" t="s">
        <v>264</v>
      </c>
      <c r="I25" s="43" t="s">
        <v>265</v>
      </c>
      <c r="J25" s="43" t="s">
        <v>346</v>
      </c>
      <c r="K25" s="43" t="s">
        <v>347</v>
      </c>
      <c r="L25" s="472">
        <v>100</v>
      </c>
      <c r="M25" s="43" t="s">
        <v>268</v>
      </c>
      <c r="N25" s="43" t="s">
        <v>348</v>
      </c>
      <c r="O25" s="43" t="s">
        <v>349</v>
      </c>
      <c r="P25" s="41">
        <v>45046</v>
      </c>
      <c r="Q25" s="41">
        <v>45291</v>
      </c>
      <c r="R25" s="43" t="s">
        <v>350</v>
      </c>
      <c r="S25" s="43" t="s">
        <v>351</v>
      </c>
      <c r="T25" s="53" t="s">
        <v>273</v>
      </c>
      <c r="U25" s="473"/>
      <c r="V25" s="479"/>
      <c r="W25" s="479"/>
      <c r="X25" s="479"/>
      <c r="Y25" s="479"/>
      <c r="Z25" s="474"/>
      <c r="AA25" s="539">
        <v>2</v>
      </c>
      <c r="AB25" s="540"/>
      <c r="AC25" s="114">
        <v>0.25</v>
      </c>
      <c r="AD25" s="540">
        <f t="shared" si="0"/>
        <v>0.5</v>
      </c>
      <c r="AE25" s="114"/>
      <c r="AF25" s="540">
        <f t="shared" si="1"/>
        <v>0</v>
      </c>
      <c r="AG25" s="114"/>
      <c r="AH25" s="540">
        <f t="shared" si="2"/>
        <v>0</v>
      </c>
      <c r="AI25" s="114"/>
      <c r="AJ25" s="540">
        <f t="shared" si="3"/>
        <v>0</v>
      </c>
    </row>
    <row r="26" spans="1:36" ht="52" x14ac:dyDescent="0.35">
      <c r="A26" s="479">
        <v>75</v>
      </c>
      <c r="B26" s="43" t="s">
        <v>258</v>
      </c>
      <c r="C26" s="43" t="s">
        <v>259</v>
      </c>
      <c r="D26" s="43" t="s">
        <v>260</v>
      </c>
      <c r="E26" s="43" t="s">
        <v>296</v>
      </c>
      <c r="F26" s="43" t="s">
        <v>262</v>
      </c>
      <c r="G26" s="43" t="s">
        <v>263</v>
      </c>
      <c r="H26" s="43" t="s">
        <v>264</v>
      </c>
      <c r="I26" s="43" t="s">
        <v>265</v>
      </c>
      <c r="J26" s="43" t="s">
        <v>352</v>
      </c>
      <c r="K26" s="43" t="s">
        <v>353</v>
      </c>
      <c r="L26" s="472">
        <v>100</v>
      </c>
      <c r="M26" s="43" t="s">
        <v>268</v>
      </c>
      <c r="N26" s="43" t="s">
        <v>354</v>
      </c>
      <c r="O26" s="43" t="s">
        <v>270</v>
      </c>
      <c r="P26" s="41">
        <v>44941</v>
      </c>
      <c r="Q26" s="41">
        <v>45290</v>
      </c>
      <c r="R26" s="43" t="s">
        <v>278</v>
      </c>
      <c r="S26" s="43" t="s">
        <v>355</v>
      </c>
      <c r="T26" s="53" t="s">
        <v>273</v>
      </c>
      <c r="U26" s="473"/>
      <c r="V26" s="479"/>
      <c r="W26" s="479"/>
      <c r="X26" s="479"/>
      <c r="Y26" s="479"/>
      <c r="Z26" s="474"/>
      <c r="AA26" s="539">
        <v>4</v>
      </c>
      <c r="AB26" s="540"/>
      <c r="AC26" s="114">
        <v>0.25</v>
      </c>
      <c r="AD26" s="540">
        <f t="shared" si="0"/>
        <v>1</v>
      </c>
      <c r="AE26" s="114"/>
      <c r="AF26" s="540">
        <f t="shared" si="1"/>
        <v>0</v>
      </c>
      <c r="AG26" s="114"/>
      <c r="AH26" s="540">
        <f t="shared" si="2"/>
        <v>0</v>
      </c>
      <c r="AI26" s="114"/>
      <c r="AJ26" s="540">
        <f t="shared" si="3"/>
        <v>0</v>
      </c>
    </row>
    <row r="27" spans="1:36" ht="104" x14ac:dyDescent="0.35">
      <c r="A27" s="479">
        <v>76</v>
      </c>
      <c r="B27" s="43" t="s">
        <v>258</v>
      </c>
      <c r="C27" s="43" t="s">
        <v>259</v>
      </c>
      <c r="D27" s="43" t="s">
        <v>260</v>
      </c>
      <c r="E27" s="43" t="s">
        <v>261</v>
      </c>
      <c r="F27" s="43" t="s">
        <v>337</v>
      </c>
      <c r="G27" s="43" t="s">
        <v>263</v>
      </c>
      <c r="H27" s="43" t="s">
        <v>264</v>
      </c>
      <c r="I27" s="43" t="s">
        <v>265</v>
      </c>
      <c r="J27" s="43" t="s">
        <v>356</v>
      </c>
      <c r="K27" s="43" t="s">
        <v>357</v>
      </c>
      <c r="L27" s="472">
        <v>3</v>
      </c>
      <c r="M27" s="43" t="s">
        <v>101</v>
      </c>
      <c r="N27" s="43" t="s">
        <v>358</v>
      </c>
      <c r="O27" s="43" t="s">
        <v>270</v>
      </c>
      <c r="P27" s="41">
        <v>44941</v>
      </c>
      <c r="Q27" s="41">
        <v>45290</v>
      </c>
      <c r="R27" s="43" t="s">
        <v>278</v>
      </c>
      <c r="S27" s="43" t="s">
        <v>359</v>
      </c>
      <c r="T27" s="53" t="s">
        <v>273</v>
      </c>
      <c r="U27" s="473"/>
      <c r="V27" s="479"/>
      <c r="W27" s="479"/>
      <c r="X27" s="479"/>
      <c r="Y27" s="479"/>
      <c r="Z27" s="474"/>
      <c r="AA27" s="539">
        <v>2</v>
      </c>
      <c r="AB27" s="540"/>
      <c r="AC27" s="114">
        <v>0</v>
      </c>
      <c r="AD27" s="540">
        <f t="shared" si="0"/>
        <v>0</v>
      </c>
      <c r="AE27" s="114"/>
      <c r="AF27" s="540">
        <f t="shared" si="1"/>
        <v>0</v>
      </c>
      <c r="AG27" s="114"/>
      <c r="AH27" s="540">
        <f t="shared" si="2"/>
        <v>0</v>
      </c>
      <c r="AI27" s="114"/>
      <c r="AJ27" s="540">
        <f t="shared" si="3"/>
        <v>0</v>
      </c>
    </row>
    <row r="28" spans="1:36" ht="52" x14ac:dyDescent="0.35">
      <c r="A28" s="479">
        <v>77</v>
      </c>
      <c r="B28" s="43" t="s">
        <v>258</v>
      </c>
      <c r="C28" s="43" t="s">
        <v>259</v>
      </c>
      <c r="D28" s="43" t="s">
        <v>260</v>
      </c>
      <c r="E28" s="43" t="s">
        <v>261</v>
      </c>
      <c r="F28" s="43" t="s">
        <v>337</v>
      </c>
      <c r="G28" s="43" t="s">
        <v>263</v>
      </c>
      <c r="H28" s="43" t="s">
        <v>264</v>
      </c>
      <c r="I28" s="43" t="s">
        <v>265</v>
      </c>
      <c r="J28" s="43" t="s">
        <v>360</v>
      </c>
      <c r="K28" s="43" t="s">
        <v>361</v>
      </c>
      <c r="L28" s="472">
        <v>2</v>
      </c>
      <c r="M28" s="43" t="s">
        <v>101</v>
      </c>
      <c r="N28" s="43" t="s">
        <v>362</v>
      </c>
      <c r="O28" s="43" t="s">
        <v>244</v>
      </c>
      <c r="P28" s="41">
        <v>44941</v>
      </c>
      <c r="Q28" s="41">
        <v>45290</v>
      </c>
      <c r="R28" s="43" t="s">
        <v>278</v>
      </c>
      <c r="S28" s="43" t="s">
        <v>355</v>
      </c>
      <c r="T28" s="53" t="s">
        <v>273</v>
      </c>
      <c r="U28" s="473"/>
      <c r="V28" s="479"/>
      <c r="W28" s="479"/>
      <c r="X28" s="479"/>
      <c r="Y28" s="479"/>
      <c r="Z28" s="474"/>
      <c r="AA28" s="539">
        <v>3</v>
      </c>
      <c r="AB28" s="540"/>
      <c r="AC28" s="114">
        <v>0</v>
      </c>
      <c r="AD28" s="540">
        <f t="shared" si="0"/>
        <v>0</v>
      </c>
      <c r="AE28" s="114"/>
      <c r="AF28" s="540">
        <f t="shared" si="1"/>
        <v>0</v>
      </c>
      <c r="AG28" s="114"/>
      <c r="AH28" s="540">
        <f t="shared" si="2"/>
        <v>0</v>
      </c>
      <c r="AI28" s="114"/>
      <c r="AJ28" s="540">
        <f t="shared" si="3"/>
        <v>0</v>
      </c>
    </row>
    <row r="29" spans="1:36" x14ac:dyDescent="0.35">
      <c r="AA29" s="541">
        <f>SUM(AA6:AA28)</f>
        <v>100</v>
      </c>
      <c r="AD29" s="547">
        <f>SUM(AD6:AD28)</f>
        <v>38.14</v>
      </c>
    </row>
  </sheetData>
  <autoFilter ref="A5:AH28"/>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A1:C3"/>
    <mergeCell ref="D1:Q3"/>
    <mergeCell ref="R1:R3"/>
    <mergeCell ref="A4:H4"/>
    <mergeCell ref="I4:S4"/>
    <mergeCell ref="V4:Y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86017"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86017"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[5]Formulas!#REF!</xm:f>
          </x14:formula1>
          <xm:sqref>I6:I1048576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6"/>
  <sheetViews>
    <sheetView showGridLines="0" topLeftCell="N1" zoomScale="70" zoomScaleNormal="70" workbookViewId="0">
      <pane ySplit="5" topLeftCell="A6" activePane="bottomLeft" state="frozen"/>
      <selection activeCell="F4" sqref="F4"/>
      <selection pane="bottomLeft" activeCell="AD6" sqref="AD6"/>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5" width="45.453125" style="29" customWidth="1"/>
    <col min="6" max="6" width="29" style="29" customWidth="1"/>
    <col min="7" max="7" width="32.7265625" style="29" customWidth="1"/>
    <col min="8" max="8" width="35.81640625" style="21" customWidth="1"/>
    <col min="9" max="9" width="20" style="22" bestFit="1" customWidth="1"/>
    <col min="10" max="10" width="26.45312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453125" style="20" hidden="1" customWidth="1"/>
    <col min="26" max="26" width="55.453125" style="21" hidden="1" customWidth="1"/>
    <col min="27"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288" t="s">
        <v>924</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289"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290">
        <v>44956</v>
      </c>
      <c r="T3" s="27"/>
      <c r="U3" s="26"/>
      <c r="V3" s="25"/>
      <c r="W3" s="25"/>
      <c r="X3" s="25"/>
      <c r="Y3" s="25"/>
      <c r="Z3" s="25"/>
    </row>
    <row r="4" spans="1:36" s="64" customFormat="1" ht="29.15"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row>
    <row r="5" spans="1:36" s="65" customFormat="1" ht="78"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69" t="s">
        <v>28</v>
      </c>
      <c r="AB5" s="70" t="s">
        <v>33</v>
      </c>
      <c r="AC5" s="71" t="s">
        <v>34</v>
      </c>
      <c r="AD5" s="72" t="s">
        <v>35</v>
      </c>
      <c r="AE5" s="71" t="s">
        <v>36</v>
      </c>
      <c r="AF5" s="72" t="s">
        <v>37</v>
      </c>
      <c r="AG5" s="71" t="s">
        <v>38</v>
      </c>
      <c r="AH5" s="72" t="s">
        <v>39</v>
      </c>
      <c r="AI5" s="71" t="s">
        <v>40</v>
      </c>
      <c r="AJ5" s="72" t="s">
        <v>41</v>
      </c>
    </row>
    <row r="6" spans="1:36" ht="117" x14ac:dyDescent="0.35">
      <c r="A6" s="46">
        <v>239</v>
      </c>
      <c r="B6" s="43" t="s">
        <v>735</v>
      </c>
      <c r="C6" s="43" t="s">
        <v>736</v>
      </c>
      <c r="D6" s="43" t="s">
        <v>46</v>
      </c>
      <c r="E6" s="43" t="s">
        <v>737</v>
      </c>
      <c r="F6" s="43" t="s">
        <v>229</v>
      </c>
      <c r="G6" s="43" t="s">
        <v>735</v>
      </c>
      <c r="H6" s="43" t="s">
        <v>738</v>
      </c>
      <c r="I6" s="43" t="s">
        <v>739</v>
      </c>
      <c r="J6" s="43" t="s">
        <v>740</v>
      </c>
      <c r="K6" s="43" t="s">
        <v>741</v>
      </c>
      <c r="L6" s="43">
        <v>14</v>
      </c>
      <c r="M6" s="40" t="s">
        <v>582</v>
      </c>
      <c r="N6" s="40" t="s">
        <v>742</v>
      </c>
      <c r="O6" s="35" t="s">
        <v>78</v>
      </c>
      <c r="P6" s="48">
        <v>44958</v>
      </c>
      <c r="Q6" s="48">
        <v>45291</v>
      </c>
      <c r="R6" s="43" t="s">
        <v>55</v>
      </c>
      <c r="S6" s="43" t="s">
        <v>739</v>
      </c>
      <c r="T6" s="53" t="s">
        <v>743</v>
      </c>
      <c r="U6" s="47">
        <v>0.1</v>
      </c>
      <c r="V6" s="522"/>
      <c r="W6" s="522"/>
      <c r="X6" s="522"/>
      <c r="Y6" s="522"/>
      <c r="Z6" s="523"/>
      <c r="AA6" s="73">
        <v>10</v>
      </c>
      <c r="AB6" s="73"/>
      <c r="AC6" s="86">
        <v>0</v>
      </c>
      <c r="AD6" s="439">
        <f>+$AA6*AC6</f>
        <v>0</v>
      </c>
      <c r="AE6" s="86"/>
      <c r="AF6" s="73"/>
      <c r="AG6" s="86">
        <v>0.35</v>
      </c>
      <c r="AH6" s="73">
        <f t="shared" ref="AH6:AH7" si="0">+$AA6*AG6</f>
        <v>3.5</v>
      </c>
      <c r="AI6" s="86">
        <v>0.35</v>
      </c>
      <c r="AJ6" s="73">
        <f t="shared" ref="AJ6:AJ7" si="1">+$AA6*AI6</f>
        <v>3.5</v>
      </c>
    </row>
    <row r="7" spans="1:36" ht="65" x14ac:dyDescent="0.35">
      <c r="A7" s="46">
        <v>240</v>
      </c>
      <c r="B7" s="43" t="s">
        <v>735</v>
      </c>
      <c r="C7" s="43" t="s">
        <v>44</v>
      </c>
      <c r="D7" s="43" t="s">
        <v>46</v>
      </c>
      <c r="E7" s="43" t="s">
        <v>744</v>
      </c>
      <c r="F7" s="43" t="s">
        <v>229</v>
      </c>
      <c r="G7" s="43" t="s">
        <v>735</v>
      </c>
      <c r="H7" s="43" t="s">
        <v>738</v>
      </c>
      <c r="I7" s="43" t="s">
        <v>739</v>
      </c>
      <c r="J7" s="43" t="s">
        <v>745</v>
      </c>
      <c r="K7" s="43" t="s">
        <v>746</v>
      </c>
      <c r="L7" s="43">
        <v>714</v>
      </c>
      <c r="M7" s="40" t="s">
        <v>582</v>
      </c>
      <c r="N7" s="141" t="s">
        <v>747</v>
      </c>
      <c r="O7" s="35" t="s">
        <v>78</v>
      </c>
      <c r="P7" s="48">
        <v>44927</v>
      </c>
      <c r="Q7" s="48">
        <v>45291</v>
      </c>
      <c r="R7" s="43" t="s">
        <v>55</v>
      </c>
      <c r="S7" s="43" t="s">
        <v>739</v>
      </c>
      <c r="T7" s="53" t="s">
        <v>748</v>
      </c>
      <c r="U7" s="47">
        <v>0.2</v>
      </c>
      <c r="V7" s="522"/>
      <c r="W7" s="522"/>
      <c r="X7" s="522"/>
      <c r="Y7" s="522"/>
      <c r="Z7" s="523"/>
      <c r="AA7" s="73">
        <v>30</v>
      </c>
      <c r="AB7" s="73"/>
      <c r="AC7" s="86">
        <v>0.24399999999999999</v>
      </c>
      <c r="AD7" s="439">
        <f>+$AA7*AC7</f>
        <v>7.32</v>
      </c>
      <c r="AE7" s="86"/>
      <c r="AF7" s="73">
        <f t="shared" ref="AF7" si="2">+$AA7*AE7</f>
        <v>0</v>
      </c>
      <c r="AG7" s="86">
        <v>0.3</v>
      </c>
      <c r="AH7" s="73">
        <f t="shared" si="0"/>
        <v>9</v>
      </c>
      <c r="AI7" s="86">
        <v>0.25</v>
      </c>
      <c r="AJ7" s="73">
        <f t="shared" si="1"/>
        <v>7.5</v>
      </c>
    </row>
    <row r="8" spans="1:36" ht="104" x14ac:dyDescent="0.35">
      <c r="A8" s="46">
        <v>241</v>
      </c>
      <c r="B8" s="43" t="s">
        <v>735</v>
      </c>
      <c r="C8" s="43" t="s">
        <v>749</v>
      </c>
      <c r="D8" s="43" t="s">
        <v>46</v>
      </c>
      <c r="E8" s="43" t="s">
        <v>750</v>
      </c>
      <c r="F8" s="43" t="s">
        <v>229</v>
      </c>
      <c r="G8" s="43" t="s">
        <v>735</v>
      </c>
      <c r="H8" s="43" t="s">
        <v>738</v>
      </c>
      <c r="I8" s="43" t="s">
        <v>739</v>
      </c>
      <c r="J8" s="43" t="s">
        <v>751</v>
      </c>
      <c r="K8" s="43" t="s">
        <v>752</v>
      </c>
      <c r="L8" s="43">
        <v>4819</v>
      </c>
      <c r="M8" s="40" t="s">
        <v>582</v>
      </c>
      <c r="N8" s="40" t="s">
        <v>753</v>
      </c>
      <c r="O8" s="35" t="s">
        <v>78</v>
      </c>
      <c r="P8" s="48">
        <v>44927</v>
      </c>
      <c r="Q8" s="48">
        <v>45291</v>
      </c>
      <c r="R8" s="43" t="s">
        <v>55</v>
      </c>
      <c r="S8" s="43" t="s">
        <v>739</v>
      </c>
      <c r="T8" s="53" t="s">
        <v>754</v>
      </c>
      <c r="U8" s="47">
        <v>0.1</v>
      </c>
      <c r="V8" s="522"/>
      <c r="W8" s="522"/>
      <c r="X8" s="522"/>
      <c r="Y8" s="522"/>
      <c r="Z8" s="523"/>
      <c r="AA8" s="73">
        <v>10</v>
      </c>
      <c r="AB8" s="73"/>
      <c r="AC8" s="86">
        <v>0.22</v>
      </c>
      <c r="AD8" s="439">
        <f t="shared" ref="AD8:AD11" si="3">+$AA8*AC8</f>
        <v>2.2000000000000002</v>
      </c>
      <c r="AE8" s="86"/>
      <c r="AF8" s="73"/>
      <c r="AG8" s="86"/>
      <c r="AH8" s="73"/>
      <c r="AI8" s="86"/>
      <c r="AJ8" s="73"/>
    </row>
    <row r="9" spans="1:36" ht="65" x14ac:dyDescent="0.35">
      <c r="A9" s="46">
        <v>243</v>
      </c>
      <c r="B9" s="43" t="s">
        <v>735</v>
      </c>
      <c r="C9" s="43" t="s">
        <v>757</v>
      </c>
      <c r="D9" s="43" t="s">
        <v>46</v>
      </c>
      <c r="E9" s="43" t="s">
        <v>757</v>
      </c>
      <c r="F9" s="43" t="s">
        <v>229</v>
      </c>
      <c r="G9" s="43" t="s">
        <v>735</v>
      </c>
      <c r="H9" s="43" t="s">
        <v>738</v>
      </c>
      <c r="I9" s="43" t="s">
        <v>739</v>
      </c>
      <c r="J9" s="43" t="s">
        <v>758</v>
      </c>
      <c r="K9" s="43" t="s">
        <v>759</v>
      </c>
      <c r="L9" s="43">
        <v>12</v>
      </c>
      <c r="M9" s="40" t="s">
        <v>582</v>
      </c>
      <c r="N9" s="40" t="s">
        <v>760</v>
      </c>
      <c r="O9" s="35" t="s">
        <v>78</v>
      </c>
      <c r="P9" s="48">
        <v>44927</v>
      </c>
      <c r="Q9" s="48">
        <v>45291</v>
      </c>
      <c r="R9" s="43" t="s">
        <v>55</v>
      </c>
      <c r="S9" s="43" t="s">
        <v>739</v>
      </c>
      <c r="T9" s="53" t="s">
        <v>761</v>
      </c>
      <c r="U9" s="47">
        <v>0.1</v>
      </c>
      <c r="V9" s="522"/>
      <c r="W9" s="522"/>
      <c r="X9" s="522"/>
      <c r="Y9" s="522"/>
      <c r="Z9" s="523"/>
      <c r="AA9" s="73">
        <v>10</v>
      </c>
      <c r="AB9" s="73"/>
      <c r="AC9" s="86">
        <v>0.25</v>
      </c>
      <c r="AD9" s="439">
        <f t="shared" si="3"/>
        <v>2.5</v>
      </c>
      <c r="AE9" s="86"/>
      <c r="AF9" s="86"/>
      <c r="AG9" s="86"/>
      <c r="AH9" s="86"/>
      <c r="AI9" s="75"/>
      <c r="AJ9" s="73"/>
    </row>
    <row r="10" spans="1:36" ht="168" customHeight="1" x14ac:dyDescent="0.35">
      <c r="A10" s="46">
        <v>244</v>
      </c>
      <c r="B10" s="43" t="s">
        <v>735</v>
      </c>
      <c r="C10" s="43" t="s">
        <v>94</v>
      </c>
      <c r="D10" s="43" t="s">
        <v>46</v>
      </c>
      <c r="E10" s="43" t="s">
        <v>762</v>
      </c>
      <c r="F10" s="43" t="s">
        <v>229</v>
      </c>
      <c r="G10" s="43" t="s">
        <v>735</v>
      </c>
      <c r="H10" s="43" t="s">
        <v>738</v>
      </c>
      <c r="I10" s="43" t="s">
        <v>739</v>
      </c>
      <c r="J10" s="43" t="s">
        <v>763</v>
      </c>
      <c r="K10" s="43" t="s">
        <v>764</v>
      </c>
      <c r="L10" s="43" t="s">
        <v>1301</v>
      </c>
      <c r="M10" s="40" t="s">
        <v>582</v>
      </c>
      <c r="N10" s="40" t="s">
        <v>766</v>
      </c>
      <c r="O10" s="35" t="s">
        <v>78</v>
      </c>
      <c r="P10" s="48">
        <v>44927</v>
      </c>
      <c r="Q10" s="48">
        <v>45291</v>
      </c>
      <c r="R10" s="43" t="s">
        <v>55</v>
      </c>
      <c r="S10" s="43" t="s">
        <v>739</v>
      </c>
      <c r="T10" s="53" t="s">
        <v>748</v>
      </c>
      <c r="U10" s="47">
        <v>0.2</v>
      </c>
      <c r="V10" s="522"/>
      <c r="W10" s="522"/>
      <c r="X10" s="522"/>
      <c r="Y10" s="522"/>
      <c r="Z10" s="523"/>
      <c r="AA10" s="73">
        <v>20</v>
      </c>
      <c r="AB10" s="73"/>
      <c r="AC10" s="86">
        <v>0.11700000000000001</v>
      </c>
      <c r="AD10" s="439">
        <f t="shared" si="3"/>
        <v>2.3400000000000003</v>
      </c>
      <c r="AE10" s="86"/>
      <c r="AF10" s="86"/>
      <c r="AG10" s="86"/>
      <c r="AH10" s="86"/>
      <c r="AI10" s="86"/>
      <c r="AJ10" s="73"/>
    </row>
    <row r="11" spans="1:36" ht="143" x14ac:dyDescent="0.35">
      <c r="A11" s="46">
        <v>245</v>
      </c>
      <c r="B11" s="43" t="s">
        <v>735</v>
      </c>
      <c r="C11" s="43" t="s">
        <v>94</v>
      </c>
      <c r="D11" s="43" t="s">
        <v>46</v>
      </c>
      <c r="E11" s="43" t="s">
        <v>762</v>
      </c>
      <c r="F11" s="43" t="s">
        <v>229</v>
      </c>
      <c r="G11" s="43" t="s">
        <v>735</v>
      </c>
      <c r="H11" s="43" t="s">
        <v>738</v>
      </c>
      <c r="I11" s="43" t="s">
        <v>739</v>
      </c>
      <c r="J11" s="43" t="s">
        <v>767</v>
      </c>
      <c r="K11" s="43" t="s">
        <v>768</v>
      </c>
      <c r="L11" s="43" t="s">
        <v>769</v>
      </c>
      <c r="M11" s="40" t="s">
        <v>1302</v>
      </c>
      <c r="N11" s="40" t="s">
        <v>770</v>
      </c>
      <c r="O11" s="35" t="s">
        <v>78</v>
      </c>
      <c r="P11" s="48">
        <v>44927</v>
      </c>
      <c r="Q11" s="48">
        <v>45291</v>
      </c>
      <c r="R11" s="43" t="s">
        <v>55</v>
      </c>
      <c r="S11" s="43" t="s">
        <v>739</v>
      </c>
      <c r="T11" s="53" t="s">
        <v>748</v>
      </c>
      <c r="U11" s="47">
        <v>0.2</v>
      </c>
      <c r="V11" s="522"/>
      <c r="W11" s="522"/>
      <c r="X11" s="522"/>
      <c r="Y11" s="522"/>
      <c r="Z11" s="523"/>
      <c r="AA11" s="73">
        <v>30</v>
      </c>
      <c r="AB11" s="73"/>
      <c r="AC11" s="86">
        <v>0.13500000000000001</v>
      </c>
      <c r="AD11" s="439">
        <f t="shared" si="3"/>
        <v>4.0500000000000007</v>
      </c>
      <c r="AE11" s="86"/>
      <c r="AF11" s="86"/>
      <c r="AG11" s="86"/>
      <c r="AH11" s="86"/>
      <c r="AI11" s="75"/>
      <c r="AJ11" s="73"/>
    </row>
    <row r="12" spans="1:36" ht="15.5" x14ac:dyDescent="0.35">
      <c r="V12" s="522"/>
      <c r="W12" s="522"/>
      <c r="X12" s="522"/>
      <c r="Y12" s="522"/>
      <c r="Z12" s="523"/>
      <c r="AC12" s="440"/>
      <c r="AD12" s="441">
        <f>SUM(AD6:AD11)</f>
        <v>18.41</v>
      </c>
    </row>
    <row r="13" spans="1:36" x14ac:dyDescent="0.35">
      <c r="V13" s="522"/>
      <c r="W13" s="522"/>
      <c r="X13" s="522"/>
      <c r="Y13" s="522"/>
      <c r="Z13" s="523"/>
    </row>
    <row r="14" spans="1:36" x14ac:dyDescent="0.35">
      <c r="V14" s="522"/>
      <c r="W14" s="522"/>
      <c r="X14" s="522"/>
      <c r="Y14" s="522"/>
      <c r="Z14" s="523"/>
    </row>
    <row r="15" spans="1:36" x14ac:dyDescent="0.35">
      <c r="V15" s="522"/>
      <c r="W15" s="522"/>
      <c r="X15" s="522"/>
      <c r="Y15" s="522"/>
      <c r="Z15" s="523"/>
    </row>
    <row r="16" spans="1:36" x14ac:dyDescent="0.35">
      <c r="V16" s="522"/>
      <c r="W16" s="522"/>
      <c r="X16" s="522"/>
      <c r="Y16" s="522"/>
      <c r="Z16" s="523"/>
    </row>
  </sheetData>
  <autoFilter ref="A5:AH11"/>
  <mergeCells count="27">
    <mergeCell ref="A1:C3"/>
    <mergeCell ref="D1:Q3"/>
    <mergeCell ref="R1:R3"/>
    <mergeCell ref="A4:H4"/>
    <mergeCell ref="I4:S4"/>
    <mergeCell ref="Z4:Z5"/>
    <mergeCell ref="V6:V8"/>
    <mergeCell ref="W6:W8"/>
    <mergeCell ref="X6:X8"/>
    <mergeCell ref="Y6:Y8"/>
    <mergeCell ref="Z6:Z8"/>
    <mergeCell ref="V4:Y4"/>
    <mergeCell ref="V11:V13"/>
    <mergeCell ref="W11:W13"/>
    <mergeCell ref="X11:X13"/>
    <mergeCell ref="Y11:Y13"/>
    <mergeCell ref="Z11:Z13"/>
    <mergeCell ref="V9:V10"/>
    <mergeCell ref="W9:W10"/>
    <mergeCell ref="X9:X10"/>
    <mergeCell ref="Y9:Y10"/>
    <mergeCell ref="Z9:Z10"/>
    <mergeCell ref="V14:V16"/>
    <mergeCell ref="W14:W16"/>
    <mergeCell ref="X14:X16"/>
    <mergeCell ref="Y14:Y16"/>
    <mergeCell ref="Z14:Z16"/>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55297" r:id="rId4">
          <objectPr defaultSize="0" autoPict="0" r:id="rId5">
            <anchor moveWithCells="1" sizeWithCells="1">
              <from>
                <xdr:col>1</xdr:col>
                <xdr:colOff>431800</xdr:colOff>
                <xdr:row>0</xdr:row>
                <xdr:rowOff>127000</xdr:rowOff>
              </from>
              <to>
                <xdr:col>2</xdr:col>
                <xdr:colOff>374650</xdr:colOff>
                <xdr:row>2</xdr:row>
                <xdr:rowOff>228600</xdr:rowOff>
              </to>
            </anchor>
          </objectPr>
        </oleObject>
      </mc:Choice>
      <mc:Fallback>
        <oleObject progId="PBrush" shapeId="5529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7"/>
  <sheetViews>
    <sheetView showGridLines="0" topLeftCell="O1" zoomScale="70" zoomScaleNormal="70" workbookViewId="0">
      <pane ySplit="5" topLeftCell="A6" activePane="bottomLeft" state="frozen"/>
      <selection activeCell="F4" sqref="F4"/>
      <selection pane="bottomLeft" activeCell="AD6" sqref="AD6"/>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288" t="s">
        <v>924</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289"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290">
        <v>44956</v>
      </c>
      <c r="T3" s="27"/>
      <c r="U3" s="26"/>
      <c r="V3" s="25"/>
      <c r="W3" s="25"/>
      <c r="X3" s="25"/>
      <c r="Y3" s="25"/>
      <c r="Z3" s="2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69" t="s">
        <v>28</v>
      </c>
      <c r="AB5" s="70" t="s">
        <v>33</v>
      </c>
      <c r="AC5" s="71" t="s">
        <v>34</v>
      </c>
      <c r="AD5" s="72" t="s">
        <v>35</v>
      </c>
      <c r="AE5" s="71" t="s">
        <v>36</v>
      </c>
      <c r="AF5" s="72" t="s">
        <v>37</v>
      </c>
      <c r="AG5" s="71" t="s">
        <v>38</v>
      </c>
      <c r="AH5" s="72" t="s">
        <v>39</v>
      </c>
      <c r="AI5" s="71" t="s">
        <v>40</v>
      </c>
      <c r="AJ5" s="72" t="s">
        <v>41</v>
      </c>
    </row>
    <row r="6" spans="1:36" ht="195" x14ac:dyDescent="0.35">
      <c r="A6" s="46">
        <v>269</v>
      </c>
      <c r="B6" s="43" t="s">
        <v>258</v>
      </c>
      <c r="C6" s="43" t="s">
        <v>880</v>
      </c>
      <c r="D6" s="43" t="s">
        <v>44</v>
      </c>
      <c r="E6" s="43" t="s">
        <v>881</v>
      </c>
      <c r="F6" s="43" t="s">
        <v>882</v>
      </c>
      <c r="G6" s="43" t="s">
        <v>883</v>
      </c>
      <c r="H6" s="43" t="s">
        <v>884</v>
      </c>
      <c r="I6" s="43" t="s">
        <v>885</v>
      </c>
      <c r="J6" s="46" t="s">
        <v>886</v>
      </c>
      <c r="K6" s="43" t="s">
        <v>880</v>
      </c>
      <c r="L6" s="43">
        <v>1</v>
      </c>
      <c r="M6" s="40" t="s">
        <v>20</v>
      </c>
      <c r="N6" s="40" t="s">
        <v>887</v>
      </c>
      <c r="O6" s="58" t="s">
        <v>54</v>
      </c>
      <c r="P6" s="48">
        <v>44958</v>
      </c>
      <c r="Q6" s="48">
        <v>45290</v>
      </c>
      <c r="R6" s="43" t="s">
        <v>888</v>
      </c>
      <c r="S6" s="53" t="s">
        <v>1303</v>
      </c>
      <c r="T6" s="53" t="s">
        <v>890</v>
      </c>
      <c r="U6" s="47"/>
      <c r="V6" s="522"/>
      <c r="W6" s="522"/>
      <c r="X6" s="522"/>
      <c r="Y6" s="522"/>
      <c r="Z6" s="523"/>
      <c r="AA6" s="73">
        <v>5</v>
      </c>
      <c r="AB6" s="73"/>
      <c r="AC6" s="86">
        <v>0.7</v>
      </c>
      <c r="AD6" s="73">
        <f t="shared" ref="AD6:AD11" si="0">+$AA6*AC6</f>
        <v>3.5</v>
      </c>
      <c r="AE6" s="73"/>
      <c r="AF6" s="73">
        <f t="shared" ref="AF6:AF11" si="1">+$AA6*AE6</f>
        <v>0</v>
      </c>
      <c r="AG6" s="73"/>
      <c r="AH6" s="73">
        <f t="shared" ref="AH6:AH11" si="2">+$AA6*AG6</f>
        <v>0</v>
      </c>
      <c r="AI6" s="73"/>
      <c r="AJ6" s="73">
        <f t="shared" ref="AJ6:AJ11" si="3">+$AA6*AI6</f>
        <v>0</v>
      </c>
    </row>
    <row r="7" spans="1:36" ht="195" x14ac:dyDescent="0.35">
      <c r="A7" s="46">
        <v>270</v>
      </c>
      <c r="B7" s="43" t="s">
        <v>258</v>
      </c>
      <c r="C7" s="43" t="s">
        <v>880</v>
      </c>
      <c r="D7" s="43" t="s">
        <v>44</v>
      </c>
      <c r="E7" s="43" t="s">
        <v>881</v>
      </c>
      <c r="F7" s="43" t="s">
        <v>891</v>
      </c>
      <c r="G7" s="43" t="s">
        <v>883</v>
      </c>
      <c r="H7" s="43" t="s">
        <v>884</v>
      </c>
      <c r="I7" s="43" t="s">
        <v>885</v>
      </c>
      <c r="J7" s="46" t="s">
        <v>892</v>
      </c>
      <c r="K7" s="43" t="s">
        <v>880</v>
      </c>
      <c r="L7" s="43">
        <v>1</v>
      </c>
      <c r="M7" s="40" t="s">
        <v>845</v>
      </c>
      <c r="N7" s="40" t="s">
        <v>893</v>
      </c>
      <c r="O7" s="58" t="s">
        <v>54</v>
      </c>
      <c r="P7" s="48">
        <v>44958</v>
      </c>
      <c r="Q7" s="48">
        <v>45290</v>
      </c>
      <c r="R7" s="43" t="s">
        <v>888</v>
      </c>
      <c r="S7" s="53" t="s">
        <v>1304</v>
      </c>
      <c r="T7" s="53" t="s">
        <v>895</v>
      </c>
      <c r="U7" s="47"/>
      <c r="V7" s="522"/>
      <c r="W7" s="522"/>
      <c r="X7" s="522"/>
      <c r="Y7" s="522"/>
      <c r="Z7" s="523"/>
      <c r="AA7" s="73">
        <v>25</v>
      </c>
      <c r="AB7" s="73"/>
      <c r="AC7" s="86">
        <v>1</v>
      </c>
      <c r="AD7" s="73">
        <f t="shared" si="0"/>
        <v>25</v>
      </c>
      <c r="AE7" s="73"/>
      <c r="AF7" s="73">
        <f t="shared" si="1"/>
        <v>0</v>
      </c>
      <c r="AG7" s="73"/>
      <c r="AH7" s="73">
        <f t="shared" si="2"/>
        <v>0</v>
      </c>
      <c r="AI7" s="73"/>
      <c r="AJ7" s="73">
        <f t="shared" si="3"/>
        <v>0</v>
      </c>
    </row>
    <row r="8" spans="1:36" ht="195" x14ac:dyDescent="0.35">
      <c r="A8" s="46">
        <v>271</v>
      </c>
      <c r="B8" s="43" t="s">
        <v>258</v>
      </c>
      <c r="C8" s="43" t="s">
        <v>880</v>
      </c>
      <c r="D8" s="43" t="s">
        <v>44</v>
      </c>
      <c r="E8" s="43" t="s">
        <v>896</v>
      </c>
      <c r="F8" s="43" t="s">
        <v>897</v>
      </c>
      <c r="G8" s="43" t="s">
        <v>46</v>
      </c>
      <c r="H8" s="43" t="s">
        <v>884</v>
      </c>
      <c r="I8" s="43" t="s">
        <v>885</v>
      </c>
      <c r="J8" s="46" t="s">
        <v>898</v>
      </c>
      <c r="K8" s="43" t="s">
        <v>880</v>
      </c>
      <c r="L8" s="43">
        <v>1</v>
      </c>
      <c r="M8" s="40" t="s">
        <v>845</v>
      </c>
      <c r="N8" s="40" t="s">
        <v>899</v>
      </c>
      <c r="O8" s="58" t="s">
        <v>900</v>
      </c>
      <c r="P8" s="48">
        <v>44958</v>
      </c>
      <c r="Q8" s="48">
        <v>45290</v>
      </c>
      <c r="R8" s="43" t="s">
        <v>888</v>
      </c>
      <c r="S8" s="53" t="s">
        <v>901</v>
      </c>
      <c r="T8" s="53" t="s">
        <v>902</v>
      </c>
      <c r="U8" s="47"/>
      <c r="V8" s="522"/>
      <c r="W8" s="522"/>
      <c r="X8" s="522"/>
      <c r="Y8" s="522"/>
      <c r="Z8" s="523"/>
      <c r="AA8" s="73">
        <v>20</v>
      </c>
      <c r="AB8" s="73"/>
      <c r="AC8" s="86">
        <v>1</v>
      </c>
      <c r="AD8" s="73">
        <f t="shared" si="0"/>
        <v>20</v>
      </c>
      <c r="AE8" s="73"/>
      <c r="AF8" s="73">
        <f t="shared" si="1"/>
        <v>0</v>
      </c>
      <c r="AG8" s="73"/>
      <c r="AH8" s="73">
        <f t="shared" si="2"/>
        <v>0</v>
      </c>
      <c r="AI8" s="73"/>
      <c r="AJ8" s="73">
        <f t="shared" si="3"/>
        <v>0</v>
      </c>
    </row>
    <row r="9" spans="1:36" ht="195" x14ac:dyDescent="0.35">
      <c r="A9" s="46">
        <v>272</v>
      </c>
      <c r="B9" s="43" t="s">
        <v>258</v>
      </c>
      <c r="C9" s="43" t="s">
        <v>880</v>
      </c>
      <c r="D9" s="43" t="s">
        <v>44</v>
      </c>
      <c r="E9" s="43" t="s">
        <v>896</v>
      </c>
      <c r="F9" s="43" t="s">
        <v>903</v>
      </c>
      <c r="G9" s="43" t="s">
        <v>46</v>
      </c>
      <c r="H9" s="43" t="s">
        <v>884</v>
      </c>
      <c r="I9" s="43" t="s">
        <v>885</v>
      </c>
      <c r="J9" s="46" t="s">
        <v>904</v>
      </c>
      <c r="K9" s="43" t="s">
        <v>880</v>
      </c>
      <c r="L9" s="43">
        <v>1</v>
      </c>
      <c r="M9" s="40" t="s">
        <v>845</v>
      </c>
      <c r="N9" s="40" t="s">
        <v>905</v>
      </c>
      <c r="O9" s="58" t="s">
        <v>900</v>
      </c>
      <c r="P9" s="48">
        <v>44958</v>
      </c>
      <c r="Q9" s="48">
        <v>45290</v>
      </c>
      <c r="R9" s="43" t="s">
        <v>888</v>
      </c>
      <c r="S9" s="53" t="s">
        <v>906</v>
      </c>
      <c r="T9" s="53" t="s">
        <v>895</v>
      </c>
      <c r="U9" s="47"/>
      <c r="V9" s="522"/>
      <c r="W9" s="522"/>
      <c r="X9" s="522"/>
      <c r="Y9" s="522"/>
      <c r="Z9" s="523"/>
      <c r="AA9" s="73">
        <v>25</v>
      </c>
      <c r="AB9" s="73"/>
      <c r="AC9" s="86">
        <v>1</v>
      </c>
      <c r="AD9" s="73">
        <f t="shared" si="0"/>
        <v>25</v>
      </c>
      <c r="AE9" s="73"/>
      <c r="AF9" s="73">
        <f t="shared" si="1"/>
        <v>0</v>
      </c>
      <c r="AG9" s="73"/>
      <c r="AH9" s="73">
        <f t="shared" si="2"/>
        <v>0</v>
      </c>
      <c r="AI9" s="73"/>
      <c r="AJ9" s="73">
        <f t="shared" si="3"/>
        <v>0</v>
      </c>
    </row>
    <row r="10" spans="1:36" ht="195" x14ac:dyDescent="0.35">
      <c r="A10" s="46">
        <v>273</v>
      </c>
      <c r="B10" s="43" t="s">
        <v>258</v>
      </c>
      <c r="C10" s="43" t="s">
        <v>880</v>
      </c>
      <c r="D10" s="43" t="s">
        <v>44</v>
      </c>
      <c r="E10" s="43" t="s">
        <v>896</v>
      </c>
      <c r="F10" s="43" t="s">
        <v>907</v>
      </c>
      <c r="G10" s="43" t="s">
        <v>46</v>
      </c>
      <c r="H10" s="43" t="s">
        <v>884</v>
      </c>
      <c r="I10" s="43" t="s">
        <v>885</v>
      </c>
      <c r="J10" s="46" t="s">
        <v>908</v>
      </c>
      <c r="K10" s="43" t="s">
        <v>880</v>
      </c>
      <c r="L10" s="43">
        <v>1</v>
      </c>
      <c r="M10" s="40" t="s">
        <v>845</v>
      </c>
      <c r="N10" s="40" t="s">
        <v>909</v>
      </c>
      <c r="O10" s="58" t="s">
        <v>910</v>
      </c>
      <c r="P10" s="48">
        <v>44958</v>
      </c>
      <c r="Q10" s="48">
        <v>45290</v>
      </c>
      <c r="R10" s="43" t="s">
        <v>888</v>
      </c>
      <c r="S10" s="53" t="s">
        <v>1305</v>
      </c>
      <c r="T10" s="53" t="s">
        <v>912</v>
      </c>
      <c r="U10" s="47"/>
      <c r="V10" s="522"/>
      <c r="W10" s="522"/>
      <c r="X10" s="522"/>
      <c r="Y10" s="522"/>
      <c r="Z10" s="523"/>
      <c r="AA10" s="73">
        <v>10</v>
      </c>
      <c r="AB10" s="73"/>
      <c r="AC10" s="86">
        <v>1</v>
      </c>
      <c r="AD10" s="73">
        <f t="shared" si="0"/>
        <v>10</v>
      </c>
      <c r="AE10" s="73"/>
      <c r="AF10" s="73">
        <f t="shared" si="1"/>
        <v>0</v>
      </c>
      <c r="AG10" s="73"/>
      <c r="AH10" s="73">
        <f t="shared" si="2"/>
        <v>0</v>
      </c>
      <c r="AI10" s="73"/>
      <c r="AJ10" s="73">
        <f t="shared" si="3"/>
        <v>0</v>
      </c>
    </row>
    <row r="11" spans="1:36" ht="195" x14ac:dyDescent="0.35">
      <c r="A11" s="46">
        <v>274</v>
      </c>
      <c r="B11" s="43" t="s">
        <v>258</v>
      </c>
      <c r="C11" s="43" t="s">
        <v>880</v>
      </c>
      <c r="D11" s="43" t="s">
        <v>44</v>
      </c>
      <c r="E11" s="43" t="s">
        <v>896</v>
      </c>
      <c r="F11" s="43" t="s">
        <v>913</v>
      </c>
      <c r="G11" s="43" t="s">
        <v>46</v>
      </c>
      <c r="H11" s="43" t="s">
        <v>884</v>
      </c>
      <c r="I11" s="43" t="s">
        <v>885</v>
      </c>
      <c r="J11" s="46" t="s">
        <v>914</v>
      </c>
      <c r="K11" s="43" t="s">
        <v>880</v>
      </c>
      <c r="L11" s="43">
        <v>1</v>
      </c>
      <c r="M11" s="40" t="s">
        <v>845</v>
      </c>
      <c r="N11" s="40" t="s">
        <v>1306</v>
      </c>
      <c r="O11" s="58" t="s">
        <v>900</v>
      </c>
      <c r="P11" s="48">
        <v>44958</v>
      </c>
      <c r="Q11" s="48">
        <v>45290</v>
      </c>
      <c r="R11" s="43" t="s">
        <v>888</v>
      </c>
      <c r="S11" s="53" t="s">
        <v>1304</v>
      </c>
      <c r="T11" s="53" t="s">
        <v>918</v>
      </c>
      <c r="U11" s="47"/>
      <c r="V11" s="522"/>
      <c r="W11" s="522"/>
      <c r="X11" s="522"/>
      <c r="Y11" s="522"/>
      <c r="Z11" s="523"/>
      <c r="AA11" s="73">
        <v>5</v>
      </c>
      <c r="AB11" s="73"/>
      <c r="AC11" s="86">
        <v>0.5</v>
      </c>
      <c r="AD11" s="73">
        <f t="shared" si="0"/>
        <v>2.5</v>
      </c>
      <c r="AE11" s="73"/>
      <c r="AF11" s="73">
        <f t="shared" si="1"/>
        <v>0</v>
      </c>
      <c r="AG11" s="73"/>
      <c r="AH11" s="73">
        <f t="shared" si="2"/>
        <v>0</v>
      </c>
      <c r="AI11" s="73"/>
      <c r="AJ11" s="73">
        <f t="shared" si="3"/>
        <v>0</v>
      </c>
    </row>
    <row r="12" spans="1:36" ht="31" customHeight="1" x14ac:dyDescent="0.35">
      <c r="V12" s="522"/>
      <c r="W12" s="522"/>
      <c r="X12" s="522"/>
      <c r="Y12" s="522"/>
      <c r="Z12" s="523"/>
      <c r="AC12" s="438"/>
      <c r="AD12" s="441">
        <f>SUM(AD6:AD11)</f>
        <v>86</v>
      </c>
    </row>
    <row r="13" spans="1:36" x14ac:dyDescent="0.35">
      <c r="V13" s="522"/>
      <c r="W13" s="522"/>
      <c r="X13" s="522"/>
      <c r="Y13" s="522"/>
      <c r="Z13" s="523"/>
    </row>
    <row r="14" spans="1:36" x14ac:dyDescent="0.35">
      <c r="V14" s="522"/>
      <c r="W14" s="522"/>
      <c r="X14" s="522"/>
      <c r="Y14" s="522"/>
      <c r="Z14" s="523"/>
    </row>
    <row r="15" spans="1:36" x14ac:dyDescent="0.35">
      <c r="V15" s="522"/>
      <c r="W15" s="522"/>
      <c r="X15" s="522"/>
      <c r="Y15" s="522"/>
      <c r="Z15" s="523"/>
    </row>
    <row r="16" spans="1:36" x14ac:dyDescent="0.35">
      <c r="V16" s="522"/>
      <c r="W16" s="522"/>
      <c r="X16" s="522"/>
      <c r="Y16" s="522"/>
      <c r="Z16" s="523"/>
    </row>
    <row r="17" spans="22:26" x14ac:dyDescent="0.35">
      <c r="V17" s="522"/>
      <c r="W17" s="522"/>
      <c r="X17" s="522"/>
      <c r="Y17" s="522"/>
      <c r="Z17" s="523"/>
    </row>
  </sheetData>
  <autoFilter ref="A5:AH11"/>
  <mergeCells count="27">
    <mergeCell ref="V15:V17"/>
    <mergeCell ref="W15:W17"/>
    <mergeCell ref="X15:X17"/>
    <mergeCell ref="Y15:Y17"/>
    <mergeCell ref="Z15:Z17"/>
    <mergeCell ref="V9:V11"/>
    <mergeCell ref="W9:W11"/>
    <mergeCell ref="X9:X11"/>
    <mergeCell ref="Y9:Y11"/>
    <mergeCell ref="Z9:Z11"/>
    <mergeCell ref="V12:V14"/>
    <mergeCell ref="W12:W14"/>
    <mergeCell ref="X12:X14"/>
    <mergeCell ref="Y12:Y14"/>
    <mergeCell ref="Z12:Z14"/>
    <mergeCell ref="Z4:Z5"/>
    <mergeCell ref="V6:V8"/>
    <mergeCell ref="W6:W8"/>
    <mergeCell ref="X6:X8"/>
    <mergeCell ref="Y6:Y8"/>
    <mergeCell ref="Z6:Z8"/>
    <mergeCell ref="V4:Y4"/>
    <mergeCell ref="A1:C3"/>
    <mergeCell ref="D1:Q3"/>
    <mergeCell ref="R1:R3"/>
    <mergeCell ref="A4:H4"/>
    <mergeCell ref="I4:S4"/>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9937"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39937"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[1]Formulas!#REF!</xm:f>
          </x14:formula1>
          <xm:sqref>I6:I1048576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36"/>
  <sheetViews>
    <sheetView showGridLines="0" zoomScale="85" zoomScaleNormal="85" workbookViewId="0">
      <pane ySplit="5" topLeftCell="A6" activePane="bottomLeft" state="frozen"/>
      <selection activeCell="F4" sqref="F4"/>
      <selection pane="bottomLeft" sqref="A1:C3"/>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8" width="16.54296875" style="25" customWidth="1"/>
    <col min="29"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288" t="s">
        <v>924</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289"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290">
        <v>44956</v>
      </c>
      <c r="T3" s="27"/>
      <c r="U3" s="26"/>
      <c r="V3" s="25"/>
      <c r="W3" s="25"/>
      <c r="X3" s="25"/>
      <c r="Y3" s="25"/>
      <c r="Z3" s="2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c r="AA4" s="77"/>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70" t="s">
        <v>28</v>
      </c>
      <c r="AB5" s="70" t="s">
        <v>33</v>
      </c>
      <c r="AC5" s="71" t="s">
        <v>34</v>
      </c>
      <c r="AD5" s="72" t="s">
        <v>35</v>
      </c>
      <c r="AE5" s="71" t="s">
        <v>36</v>
      </c>
      <c r="AF5" s="72" t="s">
        <v>37</v>
      </c>
      <c r="AG5" s="71" t="s">
        <v>38</v>
      </c>
      <c r="AH5" s="72" t="s">
        <v>39</v>
      </c>
      <c r="AI5" s="71" t="s">
        <v>40</v>
      </c>
      <c r="AJ5" s="72" t="s">
        <v>41</v>
      </c>
    </row>
    <row r="6" spans="1:36" ht="52" x14ac:dyDescent="0.35">
      <c r="A6" s="46">
        <v>1</v>
      </c>
      <c r="B6" s="46" t="s">
        <v>42</v>
      </c>
      <c r="C6" s="36" t="s">
        <v>43</v>
      </c>
      <c r="D6" s="43" t="s">
        <v>44</v>
      </c>
      <c r="E6" s="43" t="s">
        <v>45</v>
      </c>
      <c r="F6" s="37" t="s">
        <v>45</v>
      </c>
      <c r="G6" s="43" t="s">
        <v>46</v>
      </c>
      <c r="H6" s="43" t="s">
        <v>47</v>
      </c>
      <c r="I6" s="43" t="s">
        <v>48</v>
      </c>
      <c r="J6" s="43" t="s">
        <v>49</v>
      </c>
      <c r="K6" s="43" t="s">
        <v>50</v>
      </c>
      <c r="L6" s="43">
        <v>100</v>
      </c>
      <c r="M6" s="46" t="s">
        <v>51</v>
      </c>
      <c r="N6" s="40" t="s">
        <v>52</v>
      </c>
      <c r="O6" s="35" t="s">
        <v>53</v>
      </c>
      <c r="P6" s="41" t="s">
        <v>54</v>
      </c>
      <c r="Q6" s="42" t="s">
        <v>54</v>
      </c>
      <c r="R6" s="43" t="s">
        <v>55</v>
      </c>
      <c r="S6" s="37" t="s">
        <v>56</v>
      </c>
      <c r="T6" s="59" t="s">
        <v>57</v>
      </c>
      <c r="U6" s="44">
        <v>0.1</v>
      </c>
      <c r="V6" s="492"/>
      <c r="W6" s="504"/>
      <c r="X6" s="492"/>
      <c r="Y6" s="492"/>
      <c r="Z6" s="491"/>
      <c r="AA6" s="74">
        <v>3</v>
      </c>
      <c r="AB6" s="80" t="s">
        <v>925</v>
      </c>
      <c r="AC6" s="73">
        <v>0</v>
      </c>
      <c r="AD6" s="104">
        <f>ROUND($AA6*AC6,2)</f>
        <v>0</v>
      </c>
      <c r="AE6" s="73"/>
      <c r="AF6" s="73">
        <f>+$AA6*AE6</f>
        <v>0</v>
      </c>
      <c r="AG6" s="73"/>
      <c r="AH6" s="73">
        <f>+$AA6*AG6</f>
        <v>0</v>
      </c>
      <c r="AI6" s="73"/>
      <c r="AJ6" s="73">
        <f>+$AA6*AI6</f>
        <v>0</v>
      </c>
    </row>
    <row r="7" spans="1:36" ht="52" x14ac:dyDescent="0.35">
      <c r="A7" s="46">
        <v>2</v>
      </c>
      <c r="B7" s="46" t="s">
        <v>42</v>
      </c>
      <c r="C7" s="36" t="s">
        <v>43</v>
      </c>
      <c r="D7" s="43" t="s">
        <v>44</v>
      </c>
      <c r="E7" s="43" t="s">
        <v>45</v>
      </c>
      <c r="F7" s="37" t="s">
        <v>45</v>
      </c>
      <c r="G7" s="43" t="s">
        <v>46</v>
      </c>
      <c r="H7" s="43" t="s">
        <v>47</v>
      </c>
      <c r="I7" s="43" t="s">
        <v>48</v>
      </c>
      <c r="J7" s="43" t="s">
        <v>49</v>
      </c>
      <c r="K7" s="43" t="s">
        <v>50</v>
      </c>
      <c r="L7" s="43">
        <v>100</v>
      </c>
      <c r="M7" s="46" t="s">
        <v>51</v>
      </c>
      <c r="N7" s="40" t="s">
        <v>58</v>
      </c>
      <c r="O7" s="35" t="s">
        <v>53</v>
      </c>
      <c r="P7" s="41" t="s">
        <v>54</v>
      </c>
      <c r="Q7" s="42" t="s">
        <v>54</v>
      </c>
      <c r="R7" s="43" t="s">
        <v>55</v>
      </c>
      <c r="S7" s="37" t="s">
        <v>59</v>
      </c>
      <c r="T7" s="59" t="s">
        <v>57</v>
      </c>
      <c r="U7" s="45">
        <v>0.1</v>
      </c>
      <c r="V7" s="492"/>
      <c r="W7" s="492"/>
      <c r="X7" s="492"/>
      <c r="Y7" s="492"/>
      <c r="Z7" s="491"/>
      <c r="AA7" s="74">
        <v>3</v>
      </c>
      <c r="AB7" s="80" t="s">
        <v>926</v>
      </c>
      <c r="AC7" s="73">
        <v>0</v>
      </c>
      <c r="AD7" s="104">
        <f t="shared" ref="AD7:AD35" si="0">ROUND($AA7*AC7,2)</f>
        <v>0</v>
      </c>
      <c r="AE7" s="73"/>
      <c r="AF7" s="73">
        <f t="shared" ref="AF7:AF35" si="1">+$AA7*AE7</f>
        <v>0</v>
      </c>
      <c r="AG7" s="73"/>
      <c r="AH7" s="73">
        <f t="shared" ref="AH7:AH35" si="2">+$AA7*AG7</f>
        <v>0</v>
      </c>
      <c r="AI7" s="73"/>
      <c r="AJ7" s="73">
        <f t="shared" ref="AJ7:AJ35" si="3">+$AA7*AI7</f>
        <v>0</v>
      </c>
    </row>
    <row r="8" spans="1:36" ht="52" x14ac:dyDescent="0.35">
      <c r="A8" s="46">
        <v>3</v>
      </c>
      <c r="B8" s="46" t="s">
        <v>42</v>
      </c>
      <c r="C8" s="36" t="s">
        <v>43</v>
      </c>
      <c r="D8" s="43" t="s">
        <v>44</v>
      </c>
      <c r="E8" s="43" t="s">
        <v>45</v>
      </c>
      <c r="F8" s="37" t="s">
        <v>45</v>
      </c>
      <c r="G8" s="43" t="s">
        <v>46</v>
      </c>
      <c r="H8" s="43" t="s">
        <v>47</v>
      </c>
      <c r="I8" s="43" t="s">
        <v>48</v>
      </c>
      <c r="J8" s="43" t="s">
        <v>49</v>
      </c>
      <c r="K8" s="43" t="s">
        <v>50</v>
      </c>
      <c r="L8" s="43">
        <v>100</v>
      </c>
      <c r="M8" s="46" t="s">
        <v>51</v>
      </c>
      <c r="N8" s="40" t="s">
        <v>60</v>
      </c>
      <c r="O8" s="35" t="s">
        <v>53</v>
      </c>
      <c r="P8" s="42" t="s">
        <v>54</v>
      </c>
      <c r="Q8" s="42" t="s">
        <v>54</v>
      </c>
      <c r="R8" s="43" t="s">
        <v>55</v>
      </c>
      <c r="S8" s="37" t="s">
        <v>61</v>
      </c>
      <c r="T8" s="59" t="s">
        <v>57</v>
      </c>
      <c r="U8" s="44">
        <v>7.0000000000000007E-2</v>
      </c>
      <c r="V8" s="492"/>
      <c r="W8" s="492"/>
      <c r="X8" s="492"/>
      <c r="Y8" s="492"/>
      <c r="Z8" s="491"/>
      <c r="AA8" s="74">
        <v>3</v>
      </c>
      <c r="AB8" s="80" t="s">
        <v>926</v>
      </c>
      <c r="AC8" s="73">
        <v>0</v>
      </c>
      <c r="AD8" s="104">
        <f t="shared" si="0"/>
        <v>0</v>
      </c>
      <c r="AE8" s="73"/>
      <c r="AF8" s="73">
        <f t="shared" si="1"/>
        <v>0</v>
      </c>
      <c r="AG8" s="73"/>
      <c r="AH8" s="73">
        <f t="shared" si="2"/>
        <v>0</v>
      </c>
      <c r="AI8" s="73"/>
      <c r="AJ8" s="73">
        <f t="shared" si="3"/>
        <v>0</v>
      </c>
    </row>
    <row r="9" spans="1:36" ht="201.75" customHeight="1" x14ac:dyDescent="0.35">
      <c r="A9" s="46">
        <v>4</v>
      </c>
      <c r="B9" s="46" t="s">
        <v>42</v>
      </c>
      <c r="C9" s="36" t="s">
        <v>43</v>
      </c>
      <c r="D9" s="43" t="s">
        <v>44</v>
      </c>
      <c r="E9" s="43" t="s">
        <v>45</v>
      </c>
      <c r="F9" s="37" t="s">
        <v>45</v>
      </c>
      <c r="G9" s="43" t="s">
        <v>46</v>
      </c>
      <c r="H9" s="43" t="s">
        <v>47</v>
      </c>
      <c r="I9" s="43" t="s">
        <v>48</v>
      </c>
      <c r="J9" s="43" t="s">
        <v>62</v>
      </c>
      <c r="K9" s="43" t="s">
        <v>63</v>
      </c>
      <c r="L9" s="43">
        <v>95</v>
      </c>
      <c r="M9" s="46" t="s">
        <v>51</v>
      </c>
      <c r="N9" s="40" t="s">
        <v>927</v>
      </c>
      <c r="O9" s="46" t="s">
        <v>65</v>
      </c>
      <c r="P9" s="46" t="s">
        <v>66</v>
      </c>
      <c r="Q9" s="46" t="s">
        <v>66</v>
      </c>
      <c r="R9" s="43" t="s">
        <v>55</v>
      </c>
      <c r="S9" s="37" t="s">
        <v>67</v>
      </c>
      <c r="T9" s="59" t="s">
        <v>68</v>
      </c>
      <c r="U9" s="44">
        <v>0.05</v>
      </c>
      <c r="V9" s="492"/>
      <c r="W9" s="493"/>
      <c r="X9" s="492"/>
      <c r="Y9" s="492"/>
      <c r="Z9" s="491"/>
      <c r="AA9" s="74">
        <v>2</v>
      </c>
      <c r="AB9" s="73"/>
      <c r="AC9" s="86">
        <v>1</v>
      </c>
      <c r="AD9" s="104">
        <f t="shared" si="0"/>
        <v>2</v>
      </c>
      <c r="AE9" s="73"/>
      <c r="AF9" s="73">
        <f t="shared" si="1"/>
        <v>0</v>
      </c>
      <c r="AG9" s="73"/>
      <c r="AH9" s="73">
        <f t="shared" si="2"/>
        <v>0</v>
      </c>
      <c r="AI9" s="73"/>
      <c r="AJ9" s="73">
        <f t="shared" si="3"/>
        <v>0</v>
      </c>
    </row>
    <row r="10" spans="1:36" ht="179.25" customHeight="1" x14ac:dyDescent="0.35">
      <c r="A10" s="46">
        <v>5</v>
      </c>
      <c r="B10" s="46" t="s">
        <v>42</v>
      </c>
      <c r="C10" s="36" t="s">
        <v>43</v>
      </c>
      <c r="D10" s="43" t="s">
        <v>44</v>
      </c>
      <c r="E10" s="43" t="s">
        <v>45</v>
      </c>
      <c r="F10" s="37" t="s">
        <v>45</v>
      </c>
      <c r="G10" s="43" t="s">
        <v>46</v>
      </c>
      <c r="H10" s="43" t="s">
        <v>47</v>
      </c>
      <c r="I10" s="43" t="s">
        <v>48</v>
      </c>
      <c r="J10" s="43" t="s">
        <v>62</v>
      </c>
      <c r="K10" s="43" t="s">
        <v>63</v>
      </c>
      <c r="L10" s="43">
        <v>95</v>
      </c>
      <c r="M10" s="46" t="s">
        <v>51</v>
      </c>
      <c r="N10" s="40" t="s">
        <v>928</v>
      </c>
      <c r="O10" s="46" t="s">
        <v>65</v>
      </c>
      <c r="P10" s="46" t="s">
        <v>66</v>
      </c>
      <c r="Q10" s="46" t="s">
        <v>66</v>
      </c>
      <c r="R10" s="43" t="s">
        <v>55</v>
      </c>
      <c r="S10" s="37" t="s">
        <v>67</v>
      </c>
      <c r="T10" s="59" t="s">
        <v>68</v>
      </c>
      <c r="U10" s="44">
        <v>0.05</v>
      </c>
      <c r="V10" s="492"/>
      <c r="W10" s="493"/>
      <c r="X10" s="492"/>
      <c r="Y10" s="492"/>
      <c r="Z10" s="491"/>
      <c r="AA10" s="74">
        <v>2</v>
      </c>
      <c r="AB10" s="73"/>
      <c r="AC10" s="86">
        <v>1</v>
      </c>
      <c r="AD10" s="104">
        <f t="shared" si="0"/>
        <v>2</v>
      </c>
      <c r="AE10" s="73"/>
      <c r="AF10" s="73">
        <f t="shared" si="1"/>
        <v>0</v>
      </c>
      <c r="AG10" s="73"/>
      <c r="AH10" s="73">
        <f t="shared" si="2"/>
        <v>0</v>
      </c>
      <c r="AI10" s="73"/>
      <c r="AJ10" s="73">
        <f t="shared" si="3"/>
        <v>0</v>
      </c>
    </row>
    <row r="11" spans="1:36" ht="130" x14ac:dyDescent="0.35">
      <c r="A11" s="46">
        <v>6</v>
      </c>
      <c r="B11" s="46" t="s">
        <v>42</v>
      </c>
      <c r="C11" s="36" t="s">
        <v>43</v>
      </c>
      <c r="D11" s="43" t="s">
        <v>44</v>
      </c>
      <c r="E11" s="43" t="s">
        <v>45</v>
      </c>
      <c r="F11" s="37" t="s">
        <v>45</v>
      </c>
      <c r="G11" s="43" t="s">
        <v>46</v>
      </c>
      <c r="H11" s="43" t="s">
        <v>47</v>
      </c>
      <c r="I11" s="43" t="s">
        <v>48</v>
      </c>
      <c r="J11" s="43" t="s">
        <v>62</v>
      </c>
      <c r="K11" s="43" t="s">
        <v>63</v>
      </c>
      <c r="L11" s="43">
        <v>95</v>
      </c>
      <c r="M11" s="46" t="s">
        <v>51</v>
      </c>
      <c r="N11" s="40" t="s">
        <v>929</v>
      </c>
      <c r="O11" s="46" t="s">
        <v>65</v>
      </c>
      <c r="P11" s="46" t="s">
        <v>66</v>
      </c>
      <c r="Q11" s="46" t="s">
        <v>66</v>
      </c>
      <c r="R11" s="43" t="s">
        <v>55</v>
      </c>
      <c r="S11" s="37" t="s">
        <v>71</v>
      </c>
      <c r="T11" s="59" t="s">
        <v>68</v>
      </c>
      <c r="U11" s="44">
        <v>0.03</v>
      </c>
      <c r="V11" s="492"/>
      <c r="W11" s="493"/>
      <c r="X11" s="492"/>
      <c r="Y11" s="492"/>
      <c r="Z11" s="491"/>
      <c r="AA11" s="74">
        <v>2</v>
      </c>
      <c r="AB11" s="73"/>
      <c r="AC11" s="86">
        <v>1</v>
      </c>
      <c r="AD11" s="104">
        <f t="shared" si="0"/>
        <v>2</v>
      </c>
      <c r="AE11" s="73"/>
      <c r="AF11" s="73">
        <f t="shared" si="1"/>
        <v>0</v>
      </c>
      <c r="AG11" s="73"/>
      <c r="AH11" s="73">
        <f t="shared" si="2"/>
        <v>0</v>
      </c>
      <c r="AI11" s="73"/>
      <c r="AJ11" s="73">
        <f t="shared" si="3"/>
        <v>0</v>
      </c>
    </row>
    <row r="12" spans="1:36" ht="143.25" customHeight="1" x14ac:dyDescent="0.35">
      <c r="A12" s="46">
        <v>7</v>
      </c>
      <c r="B12" s="46" t="s">
        <v>42</v>
      </c>
      <c r="C12" s="36" t="s">
        <v>43</v>
      </c>
      <c r="D12" s="43" t="s">
        <v>72</v>
      </c>
      <c r="E12" s="43" t="s">
        <v>73</v>
      </c>
      <c r="F12" s="40" t="s">
        <v>74</v>
      </c>
      <c r="G12" s="43" t="s">
        <v>46</v>
      </c>
      <c r="H12" s="43" t="s">
        <v>47</v>
      </c>
      <c r="I12" s="43" t="s">
        <v>48</v>
      </c>
      <c r="J12" s="43" t="s">
        <v>930</v>
      </c>
      <c r="K12" s="43" t="s">
        <v>931</v>
      </c>
      <c r="L12" s="43">
        <v>100</v>
      </c>
      <c r="M12" s="46" t="s">
        <v>51</v>
      </c>
      <c r="N12" s="40" t="s">
        <v>932</v>
      </c>
      <c r="O12" s="35" t="s">
        <v>78</v>
      </c>
      <c r="P12" s="46" t="s">
        <v>66</v>
      </c>
      <c r="Q12" s="46" t="s">
        <v>66</v>
      </c>
      <c r="R12" s="43" t="s">
        <v>79</v>
      </c>
      <c r="S12" s="37" t="s">
        <v>80</v>
      </c>
      <c r="T12" s="53" t="s">
        <v>81</v>
      </c>
      <c r="U12" s="44">
        <v>0.1</v>
      </c>
      <c r="V12" s="495"/>
      <c r="W12" s="496"/>
      <c r="X12" s="497"/>
      <c r="Y12" s="497"/>
      <c r="Z12" s="494"/>
      <c r="AA12" s="74">
        <v>3</v>
      </c>
      <c r="AB12" s="73"/>
      <c r="AC12" s="75">
        <v>1</v>
      </c>
      <c r="AD12" s="104">
        <f t="shared" si="0"/>
        <v>3</v>
      </c>
      <c r="AE12" s="73"/>
      <c r="AF12" s="73">
        <f t="shared" si="1"/>
        <v>0</v>
      </c>
      <c r="AG12" s="73"/>
      <c r="AH12" s="73">
        <f t="shared" si="2"/>
        <v>0</v>
      </c>
      <c r="AI12" s="73"/>
      <c r="AJ12" s="73">
        <f t="shared" si="3"/>
        <v>0</v>
      </c>
    </row>
    <row r="13" spans="1:36" ht="141.75" customHeight="1" x14ac:dyDescent="0.35">
      <c r="A13" s="46">
        <v>8</v>
      </c>
      <c r="B13" s="46" t="s">
        <v>42</v>
      </c>
      <c r="C13" s="36" t="s">
        <v>43</v>
      </c>
      <c r="D13" s="43" t="s">
        <v>72</v>
      </c>
      <c r="E13" s="43" t="s">
        <v>73</v>
      </c>
      <c r="F13" s="40" t="s">
        <v>74</v>
      </c>
      <c r="G13" s="43" t="s">
        <v>46</v>
      </c>
      <c r="H13" s="43" t="s">
        <v>47</v>
      </c>
      <c r="I13" s="43" t="s">
        <v>48</v>
      </c>
      <c r="J13" s="43" t="s">
        <v>933</v>
      </c>
      <c r="K13" s="43" t="s">
        <v>934</v>
      </c>
      <c r="L13" s="43">
        <v>100</v>
      </c>
      <c r="M13" s="46" t="s">
        <v>51</v>
      </c>
      <c r="N13" s="40" t="s">
        <v>935</v>
      </c>
      <c r="O13" s="35" t="s">
        <v>78</v>
      </c>
      <c r="P13" s="46" t="s">
        <v>66</v>
      </c>
      <c r="Q13" s="46" t="s">
        <v>66</v>
      </c>
      <c r="R13" s="43" t="s">
        <v>79</v>
      </c>
      <c r="S13" s="37" t="s">
        <v>83</v>
      </c>
      <c r="T13" s="53" t="s">
        <v>84</v>
      </c>
      <c r="U13" s="44">
        <v>0.1</v>
      </c>
      <c r="V13" s="495"/>
      <c r="W13" s="496"/>
      <c r="X13" s="497"/>
      <c r="Y13" s="497"/>
      <c r="Z13" s="494"/>
      <c r="AA13" s="74">
        <v>2</v>
      </c>
      <c r="AB13" s="73"/>
      <c r="AC13" s="105">
        <f>(26/28)</f>
        <v>0.9285714285714286</v>
      </c>
      <c r="AD13" s="104">
        <f t="shared" si="0"/>
        <v>1.86</v>
      </c>
      <c r="AE13" s="73"/>
      <c r="AF13" s="73">
        <f t="shared" si="1"/>
        <v>0</v>
      </c>
      <c r="AG13" s="73"/>
      <c r="AH13" s="73">
        <f t="shared" si="2"/>
        <v>0</v>
      </c>
      <c r="AI13" s="73"/>
      <c r="AJ13" s="73">
        <f t="shared" si="3"/>
        <v>0</v>
      </c>
    </row>
    <row r="14" spans="1:36" ht="78" x14ac:dyDescent="0.35">
      <c r="A14" s="46">
        <v>9</v>
      </c>
      <c r="B14" s="46" t="s">
        <v>42</v>
      </c>
      <c r="C14" s="36" t="s">
        <v>43</v>
      </c>
      <c r="D14" s="43" t="s">
        <v>72</v>
      </c>
      <c r="E14" s="43" t="s">
        <v>73</v>
      </c>
      <c r="F14" s="40" t="s">
        <v>74</v>
      </c>
      <c r="G14" s="43" t="s">
        <v>46</v>
      </c>
      <c r="H14" s="43" t="s">
        <v>47</v>
      </c>
      <c r="I14" s="43" t="s">
        <v>48</v>
      </c>
      <c r="J14" s="43" t="s">
        <v>936</v>
      </c>
      <c r="K14" s="43" t="s">
        <v>76</v>
      </c>
      <c r="L14" s="43">
        <v>100</v>
      </c>
      <c r="M14" s="46" t="s">
        <v>51</v>
      </c>
      <c r="N14" s="40" t="s">
        <v>937</v>
      </c>
      <c r="O14" s="35" t="s">
        <v>78</v>
      </c>
      <c r="P14" s="46" t="s">
        <v>66</v>
      </c>
      <c r="Q14" s="46" t="s">
        <v>66</v>
      </c>
      <c r="R14" s="43" t="s">
        <v>79</v>
      </c>
      <c r="S14" s="37" t="s">
        <v>71</v>
      </c>
      <c r="T14" s="53" t="s">
        <v>81</v>
      </c>
      <c r="U14" s="44">
        <v>0.12</v>
      </c>
      <c r="V14" s="495"/>
      <c r="W14" s="496"/>
      <c r="X14" s="497"/>
      <c r="Y14" s="497"/>
      <c r="Z14" s="494"/>
      <c r="AA14" s="74">
        <v>3</v>
      </c>
      <c r="AB14" s="73"/>
      <c r="AC14" s="105">
        <f>29/34</f>
        <v>0.8529411764705882</v>
      </c>
      <c r="AD14" s="104">
        <f t="shared" si="0"/>
        <v>2.56</v>
      </c>
      <c r="AE14" s="73"/>
      <c r="AF14" s="73">
        <f t="shared" si="1"/>
        <v>0</v>
      </c>
      <c r="AG14" s="73"/>
      <c r="AH14" s="73">
        <f t="shared" si="2"/>
        <v>0</v>
      </c>
      <c r="AI14" s="73"/>
      <c r="AJ14" s="73">
        <f t="shared" si="3"/>
        <v>0</v>
      </c>
    </row>
    <row r="15" spans="1:36" ht="52" x14ac:dyDescent="0.35">
      <c r="A15" s="46">
        <v>10</v>
      </c>
      <c r="B15" s="46" t="s">
        <v>42</v>
      </c>
      <c r="C15" s="36" t="s">
        <v>43</v>
      </c>
      <c r="D15" s="43" t="s">
        <v>44</v>
      </c>
      <c r="E15" s="46" t="s">
        <v>45</v>
      </c>
      <c r="F15" s="36" t="s">
        <v>45</v>
      </c>
      <c r="G15" s="43" t="s">
        <v>46</v>
      </c>
      <c r="H15" s="43" t="s">
        <v>47</v>
      </c>
      <c r="I15" s="43" t="s">
        <v>48</v>
      </c>
      <c r="J15" s="43" t="s">
        <v>86</v>
      </c>
      <c r="K15" s="46" t="s">
        <v>87</v>
      </c>
      <c r="L15" s="43">
        <v>100</v>
      </c>
      <c r="M15" s="46" t="s">
        <v>51</v>
      </c>
      <c r="N15" s="40" t="s">
        <v>938</v>
      </c>
      <c r="O15" s="46" t="s">
        <v>89</v>
      </c>
      <c r="P15" s="42" t="s">
        <v>66</v>
      </c>
      <c r="Q15" s="42" t="s">
        <v>54</v>
      </c>
      <c r="R15" s="43" t="s">
        <v>55</v>
      </c>
      <c r="S15" s="42" t="s">
        <v>56</v>
      </c>
      <c r="T15" s="59" t="s">
        <v>90</v>
      </c>
      <c r="U15" s="44">
        <v>0.1</v>
      </c>
      <c r="V15" s="492"/>
      <c r="W15" s="498"/>
      <c r="X15" s="492"/>
      <c r="Y15" s="492"/>
      <c r="Z15" s="491"/>
      <c r="AA15" s="74">
        <v>2</v>
      </c>
      <c r="AB15" s="80" t="s">
        <v>925</v>
      </c>
      <c r="AC15" s="73">
        <v>0</v>
      </c>
      <c r="AD15" s="104">
        <f t="shared" si="0"/>
        <v>0</v>
      </c>
      <c r="AE15" s="73"/>
      <c r="AF15" s="73">
        <f t="shared" si="1"/>
        <v>0</v>
      </c>
      <c r="AG15" s="73"/>
      <c r="AH15" s="73">
        <f t="shared" si="2"/>
        <v>0</v>
      </c>
      <c r="AI15" s="73"/>
      <c r="AJ15" s="73">
        <f t="shared" si="3"/>
        <v>0</v>
      </c>
    </row>
    <row r="16" spans="1:36" ht="52" x14ac:dyDescent="0.35">
      <c r="A16" s="46">
        <v>11</v>
      </c>
      <c r="B16" s="46" t="s">
        <v>42</v>
      </c>
      <c r="C16" s="36" t="s">
        <v>43</v>
      </c>
      <c r="D16" s="43" t="s">
        <v>44</v>
      </c>
      <c r="E16" s="46" t="s">
        <v>45</v>
      </c>
      <c r="F16" s="36" t="s">
        <v>45</v>
      </c>
      <c r="G16" s="43" t="s">
        <v>46</v>
      </c>
      <c r="H16" s="43" t="s">
        <v>47</v>
      </c>
      <c r="I16" s="43" t="s">
        <v>48</v>
      </c>
      <c r="J16" s="43" t="s">
        <v>86</v>
      </c>
      <c r="K16" s="46" t="s">
        <v>87</v>
      </c>
      <c r="L16" s="43">
        <v>100</v>
      </c>
      <c r="M16" s="46" t="s">
        <v>51</v>
      </c>
      <c r="N16" s="40" t="s">
        <v>939</v>
      </c>
      <c r="O16" s="46" t="s">
        <v>89</v>
      </c>
      <c r="P16" s="42" t="s">
        <v>66</v>
      </c>
      <c r="Q16" s="42" t="s">
        <v>54</v>
      </c>
      <c r="R16" s="43" t="s">
        <v>55</v>
      </c>
      <c r="S16" s="42" t="s">
        <v>56</v>
      </c>
      <c r="T16" s="59" t="s">
        <v>90</v>
      </c>
      <c r="U16" s="45">
        <v>0.1</v>
      </c>
      <c r="V16" s="492"/>
      <c r="W16" s="498"/>
      <c r="X16" s="492"/>
      <c r="Y16" s="492"/>
      <c r="Z16" s="491"/>
      <c r="AA16" s="74">
        <v>2</v>
      </c>
      <c r="AB16" s="80" t="s">
        <v>925</v>
      </c>
      <c r="AC16" s="73">
        <v>0</v>
      </c>
      <c r="AD16" s="104">
        <f t="shared" si="0"/>
        <v>0</v>
      </c>
      <c r="AE16" s="73"/>
      <c r="AF16" s="73">
        <f t="shared" si="1"/>
        <v>0</v>
      </c>
      <c r="AG16" s="73"/>
      <c r="AH16" s="73">
        <f t="shared" si="2"/>
        <v>0</v>
      </c>
      <c r="AI16" s="73"/>
      <c r="AJ16" s="73">
        <f t="shared" si="3"/>
        <v>0</v>
      </c>
    </row>
    <row r="17" spans="1:36" ht="65" x14ac:dyDescent="0.35">
      <c r="A17" s="46">
        <v>12</v>
      </c>
      <c r="B17" s="46" t="s">
        <v>42</v>
      </c>
      <c r="C17" s="36" t="s">
        <v>43</v>
      </c>
      <c r="D17" s="43" t="s">
        <v>44</v>
      </c>
      <c r="E17" s="46" t="s">
        <v>45</v>
      </c>
      <c r="F17" s="36" t="s">
        <v>45</v>
      </c>
      <c r="G17" s="43" t="s">
        <v>46</v>
      </c>
      <c r="H17" s="43" t="s">
        <v>47</v>
      </c>
      <c r="I17" s="43" t="s">
        <v>48</v>
      </c>
      <c r="J17" s="43" t="s">
        <v>86</v>
      </c>
      <c r="K17" s="46" t="s">
        <v>87</v>
      </c>
      <c r="L17" s="43">
        <v>100</v>
      </c>
      <c r="M17" s="46" t="s">
        <v>51</v>
      </c>
      <c r="N17" s="40" t="s">
        <v>940</v>
      </c>
      <c r="O17" s="46" t="s">
        <v>89</v>
      </c>
      <c r="P17" s="42" t="s">
        <v>66</v>
      </c>
      <c r="Q17" s="42" t="s">
        <v>54</v>
      </c>
      <c r="R17" s="43" t="s">
        <v>55</v>
      </c>
      <c r="S17" s="42" t="s">
        <v>56</v>
      </c>
      <c r="T17" s="59" t="s">
        <v>90</v>
      </c>
      <c r="U17" s="44">
        <v>0.08</v>
      </c>
      <c r="V17" s="492"/>
      <c r="W17" s="498"/>
      <c r="X17" s="492"/>
      <c r="Y17" s="492"/>
      <c r="Z17" s="491"/>
      <c r="AA17" s="74">
        <v>3</v>
      </c>
      <c r="AB17" s="80" t="s">
        <v>925</v>
      </c>
      <c r="AC17" s="73">
        <v>0</v>
      </c>
      <c r="AD17" s="104">
        <f t="shared" si="0"/>
        <v>0</v>
      </c>
      <c r="AE17" s="73"/>
      <c r="AF17" s="73">
        <f t="shared" si="1"/>
        <v>0</v>
      </c>
      <c r="AG17" s="73"/>
      <c r="AH17" s="73">
        <f t="shared" si="2"/>
        <v>0</v>
      </c>
      <c r="AI17" s="73"/>
      <c r="AJ17" s="73">
        <f t="shared" si="3"/>
        <v>0</v>
      </c>
    </row>
    <row r="18" spans="1:36" ht="91" x14ac:dyDescent="0.35">
      <c r="A18" s="46">
        <v>28</v>
      </c>
      <c r="B18" s="37" t="s">
        <v>42</v>
      </c>
      <c r="C18" s="36" t="s">
        <v>43</v>
      </c>
      <c r="D18" s="43" t="s">
        <v>72</v>
      </c>
      <c r="E18" s="37" t="s">
        <v>148</v>
      </c>
      <c r="F18" s="37" t="s">
        <v>149</v>
      </c>
      <c r="G18" s="43" t="s">
        <v>46</v>
      </c>
      <c r="H18" s="38" t="s">
        <v>150</v>
      </c>
      <c r="I18" s="39" t="s">
        <v>151</v>
      </c>
      <c r="J18" s="38" t="s">
        <v>152</v>
      </c>
      <c r="K18" s="39" t="s">
        <v>43</v>
      </c>
      <c r="L18" s="39">
        <v>1</v>
      </c>
      <c r="M18" s="35" t="s">
        <v>101</v>
      </c>
      <c r="N18" s="38" t="s">
        <v>941</v>
      </c>
      <c r="O18" s="39" t="s">
        <v>109</v>
      </c>
      <c r="P18" s="48">
        <v>45139</v>
      </c>
      <c r="Q18" s="48">
        <v>45199</v>
      </c>
      <c r="R18" s="43" t="s">
        <v>79</v>
      </c>
      <c r="S18" s="49" t="s">
        <v>154</v>
      </c>
      <c r="T18" s="37" t="s">
        <v>155</v>
      </c>
      <c r="U18" s="50">
        <v>0.1</v>
      </c>
      <c r="V18" s="46"/>
      <c r="W18" s="46"/>
      <c r="X18" s="46"/>
      <c r="Y18" s="46"/>
      <c r="Z18" s="34"/>
      <c r="AA18" s="74">
        <v>6</v>
      </c>
      <c r="AB18" s="80" t="s">
        <v>925</v>
      </c>
      <c r="AC18" s="73">
        <v>0</v>
      </c>
      <c r="AD18" s="104">
        <f t="shared" si="0"/>
        <v>0</v>
      </c>
      <c r="AE18" s="73"/>
      <c r="AF18" s="73">
        <f t="shared" si="1"/>
        <v>0</v>
      </c>
      <c r="AG18" s="73"/>
      <c r="AH18" s="73">
        <f t="shared" si="2"/>
        <v>0</v>
      </c>
      <c r="AI18" s="73"/>
      <c r="AJ18" s="73">
        <f t="shared" si="3"/>
        <v>0</v>
      </c>
    </row>
    <row r="19" spans="1:36" ht="52" x14ac:dyDescent="0.35">
      <c r="A19" s="46">
        <v>29</v>
      </c>
      <c r="B19" s="37" t="s">
        <v>42</v>
      </c>
      <c r="C19" s="36" t="s">
        <v>43</v>
      </c>
      <c r="D19" s="43" t="s">
        <v>72</v>
      </c>
      <c r="E19" s="37" t="s">
        <v>148</v>
      </c>
      <c r="F19" s="37" t="s">
        <v>149</v>
      </c>
      <c r="G19" s="43" t="s">
        <v>46</v>
      </c>
      <c r="H19" s="38" t="s">
        <v>150</v>
      </c>
      <c r="I19" s="39" t="s">
        <v>156</v>
      </c>
      <c r="J19" s="38" t="s">
        <v>157</v>
      </c>
      <c r="K19" s="39" t="s">
        <v>43</v>
      </c>
      <c r="L19" s="39">
        <v>1</v>
      </c>
      <c r="M19" s="35" t="s">
        <v>101</v>
      </c>
      <c r="N19" s="38" t="s">
        <v>942</v>
      </c>
      <c r="O19" s="39" t="s">
        <v>109</v>
      </c>
      <c r="P19" s="48">
        <v>45139</v>
      </c>
      <c r="Q19" s="48">
        <v>45199</v>
      </c>
      <c r="R19" s="43" t="s">
        <v>79</v>
      </c>
      <c r="S19" s="49" t="s">
        <v>159</v>
      </c>
      <c r="T19" s="37" t="s">
        <v>155</v>
      </c>
      <c r="U19" s="50">
        <v>0.02</v>
      </c>
      <c r="V19" s="46"/>
      <c r="W19" s="46"/>
      <c r="X19" s="46"/>
      <c r="Y19" s="46"/>
      <c r="Z19" s="34"/>
      <c r="AA19" s="74">
        <v>5</v>
      </c>
      <c r="AB19" s="80" t="s">
        <v>925</v>
      </c>
      <c r="AC19" s="73">
        <v>0</v>
      </c>
      <c r="AD19" s="104">
        <f t="shared" si="0"/>
        <v>0</v>
      </c>
      <c r="AE19" s="73"/>
      <c r="AF19" s="73">
        <f t="shared" si="1"/>
        <v>0</v>
      </c>
      <c r="AG19" s="73"/>
      <c r="AH19" s="73">
        <f t="shared" si="2"/>
        <v>0</v>
      </c>
      <c r="AI19" s="73"/>
      <c r="AJ19" s="73">
        <f t="shared" si="3"/>
        <v>0</v>
      </c>
    </row>
    <row r="20" spans="1:36" ht="65" x14ac:dyDescent="0.35">
      <c r="A20" s="46">
        <v>30</v>
      </c>
      <c r="B20" s="37" t="s">
        <v>42</v>
      </c>
      <c r="C20" s="36" t="s">
        <v>43</v>
      </c>
      <c r="D20" s="43" t="s">
        <v>72</v>
      </c>
      <c r="E20" s="37" t="s">
        <v>148</v>
      </c>
      <c r="F20" s="37" t="s">
        <v>149</v>
      </c>
      <c r="G20" s="43" t="s">
        <v>46</v>
      </c>
      <c r="H20" s="38" t="s">
        <v>150</v>
      </c>
      <c r="I20" s="39" t="s">
        <v>156</v>
      </c>
      <c r="J20" s="38" t="s">
        <v>160</v>
      </c>
      <c r="K20" s="39" t="s">
        <v>43</v>
      </c>
      <c r="L20" s="39">
        <v>1</v>
      </c>
      <c r="M20" s="35" t="s">
        <v>101</v>
      </c>
      <c r="N20" s="38" t="s">
        <v>943</v>
      </c>
      <c r="O20" s="39" t="s">
        <v>109</v>
      </c>
      <c r="P20" s="48">
        <v>45261</v>
      </c>
      <c r="Q20" s="48">
        <v>45275</v>
      </c>
      <c r="R20" s="43" t="s">
        <v>79</v>
      </c>
      <c r="S20" s="49" t="s">
        <v>162</v>
      </c>
      <c r="T20" s="37" t="s">
        <v>155</v>
      </c>
      <c r="U20" s="50">
        <v>0.05</v>
      </c>
      <c r="V20" s="46"/>
      <c r="W20" s="46"/>
      <c r="X20" s="46"/>
      <c r="Y20" s="46"/>
      <c r="Z20" s="34"/>
      <c r="AA20" s="74">
        <v>2</v>
      </c>
      <c r="AB20" s="80" t="s">
        <v>925</v>
      </c>
      <c r="AC20" s="73">
        <v>0</v>
      </c>
      <c r="AD20" s="104">
        <f t="shared" si="0"/>
        <v>0</v>
      </c>
      <c r="AE20" s="73"/>
      <c r="AF20" s="73">
        <f t="shared" si="1"/>
        <v>0</v>
      </c>
      <c r="AG20" s="73"/>
      <c r="AH20" s="73">
        <f t="shared" si="2"/>
        <v>0</v>
      </c>
      <c r="AI20" s="73"/>
      <c r="AJ20" s="73">
        <f t="shared" si="3"/>
        <v>0</v>
      </c>
    </row>
    <row r="21" spans="1:36" ht="117" x14ac:dyDescent="0.35">
      <c r="A21" s="46">
        <v>32</v>
      </c>
      <c r="B21" s="37" t="s">
        <v>42</v>
      </c>
      <c r="C21" s="36" t="s">
        <v>43</v>
      </c>
      <c r="D21" s="43" t="s">
        <v>72</v>
      </c>
      <c r="E21" s="37" t="s">
        <v>148</v>
      </c>
      <c r="F21" s="37" t="s">
        <v>166</v>
      </c>
      <c r="G21" s="43" t="s">
        <v>46</v>
      </c>
      <c r="H21" s="38" t="s">
        <v>150</v>
      </c>
      <c r="I21" s="39" t="s">
        <v>48</v>
      </c>
      <c r="J21" s="38" t="s">
        <v>167</v>
      </c>
      <c r="K21" s="39" t="s">
        <v>43</v>
      </c>
      <c r="L21" s="39">
        <v>100</v>
      </c>
      <c r="M21" s="35" t="s">
        <v>51</v>
      </c>
      <c r="N21" s="38" t="s">
        <v>944</v>
      </c>
      <c r="O21" s="35" t="s">
        <v>78</v>
      </c>
      <c r="P21" s="48">
        <v>44927</v>
      </c>
      <c r="Q21" s="48">
        <v>45291</v>
      </c>
      <c r="R21" s="43" t="s">
        <v>79</v>
      </c>
      <c r="S21" s="49" t="s">
        <v>169</v>
      </c>
      <c r="T21" s="37" t="s">
        <v>170</v>
      </c>
      <c r="U21" s="50">
        <v>0.02</v>
      </c>
      <c r="V21" s="46"/>
      <c r="W21" s="46"/>
      <c r="X21" s="46"/>
      <c r="Y21" s="46"/>
      <c r="Z21" s="34"/>
      <c r="AA21" s="74">
        <v>3</v>
      </c>
      <c r="AB21" s="80" t="s">
        <v>925</v>
      </c>
      <c r="AC21" s="73">
        <v>0</v>
      </c>
      <c r="AD21" s="104">
        <f t="shared" si="0"/>
        <v>0</v>
      </c>
      <c r="AE21" s="73"/>
      <c r="AF21" s="73">
        <f t="shared" si="1"/>
        <v>0</v>
      </c>
      <c r="AG21" s="73"/>
      <c r="AH21" s="73">
        <f t="shared" si="2"/>
        <v>0</v>
      </c>
      <c r="AI21" s="73"/>
      <c r="AJ21" s="73">
        <f t="shared" si="3"/>
        <v>0</v>
      </c>
    </row>
    <row r="22" spans="1:36" ht="52" x14ac:dyDescent="0.35">
      <c r="A22" s="46">
        <v>33</v>
      </c>
      <c r="B22" s="37" t="s">
        <v>42</v>
      </c>
      <c r="C22" s="36" t="s">
        <v>43</v>
      </c>
      <c r="D22" s="43" t="s">
        <v>72</v>
      </c>
      <c r="E22" s="37" t="s">
        <v>148</v>
      </c>
      <c r="F22" s="37" t="s">
        <v>166</v>
      </c>
      <c r="G22" s="43" t="s">
        <v>46</v>
      </c>
      <c r="H22" s="38" t="s">
        <v>150</v>
      </c>
      <c r="I22" s="39" t="s">
        <v>48</v>
      </c>
      <c r="J22" s="38" t="s">
        <v>171</v>
      </c>
      <c r="K22" s="39" t="s">
        <v>43</v>
      </c>
      <c r="L22" s="39">
        <v>100</v>
      </c>
      <c r="M22" s="35" t="s">
        <v>51</v>
      </c>
      <c r="N22" s="38" t="s">
        <v>945</v>
      </c>
      <c r="O22" s="35" t="s">
        <v>78</v>
      </c>
      <c r="P22" s="48">
        <v>44927</v>
      </c>
      <c r="Q22" s="48">
        <v>45291</v>
      </c>
      <c r="R22" s="43" t="s">
        <v>79</v>
      </c>
      <c r="S22" s="49" t="s">
        <v>173</v>
      </c>
      <c r="T22" s="37" t="s">
        <v>174</v>
      </c>
      <c r="U22" s="50">
        <v>0.05</v>
      </c>
      <c r="V22" s="46"/>
      <c r="W22" s="46"/>
      <c r="X22" s="46"/>
      <c r="Y22" s="46"/>
      <c r="Z22" s="34"/>
      <c r="AA22" s="74">
        <v>3</v>
      </c>
      <c r="AB22" s="86"/>
      <c r="AC22" s="86">
        <v>1</v>
      </c>
      <c r="AD22" s="104">
        <f t="shared" si="0"/>
        <v>3</v>
      </c>
      <c r="AE22" s="73"/>
      <c r="AF22" s="73">
        <f t="shared" si="1"/>
        <v>0</v>
      </c>
      <c r="AG22" s="73"/>
      <c r="AH22" s="73">
        <f t="shared" si="2"/>
        <v>0</v>
      </c>
      <c r="AI22" s="73"/>
      <c r="AJ22" s="73">
        <f t="shared" si="3"/>
        <v>0</v>
      </c>
    </row>
    <row r="23" spans="1:36" ht="169" x14ac:dyDescent="0.35">
      <c r="A23" s="46">
        <v>34</v>
      </c>
      <c r="B23" s="37" t="s">
        <v>42</v>
      </c>
      <c r="C23" s="36" t="s">
        <v>43</v>
      </c>
      <c r="D23" s="43" t="s">
        <v>72</v>
      </c>
      <c r="E23" s="37" t="s">
        <v>148</v>
      </c>
      <c r="F23" s="37" t="s">
        <v>166</v>
      </c>
      <c r="G23" s="43" t="s">
        <v>46</v>
      </c>
      <c r="H23" s="38" t="s">
        <v>150</v>
      </c>
      <c r="I23" s="39" t="s">
        <v>48</v>
      </c>
      <c r="J23" s="38" t="s">
        <v>175</v>
      </c>
      <c r="K23" s="39" t="s">
        <v>176</v>
      </c>
      <c r="L23" s="39">
        <v>80</v>
      </c>
      <c r="M23" s="35" t="s">
        <v>51</v>
      </c>
      <c r="N23" s="38" t="s">
        <v>946</v>
      </c>
      <c r="O23" s="35" t="s">
        <v>78</v>
      </c>
      <c r="P23" s="48">
        <v>44927</v>
      </c>
      <c r="Q23" s="48">
        <v>45291</v>
      </c>
      <c r="R23" s="43" t="s">
        <v>79</v>
      </c>
      <c r="S23" s="49" t="s">
        <v>178</v>
      </c>
      <c r="T23" s="37" t="s">
        <v>179</v>
      </c>
      <c r="U23" s="50">
        <v>0.05</v>
      </c>
      <c r="V23" s="46"/>
      <c r="W23" s="46"/>
      <c r="X23" s="46"/>
      <c r="Y23" s="46"/>
      <c r="Z23" s="34"/>
      <c r="AA23" s="74">
        <v>6</v>
      </c>
      <c r="AB23" s="73"/>
      <c r="AC23" s="86">
        <v>1</v>
      </c>
      <c r="AD23" s="104">
        <f t="shared" si="0"/>
        <v>6</v>
      </c>
      <c r="AE23" s="73"/>
      <c r="AF23" s="73">
        <f t="shared" si="1"/>
        <v>0</v>
      </c>
      <c r="AG23" s="73"/>
      <c r="AH23" s="73">
        <f t="shared" si="2"/>
        <v>0</v>
      </c>
      <c r="AI23" s="73"/>
      <c r="AJ23" s="73">
        <f t="shared" si="3"/>
        <v>0</v>
      </c>
    </row>
    <row r="24" spans="1:36" ht="182" x14ac:dyDescent="0.35">
      <c r="A24" s="46">
        <v>35</v>
      </c>
      <c r="B24" s="37" t="s">
        <v>42</v>
      </c>
      <c r="C24" s="36" t="s">
        <v>43</v>
      </c>
      <c r="D24" s="43" t="s">
        <v>44</v>
      </c>
      <c r="E24" s="37" t="s">
        <v>148</v>
      </c>
      <c r="F24" s="37" t="s">
        <v>166</v>
      </c>
      <c r="G24" s="43" t="s">
        <v>46</v>
      </c>
      <c r="H24" s="43" t="s">
        <v>150</v>
      </c>
      <c r="I24" s="43" t="s">
        <v>48</v>
      </c>
      <c r="J24" s="43" t="s">
        <v>947</v>
      </c>
      <c r="K24" s="43" t="s">
        <v>181</v>
      </c>
      <c r="L24" s="39">
        <v>100</v>
      </c>
      <c r="M24" s="35" t="s">
        <v>51</v>
      </c>
      <c r="N24" s="38" t="s">
        <v>948</v>
      </c>
      <c r="O24" s="35" t="s">
        <v>78</v>
      </c>
      <c r="P24" s="42">
        <v>44928</v>
      </c>
      <c r="Q24" s="42" t="s">
        <v>183</v>
      </c>
      <c r="R24" s="43" t="s">
        <v>79</v>
      </c>
      <c r="S24" s="43" t="s">
        <v>184</v>
      </c>
      <c r="T24" s="37" t="s">
        <v>185</v>
      </c>
      <c r="U24" s="50">
        <v>0.1</v>
      </c>
      <c r="V24" s="46"/>
      <c r="W24" s="46"/>
      <c r="X24" s="46"/>
      <c r="Y24" s="46"/>
      <c r="Z24" s="34"/>
      <c r="AA24" s="74">
        <v>5</v>
      </c>
      <c r="AB24" s="73"/>
      <c r="AC24" s="86">
        <v>1</v>
      </c>
      <c r="AD24" s="104">
        <f t="shared" si="0"/>
        <v>5</v>
      </c>
      <c r="AE24" s="73"/>
      <c r="AF24" s="73">
        <f t="shared" si="1"/>
        <v>0</v>
      </c>
      <c r="AG24" s="73"/>
      <c r="AH24" s="73">
        <f t="shared" si="2"/>
        <v>0</v>
      </c>
      <c r="AI24" s="73"/>
      <c r="AJ24" s="73">
        <f t="shared" si="3"/>
        <v>0</v>
      </c>
    </row>
    <row r="25" spans="1:36" ht="182" x14ac:dyDescent="0.35">
      <c r="A25" s="46">
        <v>36</v>
      </c>
      <c r="B25" s="37" t="s">
        <v>42</v>
      </c>
      <c r="C25" s="36" t="s">
        <v>43</v>
      </c>
      <c r="D25" s="43" t="s">
        <v>72</v>
      </c>
      <c r="E25" s="37" t="s">
        <v>148</v>
      </c>
      <c r="F25" s="37" t="s">
        <v>166</v>
      </c>
      <c r="G25" s="43" t="s">
        <v>46</v>
      </c>
      <c r="H25" s="38" t="s">
        <v>150</v>
      </c>
      <c r="I25" s="39" t="s">
        <v>48</v>
      </c>
      <c r="J25" s="38" t="s">
        <v>186</v>
      </c>
      <c r="K25" s="39" t="s">
        <v>43</v>
      </c>
      <c r="L25" s="39">
        <v>100</v>
      </c>
      <c r="M25" s="35" t="s">
        <v>51</v>
      </c>
      <c r="N25" s="38" t="s">
        <v>949</v>
      </c>
      <c r="O25" s="35" t="s">
        <v>78</v>
      </c>
      <c r="P25" s="48">
        <v>44927</v>
      </c>
      <c r="Q25" s="48">
        <v>45291</v>
      </c>
      <c r="R25" s="43" t="s">
        <v>79</v>
      </c>
      <c r="S25" s="49" t="s">
        <v>188</v>
      </c>
      <c r="T25" s="37" t="s">
        <v>185</v>
      </c>
      <c r="U25" s="50">
        <v>0.05</v>
      </c>
      <c r="V25" s="46"/>
      <c r="W25" s="46"/>
      <c r="X25" s="46"/>
      <c r="Y25" s="46"/>
      <c r="Z25" s="34"/>
      <c r="AA25" s="106">
        <v>3</v>
      </c>
      <c r="AB25" s="80" t="s">
        <v>950</v>
      </c>
      <c r="AC25" s="86">
        <v>1</v>
      </c>
      <c r="AD25" s="104">
        <f t="shared" si="0"/>
        <v>3</v>
      </c>
      <c r="AE25" s="73"/>
      <c r="AF25" s="73">
        <f t="shared" si="1"/>
        <v>0</v>
      </c>
      <c r="AG25" s="73"/>
      <c r="AH25" s="73">
        <f t="shared" si="2"/>
        <v>0</v>
      </c>
      <c r="AI25" s="73"/>
      <c r="AJ25" s="73">
        <f t="shared" si="3"/>
        <v>0</v>
      </c>
    </row>
    <row r="26" spans="1:36" ht="247" x14ac:dyDescent="0.35">
      <c r="A26" s="46">
        <v>38</v>
      </c>
      <c r="B26" s="37" t="s">
        <v>42</v>
      </c>
      <c r="C26" s="36" t="s">
        <v>43</v>
      </c>
      <c r="D26" s="43" t="s">
        <v>72</v>
      </c>
      <c r="E26" s="37" t="s">
        <v>148</v>
      </c>
      <c r="F26" s="37" t="s">
        <v>166</v>
      </c>
      <c r="G26" s="43" t="s">
        <v>46</v>
      </c>
      <c r="H26" s="38" t="s">
        <v>150</v>
      </c>
      <c r="I26" s="39" t="s">
        <v>48</v>
      </c>
      <c r="J26" s="43" t="s">
        <v>193</v>
      </c>
      <c r="K26" s="43" t="s">
        <v>194</v>
      </c>
      <c r="L26" s="39">
        <v>12</v>
      </c>
      <c r="M26" s="35" t="s">
        <v>951</v>
      </c>
      <c r="N26" s="40" t="s">
        <v>952</v>
      </c>
      <c r="O26" s="35" t="s">
        <v>78</v>
      </c>
      <c r="P26" s="48">
        <v>44927</v>
      </c>
      <c r="Q26" s="48">
        <v>45291</v>
      </c>
      <c r="R26" s="43" t="s">
        <v>79</v>
      </c>
      <c r="S26" s="49" t="s">
        <v>188</v>
      </c>
      <c r="T26" s="37" t="s">
        <v>196</v>
      </c>
      <c r="U26" s="50">
        <v>0.01</v>
      </c>
      <c r="V26" s="46"/>
      <c r="W26" s="46"/>
      <c r="X26" s="46"/>
      <c r="Y26" s="46"/>
      <c r="Z26" s="34"/>
      <c r="AA26" s="106">
        <v>6</v>
      </c>
      <c r="AB26" s="80" t="s">
        <v>953</v>
      </c>
      <c r="AC26" s="86">
        <v>1</v>
      </c>
      <c r="AD26" s="104">
        <f t="shared" si="0"/>
        <v>6</v>
      </c>
      <c r="AE26" s="73"/>
      <c r="AF26" s="73">
        <f t="shared" si="1"/>
        <v>0</v>
      </c>
      <c r="AG26" s="73"/>
      <c r="AH26" s="73">
        <f t="shared" si="2"/>
        <v>0</v>
      </c>
      <c r="AI26" s="73"/>
      <c r="AJ26" s="73">
        <f t="shared" si="3"/>
        <v>0</v>
      </c>
    </row>
    <row r="27" spans="1:36" ht="65" x14ac:dyDescent="0.35">
      <c r="A27" s="46">
        <v>39</v>
      </c>
      <c r="B27" s="37" t="s">
        <v>42</v>
      </c>
      <c r="C27" s="36" t="s">
        <v>43</v>
      </c>
      <c r="D27" s="43" t="s">
        <v>44</v>
      </c>
      <c r="E27" s="37" t="s">
        <v>148</v>
      </c>
      <c r="F27" s="37" t="s">
        <v>166</v>
      </c>
      <c r="G27" s="43" t="s">
        <v>46</v>
      </c>
      <c r="H27" s="38" t="s">
        <v>150</v>
      </c>
      <c r="I27" s="39" t="s">
        <v>48</v>
      </c>
      <c r="J27" s="38" t="s">
        <v>197</v>
      </c>
      <c r="K27" s="39" t="s">
        <v>43</v>
      </c>
      <c r="L27" s="39">
        <v>1</v>
      </c>
      <c r="M27" s="35" t="s">
        <v>101</v>
      </c>
      <c r="N27" s="40" t="s">
        <v>954</v>
      </c>
      <c r="O27" s="39" t="s">
        <v>109</v>
      </c>
      <c r="P27" s="48">
        <v>45200</v>
      </c>
      <c r="Q27" s="48">
        <v>45230</v>
      </c>
      <c r="R27" s="43" t="s">
        <v>79</v>
      </c>
      <c r="S27" s="49" t="s">
        <v>188</v>
      </c>
      <c r="T27" s="37" t="s">
        <v>155</v>
      </c>
      <c r="U27" s="50">
        <v>0.05</v>
      </c>
      <c r="V27" s="46"/>
      <c r="W27" s="46"/>
      <c r="X27" s="46"/>
      <c r="Y27" s="46"/>
      <c r="Z27" s="34"/>
      <c r="AA27" s="74">
        <v>3</v>
      </c>
      <c r="AB27" s="80" t="s">
        <v>925</v>
      </c>
      <c r="AC27" s="73">
        <v>0</v>
      </c>
      <c r="AD27" s="104">
        <f t="shared" si="0"/>
        <v>0</v>
      </c>
      <c r="AE27" s="73"/>
      <c r="AF27" s="73">
        <f t="shared" si="1"/>
        <v>0</v>
      </c>
      <c r="AG27" s="73"/>
      <c r="AH27" s="73">
        <f t="shared" si="2"/>
        <v>0</v>
      </c>
      <c r="AI27" s="73"/>
      <c r="AJ27" s="73">
        <f t="shared" si="3"/>
        <v>0</v>
      </c>
    </row>
    <row r="28" spans="1:36" ht="65" x14ac:dyDescent="0.35">
      <c r="A28" s="46">
        <v>40</v>
      </c>
      <c r="B28" s="37" t="s">
        <v>42</v>
      </c>
      <c r="C28" s="36" t="s">
        <v>43</v>
      </c>
      <c r="D28" s="43" t="s">
        <v>44</v>
      </c>
      <c r="E28" s="37" t="s">
        <v>148</v>
      </c>
      <c r="F28" s="37" t="s">
        <v>166</v>
      </c>
      <c r="G28" s="43" t="s">
        <v>46</v>
      </c>
      <c r="H28" s="38" t="s">
        <v>150</v>
      </c>
      <c r="I28" s="39" t="s">
        <v>48</v>
      </c>
      <c r="J28" s="38" t="s">
        <v>199</v>
      </c>
      <c r="K28" s="39" t="s">
        <v>43</v>
      </c>
      <c r="L28" s="39">
        <v>1</v>
      </c>
      <c r="M28" s="35" t="s">
        <v>101</v>
      </c>
      <c r="N28" s="40" t="s">
        <v>955</v>
      </c>
      <c r="O28" s="39" t="s">
        <v>109</v>
      </c>
      <c r="P28" s="48">
        <v>45261</v>
      </c>
      <c r="Q28" s="48">
        <v>45290</v>
      </c>
      <c r="R28" s="43" t="s">
        <v>79</v>
      </c>
      <c r="S28" s="49" t="s">
        <v>201</v>
      </c>
      <c r="T28" s="37" t="s">
        <v>155</v>
      </c>
      <c r="U28" s="50">
        <v>0.1</v>
      </c>
      <c r="V28" s="46"/>
      <c r="W28" s="46"/>
      <c r="X28" s="46"/>
      <c r="Y28" s="46"/>
      <c r="Z28" s="34"/>
      <c r="AA28" s="74">
        <v>3</v>
      </c>
      <c r="AB28" s="80" t="s">
        <v>925</v>
      </c>
      <c r="AC28" s="73">
        <v>0</v>
      </c>
      <c r="AD28" s="104">
        <f t="shared" si="0"/>
        <v>0</v>
      </c>
      <c r="AE28" s="73"/>
      <c r="AF28" s="73">
        <f t="shared" si="1"/>
        <v>0</v>
      </c>
      <c r="AG28" s="73"/>
      <c r="AH28" s="73">
        <f t="shared" si="2"/>
        <v>0</v>
      </c>
      <c r="AI28" s="73"/>
      <c r="AJ28" s="73">
        <f t="shared" si="3"/>
        <v>0</v>
      </c>
    </row>
    <row r="29" spans="1:36" ht="169" x14ac:dyDescent="0.35">
      <c r="A29" s="46">
        <v>41</v>
      </c>
      <c r="B29" s="37" t="s">
        <v>42</v>
      </c>
      <c r="C29" s="36" t="s">
        <v>43</v>
      </c>
      <c r="D29" s="43" t="s">
        <v>44</v>
      </c>
      <c r="E29" s="37" t="s">
        <v>148</v>
      </c>
      <c r="F29" s="37" t="s">
        <v>166</v>
      </c>
      <c r="G29" s="43" t="s">
        <v>46</v>
      </c>
      <c r="H29" s="38" t="s">
        <v>150</v>
      </c>
      <c r="I29" s="39" t="s">
        <v>48</v>
      </c>
      <c r="J29" s="38" t="s">
        <v>202</v>
      </c>
      <c r="K29" s="39" t="s">
        <v>43</v>
      </c>
      <c r="L29" s="39">
        <v>1</v>
      </c>
      <c r="M29" s="35" t="s">
        <v>101</v>
      </c>
      <c r="N29" s="40" t="s">
        <v>956</v>
      </c>
      <c r="O29" s="39" t="s">
        <v>109</v>
      </c>
      <c r="P29" s="48">
        <v>45261</v>
      </c>
      <c r="Q29" s="48">
        <v>44946</v>
      </c>
      <c r="R29" s="43" t="s">
        <v>79</v>
      </c>
      <c r="S29" s="49" t="s">
        <v>204</v>
      </c>
      <c r="T29" s="37" t="s">
        <v>179</v>
      </c>
      <c r="U29" s="50">
        <v>0.05</v>
      </c>
      <c r="V29" s="46"/>
      <c r="W29" s="46"/>
      <c r="X29" s="46"/>
      <c r="Y29" s="46"/>
      <c r="Z29" s="34"/>
      <c r="AA29" s="106">
        <v>4</v>
      </c>
      <c r="AB29" s="80" t="s">
        <v>957</v>
      </c>
      <c r="AC29" s="86">
        <v>1</v>
      </c>
      <c r="AD29" s="104">
        <f t="shared" si="0"/>
        <v>4</v>
      </c>
      <c r="AE29" s="73"/>
      <c r="AF29" s="73">
        <f t="shared" si="1"/>
        <v>0</v>
      </c>
      <c r="AG29" s="73"/>
      <c r="AH29" s="73">
        <f t="shared" si="2"/>
        <v>0</v>
      </c>
      <c r="AI29" s="73"/>
      <c r="AJ29" s="73">
        <f t="shared" si="3"/>
        <v>0</v>
      </c>
    </row>
    <row r="30" spans="1:36" ht="169" x14ac:dyDescent="0.35">
      <c r="A30" s="46">
        <v>42</v>
      </c>
      <c r="B30" s="37" t="s">
        <v>42</v>
      </c>
      <c r="C30" s="36" t="s">
        <v>43</v>
      </c>
      <c r="D30" s="43" t="s">
        <v>44</v>
      </c>
      <c r="E30" s="37" t="s">
        <v>148</v>
      </c>
      <c r="F30" s="37" t="s">
        <v>166</v>
      </c>
      <c r="G30" s="43" t="s">
        <v>46</v>
      </c>
      <c r="H30" s="38" t="s">
        <v>150</v>
      </c>
      <c r="I30" s="39" t="s">
        <v>48</v>
      </c>
      <c r="J30" s="38" t="s">
        <v>205</v>
      </c>
      <c r="K30" s="39" t="s">
        <v>43</v>
      </c>
      <c r="L30" s="39">
        <v>100</v>
      </c>
      <c r="M30" s="35" t="s">
        <v>51</v>
      </c>
      <c r="N30" s="40" t="s">
        <v>958</v>
      </c>
      <c r="O30" s="39" t="s">
        <v>109</v>
      </c>
      <c r="P30" s="48">
        <v>44928</v>
      </c>
      <c r="Q30" s="48">
        <v>44957</v>
      </c>
      <c r="R30" s="43" t="s">
        <v>79</v>
      </c>
      <c r="S30" s="49" t="s">
        <v>207</v>
      </c>
      <c r="T30" s="37" t="s">
        <v>179</v>
      </c>
      <c r="U30" s="50">
        <v>0.05</v>
      </c>
      <c r="V30" s="46"/>
      <c r="W30" s="46"/>
      <c r="X30" s="46"/>
      <c r="Y30" s="46"/>
      <c r="Z30" s="34"/>
      <c r="AA30" s="106">
        <v>4</v>
      </c>
      <c r="AB30" s="80" t="s">
        <v>957</v>
      </c>
      <c r="AC30" s="86">
        <v>1</v>
      </c>
      <c r="AD30" s="104">
        <f t="shared" si="0"/>
        <v>4</v>
      </c>
      <c r="AE30" s="73"/>
      <c r="AF30" s="73">
        <f t="shared" si="1"/>
        <v>0</v>
      </c>
      <c r="AG30" s="73"/>
      <c r="AH30" s="73">
        <f t="shared" si="2"/>
        <v>0</v>
      </c>
      <c r="AI30" s="73"/>
      <c r="AJ30" s="73">
        <f t="shared" si="3"/>
        <v>0</v>
      </c>
    </row>
    <row r="31" spans="1:36" ht="182" x14ac:dyDescent="0.35">
      <c r="A31" s="46">
        <v>43</v>
      </c>
      <c r="B31" s="37" t="s">
        <v>42</v>
      </c>
      <c r="C31" s="36" t="s">
        <v>43</v>
      </c>
      <c r="D31" s="43" t="s">
        <v>44</v>
      </c>
      <c r="E31" s="37" t="s">
        <v>148</v>
      </c>
      <c r="F31" s="37" t="s">
        <v>166</v>
      </c>
      <c r="G31" s="43" t="s">
        <v>46</v>
      </c>
      <c r="H31" s="43" t="s">
        <v>150</v>
      </c>
      <c r="I31" s="43" t="s">
        <v>48</v>
      </c>
      <c r="J31" s="43" t="s">
        <v>959</v>
      </c>
      <c r="K31" s="43" t="s">
        <v>960</v>
      </c>
      <c r="L31" s="43" t="s">
        <v>961</v>
      </c>
      <c r="M31" s="43" t="s">
        <v>51</v>
      </c>
      <c r="N31" s="38" t="s">
        <v>962</v>
      </c>
      <c r="O31" s="39" t="s">
        <v>66</v>
      </c>
      <c r="P31" s="42">
        <v>44928</v>
      </c>
      <c r="Q31" s="42" t="s">
        <v>183</v>
      </c>
      <c r="R31" s="43" t="s">
        <v>79</v>
      </c>
      <c r="S31" s="43" t="s">
        <v>159</v>
      </c>
      <c r="T31" s="37" t="s">
        <v>185</v>
      </c>
      <c r="U31" s="50">
        <v>0.02</v>
      </c>
      <c r="V31" s="46"/>
      <c r="W31" s="46"/>
      <c r="X31" s="46"/>
      <c r="Y31" s="46"/>
      <c r="Z31" s="34"/>
      <c r="AA31" s="106">
        <v>6</v>
      </c>
      <c r="AB31" s="80" t="s">
        <v>963</v>
      </c>
      <c r="AC31" s="81">
        <v>1</v>
      </c>
      <c r="AD31" s="104">
        <f t="shared" si="0"/>
        <v>6</v>
      </c>
      <c r="AE31" s="73"/>
      <c r="AF31" s="73">
        <f t="shared" si="1"/>
        <v>0</v>
      </c>
      <c r="AG31" s="73"/>
      <c r="AH31" s="73">
        <f t="shared" si="2"/>
        <v>0</v>
      </c>
      <c r="AI31" s="73"/>
      <c r="AJ31" s="73">
        <f t="shared" si="3"/>
        <v>0</v>
      </c>
    </row>
    <row r="32" spans="1:36" ht="94.5" x14ac:dyDescent="0.35">
      <c r="A32" s="46">
        <v>45</v>
      </c>
      <c r="B32" s="37" t="s">
        <v>42</v>
      </c>
      <c r="C32" s="36" t="s">
        <v>43</v>
      </c>
      <c r="D32" s="43" t="s">
        <v>72</v>
      </c>
      <c r="E32" s="37" t="s">
        <v>148</v>
      </c>
      <c r="F32" s="37" t="s">
        <v>166</v>
      </c>
      <c r="G32" s="43" t="s">
        <v>46</v>
      </c>
      <c r="H32" s="43" t="s">
        <v>150</v>
      </c>
      <c r="I32" s="43" t="s">
        <v>48</v>
      </c>
      <c r="J32" s="43" t="s">
        <v>214</v>
      </c>
      <c r="K32" s="38" t="s">
        <v>964</v>
      </c>
      <c r="L32" s="43">
        <v>100</v>
      </c>
      <c r="M32" s="43" t="s">
        <v>51</v>
      </c>
      <c r="N32" s="38" t="s">
        <v>965</v>
      </c>
      <c r="O32" s="35" t="s">
        <v>78</v>
      </c>
      <c r="P32" s="42">
        <v>44927</v>
      </c>
      <c r="Q32" s="42">
        <v>45291</v>
      </c>
      <c r="R32" s="43" t="s">
        <v>79</v>
      </c>
      <c r="S32" s="43" t="s">
        <v>204</v>
      </c>
      <c r="T32" s="37" t="s">
        <v>174</v>
      </c>
      <c r="U32" s="50">
        <v>0.03</v>
      </c>
      <c r="V32" s="46"/>
      <c r="W32" s="46"/>
      <c r="X32" s="46"/>
      <c r="Y32" s="46"/>
      <c r="Z32" s="34"/>
      <c r="AA32" s="74">
        <v>3</v>
      </c>
      <c r="AB32" s="80" t="s">
        <v>966</v>
      </c>
      <c r="AC32" s="86">
        <v>0</v>
      </c>
      <c r="AD32" s="104">
        <f t="shared" si="0"/>
        <v>0</v>
      </c>
      <c r="AE32" s="73"/>
      <c r="AF32" s="73">
        <f t="shared" si="1"/>
        <v>0</v>
      </c>
      <c r="AG32" s="73"/>
      <c r="AH32" s="73">
        <f t="shared" si="2"/>
        <v>0</v>
      </c>
      <c r="AI32" s="73"/>
      <c r="AJ32" s="73">
        <f t="shared" si="3"/>
        <v>0</v>
      </c>
    </row>
    <row r="33" spans="1:36" ht="130" x14ac:dyDescent="0.35">
      <c r="A33" s="46">
        <v>46</v>
      </c>
      <c r="B33" s="37" t="s">
        <v>42</v>
      </c>
      <c r="C33" s="36" t="s">
        <v>43</v>
      </c>
      <c r="D33" s="43" t="s">
        <v>44</v>
      </c>
      <c r="E33" s="37" t="s">
        <v>148</v>
      </c>
      <c r="F33" s="37" t="s">
        <v>166</v>
      </c>
      <c r="G33" s="43" t="s">
        <v>46</v>
      </c>
      <c r="H33" s="43" t="s">
        <v>150</v>
      </c>
      <c r="I33" s="43" t="s">
        <v>48</v>
      </c>
      <c r="J33" s="43" t="s">
        <v>217</v>
      </c>
      <c r="K33" s="38" t="s">
        <v>218</v>
      </c>
      <c r="L33" s="43">
        <v>100</v>
      </c>
      <c r="M33" s="43" t="s">
        <v>51</v>
      </c>
      <c r="N33" s="38" t="s">
        <v>967</v>
      </c>
      <c r="O33" s="39" t="s">
        <v>66</v>
      </c>
      <c r="P33" s="42">
        <v>44927</v>
      </c>
      <c r="Q33" s="42">
        <v>45291</v>
      </c>
      <c r="R33" s="43" t="s">
        <v>79</v>
      </c>
      <c r="S33" s="43" t="s">
        <v>220</v>
      </c>
      <c r="T33" s="37" t="s">
        <v>221</v>
      </c>
      <c r="U33" s="50">
        <v>0.08</v>
      </c>
      <c r="V33" s="46"/>
      <c r="W33" s="46"/>
      <c r="X33" s="46"/>
      <c r="Y33" s="46"/>
      <c r="Z33" s="34"/>
      <c r="AA33" s="74">
        <v>2</v>
      </c>
      <c r="AB33" s="73"/>
      <c r="AC33" s="86">
        <v>1</v>
      </c>
      <c r="AD33" s="104">
        <f t="shared" si="0"/>
        <v>2</v>
      </c>
      <c r="AE33" s="73"/>
      <c r="AF33" s="73">
        <f t="shared" si="1"/>
        <v>0</v>
      </c>
      <c r="AG33" s="73"/>
      <c r="AH33" s="73">
        <f t="shared" si="2"/>
        <v>0</v>
      </c>
      <c r="AI33" s="73"/>
      <c r="AJ33" s="73">
        <f t="shared" si="3"/>
        <v>0</v>
      </c>
    </row>
    <row r="34" spans="1:36" ht="117" x14ac:dyDescent="0.35">
      <c r="A34" s="46">
        <v>47</v>
      </c>
      <c r="B34" s="37" t="s">
        <v>42</v>
      </c>
      <c r="C34" s="36" t="s">
        <v>43</v>
      </c>
      <c r="D34" s="43" t="s">
        <v>44</v>
      </c>
      <c r="E34" s="37" t="s">
        <v>148</v>
      </c>
      <c r="F34" s="37" t="s">
        <v>166</v>
      </c>
      <c r="G34" s="43" t="s">
        <v>46</v>
      </c>
      <c r="H34" s="43" t="s">
        <v>150</v>
      </c>
      <c r="I34" s="43" t="s">
        <v>48</v>
      </c>
      <c r="J34" s="43" t="s">
        <v>222</v>
      </c>
      <c r="K34" s="38" t="s">
        <v>223</v>
      </c>
      <c r="L34" s="43">
        <v>100</v>
      </c>
      <c r="M34" s="43" t="s">
        <v>51</v>
      </c>
      <c r="N34" s="38" t="s">
        <v>968</v>
      </c>
      <c r="O34" s="35" t="s">
        <v>78</v>
      </c>
      <c r="P34" s="42">
        <v>44927</v>
      </c>
      <c r="Q34" s="42">
        <v>41639</v>
      </c>
      <c r="R34" s="43" t="s">
        <v>79</v>
      </c>
      <c r="S34" s="43" t="s">
        <v>225</v>
      </c>
      <c r="T34" s="37" t="s">
        <v>221</v>
      </c>
      <c r="U34" s="50">
        <v>0.05</v>
      </c>
      <c r="V34" s="46"/>
      <c r="W34" s="46"/>
      <c r="X34" s="46"/>
      <c r="Y34" s="46"/>
      <c r="Z34" s="34"/>
      <c r="AA34" s="74">
        <v>3</v>
      </c>
      <c r="AB34" s="73"/>
      <c r="AC34" s="86">
        <v>1</v>
      </c>
      <c r="AD34" s="104">
        <f t="shared" si="0"/>
        <v>3</v>
      </c>
      <c r="AE34" s="73"/>
      <c r="AF34" s="73">
        <f t="shared" si="1"/>
        <v>0</v>
      </c>
      <c r="AG34" s="73"/>
      <c r="AH34" s="73">
        <f t="shared" si="2"/>
        <v>0</v>
      </c>
      <c r="AI34" s="73"/>
      <c r="AJ34" s="73">
        <f t="shared" si="3"/>
        <v>0</v>
      </c>
    </row>
    <row r="35" spans="1:36" ht="78" x14ac:dyDescent="0.35">
      <c r="A35" s="46">
        <v>97</v>
      </c>
      <c r="B35" s="43" t="s">
        <v>463</v>
      </c>
      <c r="C35" s="43" t="s">
        <v>229</v>
      </c>
      <c r="D35" s="43" t="s">
        <v>44</v>
      </c>
      <c r="E35" s="43" t="s">
        <v>484</v>
      </c>
      <c r="F35" s="43" t="s">
        <v>229</v>
      </c>
      <c r="G35" s="56" t="s">
        <v>230</v>
      </c>
      <c r="H35" s="56" t="s">
        <v>485</v>
      </c>
      <c r="I35" s="43" t="s">
        <v>48</v>
      </c>
      <c r="J35" s="40" t="s">
        <v>486</v>
      </c>
      <c r="K35" s="40" t="s">
        <v>439</v>
      </c>
      <c r="L35" s="39">
        <v>100</v>
      </c>
      <c r="M35" s="35" t="s">
        <v>268</v>
      </c>
      <c r="N35" s="40" t="s">
        <v>969</v>
      </c>
      <c r="O35" s="39" t="s">
        <v>66</v>
      </c>
      <c r="P35" s="48">
        <v>44958</v>
      </c>
      <c r="Q35" s="41">
        <v>45290</v>
      </c>
      <c r="R35" s="43" t="s">
        <v>488</v>
      </c>
      <c r="S35" s="43" t="s">
        <v>489</v>
      </c>
      <c r="T35" s="53" t="s">
        <v>490</v>
      </c>
      <c r="U35" s="35"/>
      <c r="V35" s="46"/>
      <c r="W35" s="46"/>
      <c r="X35" s="46"/>
      <c r="Y35" s="46"/>
      <c r="Z35" s="34"/>
      <c r="AA35" s="74">
        <v>3</v>
      </c>
      <c r="AB35" s="80" t="s">
        <v>970</v>
      </c>
      <c r="AC35" s="86">
        <v>1</v>
      </c>
      <c r="AD35" s="104">
        <f t="shared" si="0"/>
        <v>3</v>
      </c>
      <c r="AE35" s="73"/>
      <c r="AF35" s="73">
        <f t="shared" si="1"/>
        <v>0</v>
      </c>
      <c r="AG35" s="73"/>
      <c r="AH35" s="73">
        <f t="shared" si="2"/>
        <v>0</v>
      </c>
      <c r="AI35" s="73"/>
      <c r="AJ35" s="73">
        <f t="shared" si="3"/>
        <v>0</v>
      </c>
    </row>
    <row r="36" spans="1:36" ht="15.5" x14ac:dyDescent="0.35">
      <c r="AD36" s="445">
        <f>SUM(AD6:AD35)</f>
        <v>58.42</v>
      </c>
    </row>
  </sheetData>
  <autoFilter ref="A5:AH35"/>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7649"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7649"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[1]Formulas!#REF!</xm:f>
          </x14:formula1>
          <xm:sqref>I6:I1048576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6"/>
  <sheetViews>
    <sheetView showGridLines="0" topLeftCell="T1" zoomScale="85" zoomScaleNormal="85" workbookViewId="0">
      <pane ySplit="5" topLeftCell="A11" activePane="bottomLeft" state="frozen"/>
      <selection activeCell="F4" sqref="F4"/>
      <selection pane="bottomLeft" activeCell="AD12" sqref="AD12"/>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85" customWidth="1"/>
    <col min="13" max="13" width="13.81640625" style="20" bestFit="1" customWidth="1"/>
    <col min="14" max="14" width="40.81640625" style="21" customWidth="1"/>
    <col min="15" max="15" width="17" style="22" customWidth="1"/>
    <col min="16" max="16" width="11.7265625" style="20" customWidth="1"/>
    <col min="17" max="17" width="12.179687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7" width="19" style="87" customWidth="1"/>
    <col min="28" max="28" width="33.26953125" style="25" customWidth="1"/>
    <col min="29" max="29" width="11.453125" style="88"/>
    <col min="30"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288" t="s">
        <v>924</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289"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290">
        <v>44956</v>
      </c>
      <c r="T3" s="27"/>
      <c r="U3" s="26"/>
      <c r="V3" s="25"/>
      <c r="W3" s="25"/>
      <c r="X3" s="25"/>
      <c r="Y3" s="25"/>
      <c r="Z3" s="2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c r="AA4" s="89"/>
      <c r="AC4" s="90"/>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91" t="s">
        <v>28</v>
      </c>
      <c r="AB5" s="70" t="s">
        <v>33</v>
      </c>
      <c r="AC5" s="71" t="s">
        <v>34</v>
      </c>
      <c r="AD5" s="72" t="s">
        <v>35</v>
      </c>
      <c r="AE5" s="71" t="s">
        <v>36</v>
      </c>
      <c r="AF5" s="72" t="s">
        <v>37</v>
      </c>
      <c r="AG5" s="71" t="s">
        <v>38</v>
      </c>
      <c r="AH5" s="72" t="s">
        <v>39</v>
      </c>
      <c r="AI5" s="71" t="s">
        <v>40</v>
      </c>
      <c r="AJ5" s="72" t="s">
        <v>41</v>
      </c>
    </row>
    <row r="6" spans="1:36" ht="91" x14ac:dyDescent="0.35">
      <c r="A6" s="46">
        <v>232</v>
      </c>
      <c r="B6" s="43" t="s">
        <v>631</v>
      </c>
      <c r="C6" s="43" t="s">
        <v>715</v>
      </c>
      <c r="D6" s="43" t="s">
        <v>72</v>
      </c>
      <c r="E6" s="43" t="s">
        <v>484</v>
      </c>
      <c r="F6" s="43" t="s">
        <v>229</v>
      </c>
      <c r="G6" s="43" t="s">
        <v>46</v>
      </c>
      <c r="H6" s="43" t="s">
        <v>716</v>
      </c>
      <c r="I6" s="43" t="s">
        <v>717</v>
      </c>
      <c r="J6" s="46" t="s">
        <v>544</v>
      </c>
      <c r="K6" s="43" t="s">
        <v>718</v>
      </c>
      <c r="L6" s="39">
        <v>15000</v>
      </c>
      <c r="M6" s="39" t="s">
        <v>1294</v>
      </c>
      <c r="N6" s="40" t="s">
        <v>720</v>
      </c>
      <c r="O6" s="58" t="s">
        <v>103</v>
      </c>
      <c r="P6" s="48">
        <v>44958</v>
      </c>
      <c r="Q6" s="48">
        <v>45290</v>
      </c>
      <c r="R6" s="43" t="s">
        <v>55</v>
      </c>
      <c r="S6" s="43" t="s">
        <v>721</v>
      </c>
      <c r="T6" s="53" t="s">
        <v>722</v>
      </c>
      <c r="U6" s="47">
        <v>0.1</v>
      </c>
      <c r="V6" s="522"/>
      <c r="W6" s="522"/>
      <c r="X6" s="522"/>
      <c r="Y6" s="522"/>
      <c r="Z6" s="523"/>
      <c r="AA6" s="92">
        <v>20</v>
      </c>
      <c r="AB6" s="93" t="s">
        <v>1295</v>
      </c>
      <c r="AC6" s="75">
        <f>ROUND((28/28),2)</f>
        <v>1</v>
      </c>
      <c r="AD6" s="73">
        <f t="shared" ref="AD6:AD11" si="0">+$AA6*AC6</f>
        <v>20</v>
      </c>
      <c r="AE6" s="73"/>
      <c r="AF6" s="73">
        <f t="shared" ref="AF6:AF11" si="1">+$AA6*AE6</f>
        <v>0</v>
      </c>
      <c r="AG6" s="73"/>
      <c r="AH6" s="73">
        <f t="shared" ref="AH6:AH11" si="2">+$AA6*AG6</f>
        <v>0</v>
      </c>
      <c r="AI6" s="73"/>
      <c r="AJ6" s="73">
        <f t="shared" ref="AJ6:AJ11" si="3">+$AA6*AI6</f>
        <v>0</v>
      </c>
    </row>
    <row r="7" spans="1:36" ht="153" customHeight="1" x14ac:dyDescent="0.35">
      <c r="A7" s="46">
        <v>234</v>
      </c>
      <c r="B7" s="43" t="s">
        <v>631</v>
      </c>
      <c r="C7" s="43" t="s">
        <v>715</v>
      </c>
      <c r="D7" s="43" t="s">
        <v>72</v>
      </c>
      <c r="E7" s="43" t="s">
        <v>484</v>
      </c>
      <c r="F7" s="43" t="s">
        <v>229</v>
      </c>
      <c r="G7" s="43" t="s">
        <v>46</v>
      </c>
      <c r="H7" s="43" t="s">
        <v>716</v>
      </c>
      <c r="I7" s="43" t="s">
        <v>717</v>
      </c>
      <c r="J7" s="46" t="s">
        <v>544</v>
      </c>
      <c r="K7" s="43" t="s">
        <v>718</v>
      </c>
      <c r="L7" s="39">
        <v>15000</v>
      </c>
      <c r="M7" s="39" t="s">
        <v>1294</v>
      </c>
      <c r="N7" s="40" t="s">
        <v>726</v>
      </c>
      <c r="O7" s="58" t="s">
        <v>103</v>
      </c>
      <c r="P7" s="48">
        <v>44958</v>
      </c>
      <c r="Q7" s="48">
        <v>45290</v>
      </c>
      <c r="R7" s="43" t="s">
        <v>55</v>
      </c>
      <c r="S7" s="43" t="s">
        <v>727</v>
      </c>
      <c r="T7" s="53" t="s">
        <v>722</v>
      </c>
      <c r="U7" s="47">
        <v>0.2</v>
      </c>
      <c r="V7" s="522"/>
      <c r="W7" s="522"/>
      <c r="X7" s="522"/>
      <c r="Y7" s="522"/>
      <c r="Z7" s="523"/>
      <c r="AA7" s="92">
        <v>10</v>
      </c>
      <c r="AB7" s="93" t="s">
        <v>1296</v>
      </c>
      <c r="AC7" s="75">
        <f>ROUND((7/46),2)</f>
        <v>0.15</v>
      </c>
      <c r="AD7" s="73">
        <f t="shared" si="0"/>
        <v>1.5</v>
      </c>
      <c r="AE7" s="73"/>
      <c r="AF7" s="73">
        <f t="shared" si="1"/>
        <v>0</v>
      </c>
      <c r="AG7" s="73"/>
      <c r="AH7" s="73">
        <f t="shared" si="2"/>
        <v>0</v>
      </c>
      <c r="AI7" s="73"/>
      <c r="AJ7" s="73">
        <f t="shared" si="3"/>
        <v>0</v>
      </c>
    </row>
    <row r="8" spans="1:36" ht="91" x14ac:dyDescent="0.35">
      <c r="A8" s="46">
        <v>235</v>
      </c>
      <c r="B8" s="43" t="s">
        <v>631</v>
      </c>
      <c r="C8" s="43" t="s">
        <v>715</v>
      </c>
      <c r="D8" s="43" t="s">
        <v>72</v>
      </c>
      <c r="E8" s="43" t="s">
        <v>484</v>
      </c>
      <c r="F8" s="43" t="s">
        <v>229</v>
      </c>
      <c r="G8" s="43" t="s">
        <v>46</v>
      </c>
      <c r="H8" s="43" t="s">
        <v>716</v>
      </c>
      <c r="I8" s="43" t="s">
        <v>717</v>
      </c>
      <c r="J8" s="46" t="s">
        <v>544</v>
      </c>
      <c r="K8" s="43" t="s">
        <v>718</v>
      </c>
      <c r="L8" s="39">
        <v>15000</v>
      </c>
      <c r="M8" s="39" t="s">
        <v>1294</v>
      </c>
      <c r="N8" s="40" t="s">
        <v>728</v>
      </c>
      <c r="O8" s="58" t="s">
        <v>103</v>
      </c>
      <c r="P8" s="48">
        <v>44958</v>
      </c>
      <c r="Q8" s="48">
        <v>45290</v>
      </c>
      <c r="R8" s="43" t="s">
        <v>55</v>
      </c>
      <c r="S8" s="43" t="s">
        <v>727</v>
      </c>
      <c r="T8" s="53" t="s">
        <v>722</v>
      </c>
      <c r="U8" s="47">
        <v>0.2</v>
      </c>
      <c r="V8" s="522"/>
      <c r="W8" s="522"/>
      <c r="X8" s="522"/>
      <c r="Y8" s="522"/>
      <c r="Z8" s="523"/>
      <c r="AA8" s="92">
        <v>10</v>
      </c>
      <c r="AB8" s="93" t="s">
        <v>1297</v>
      </c>
      <c r="AC8" s="75">
        <f>ROUND((32/46),2)</f>
        <v>0.7</v>
      </c>
      <c r="AD8" s="73">
        <f t="shared" si="0"/>
        <v>7</v>
      </c>
      <c r="AE8" s="73"/>
      <c r="AF8" s="73">
        <f t="shared" si="1"/>
        <v>0</v>
      </c>
      <c r="AG8" s="73"/>
      <c r="AH8" s="73">
        <f t="shared" si="2"/>
        <v>0</v>
      </c>
      <c r="AI8" s="73"/>
      <c r="AJ8" s="73">
        <f t="shared" si="3"/>
        <v>0</v>
      </c>
    </row>
    <row r="9" spans="1:36" ht="91" x14ac:dyDescent="0.35">
      <c r="A9" s="46">
        <v>236</v>
      </c>
      <c r="B9" s="43" t="s">
        <v>631</v>
      </c>
      <c r="C9" s="43" t="s">
        <v>715</v>
      </c>
      <c r="D9" s="43" t="s">
        <v>72</v>
      </c>
      <c r="E9" s="43" t="s">
        <v>484</v>
      </c>
      <c r="F9" s="43" t="s">
        <v>229</v>
      </c>
      <c r="G9" s="43" t="s">
        <v>46</v>
      </c>
      <c r="H9" s="43" t="s">
        <v>716</v>
      </c>
      <c r="I9" s="43" t="s">
        <v>717</v>
      </c>
      <c r="J9" s="46" t="s">
        <v>544</v>
      </c>
      <c r="K9" s="43" t="s">
        <v>718</v>
      </c>
      <c r="L9" s="39">
        <v>15000</v>
      </c>
      <c r="M9" s="39" t="s">
        <v>1294</v>
      </c>
      <c r="N9" s="40" t="s">
        <v>729</v>
      </c>
      <c r="O9" s="58" t="s">
        <v>103</v>
      </c>
      <c r="P9" s="48">
        <v>44958</v>
      </c>
      <c r="Q9" s="48">
        <v>45290</v>
      </c>
      <c r="R9" s="43" t="s">
        <v>55</v>
      </c>
      <c r="S9" s="43" t="s">
        <v>730</v>
      </c>
      <c r="T9" s="53" t="s">
        <v>725</v>
      </c>
      <c r="U9" s="47">
        <v>0.1</v>
      </c>
      <c r="V9" s="522"/>
      <c r="W9" s="522"/>
      <c r="X9" s="522"/>
      <c r="Y9" s="522"/>
      <c r="Z9" s="523"/>
      <c r="AA9" s="92">
        <v>20</v>
      </c>
      <c r="AB9" s="93" t="s">
        <v>1298</v>
      </c>
      <c r="AC9" s="75">
        <f>ROUND((7/46),2)</f>
        <v>0.15</v>
      </c>
      <c r="AD9" s="73">
        <f t="shared" si="0"/>
        <v>3</v>
      </c>
      <c r="AE9" s="73"/>
      <c r="AF9" s="73">
        <f t="shared" si="1"/>
        <v>0</v>
      </c>
      <c r="AG9" s="73"/>
      <c r="AH9" s="73">
        <f t="shared" si="2"/>
        <v>0</v>
      </c>
      <c r="AI9" s="73"/>
      <c r="AJ9" s="73">
        <f t="shared" si="3"/>
        <v>0</v>
      </c>
    </row>
    <row r="10" spans="1:36" ht="91" x14ac:dyDescent="0.35">
      <c r="A10" s="46">
        <v>237</v>
      </c>
      <c r="B10" s="43" t="s">
        <v>631</v>
      </c>
      <c r="C10" s="43" t="s">
        <v>715</v>
      </c>
      <c r="D10" s="43" t="s">
        <v>72</v>
      </c>
      <c r="E10" s="43" t="s">
        <v>484</v>
      </c>
      <c r="F10" s="43" t="s">
        <v>229</v>
      </c>
      <c r="G10" s="43" t="s">
        <v>46</v>
      </c>
      <c r="H10" s="43" t="s">
        <v>716</v>
      </c>
      <c r="I10" s="43" t="s">
        <v>717</v>
      </c>
      <c r="J10" s="43" t="s">
        <v>544</v>
      </c>
      <c r="K10" s="43" t="s">
        <v>718</v>
      </c>
      <c r="L10" s="39">
        <v>15000</v>
      </c>
      <c r="M10" s="39" t="s">
        <v>1294</v>
      </c>
      <c r="N10" s="40" t="s">
        <v>731</v>
      </c>
      <c r="O10" s="58" t="s">
        <v>103</v>
      </c>
      <c r="P10" s="48">
        <v>44958</v>
      </c>
      <c r="Q10" s="48">
        <v>45290</v>
      </c>
      <c r="R10" s="43" t="s">
        <v>55</v>
      </c>
      <c r="S10" s="43" t="s">
        <v>732</v>
      </c>
      <c r="T10" s="53" t="s">
        <v>722</v>
      </c>
      <c r="U10" s="47">
        <v>0.2</v>
      </c>
      <c r="V10" s="522"/>
      <c r="W10" s="522"/>
      <c r="X10" s="522"/>
      <c r="Y10" s="522"/>
      <c r="Z10" s="523"/>
      <c r="AA10" s="92">
        <v>30</v>
      </c>
      <c r="AB10" s="93" t="s">
        <v>1299</v>
      </c>
      <c r="AC10" s="75">
        <f>ROUND((0/46),2)</f>
        <v>0</v>
      </c>
      <c r="AD10" s="73">
        <f t="shared" si="0"/>
        <v>0</v>
      </c>
      <c r="AE10" s="73"/>
      <c r="AF10" s="73">
        <f t="shared" si="1"/>
        <v>0</v>
      </c>
      <c r="AG10" s="73"/>
      <c r="AH10" s="73">
        <f t="shared" si="2"/>
        <v>0</v>
      </c>
      <c r="AI10" s="73"/>
      <c r="AJ10" s="73">
        <f t="shared" si="3"/>
        <v>0</v>
      </c>
    </row>
    <row r="11" spans="1:36" ht="182" x14ac:dyDescent="0.35">
      <c r="A11" s="46">
        <v>238</v>
      </c>
      <c r="B11" s="43" t="s">
        <v>631</v>
      </c>
      <c r="C11" s="43" t="s">
        <v>715</v>
      </c>
      <c r="D11" s="43" t="s">
        <v>72</v>
      </c>
      <c r="E11" s="43" t="s">
        <v>484</v>
      </c>
      <c r="F11" s="43" t="s">
        <v>229</v>
      </c>
      <c r="G11" s="43" t="s">
        <v>46</v>
      </c>
      <c r="H11" s="43" t="s">
        <v>716</v>
      </c>
      <c r="I11" s="43" t="s">
        <v>717</v>
      </c>
      <c r="J11" s="43" t="s">
        <v>544</v>
      </c>
      <c r="K11" s="43" t="s">
        <v>718</v>
      </c>
      <c r="L11" s="39">
        <v>15000</v>
      </c>
      <c r="M11" s="39" t="s">
        <v>1294</v>
      </c>
      <c r="N11" s="40" t="s">
        <v>733</v>
      </c>
      <c r="O11" s="58" t="s">
        <v>103</v>
      </c>
      <c r="P11" s="48">
        <v>44958</v>
      </c>
      <c r="Q11" s="48">
        <v>45290</v>
      </c>
      <c r="R11" s="43" t="s">
        <v>55</v>
      </c>
      <c r="S11" s="43" t="s">
        <v>732</v>
      </c>
      <c r="T11" s="53" t="s">
        <v>734</v>
      </c>
      <c r="U11" s="47">
        <v>0.1</v>
      </c>
      <c r="V11" s="522"/>
      <c r="W11" s="522"/>
      <c r="X11" s="522"/>
      <c r="Y11" s="522"/>
      <c r="Z11" s="523"/>
      <c r="AA11" s="92">
        <v>10</v>
      </c>
      <c r="AB11" s="93" t="s">
        <v>1300</v>
      </c>
      <c r="AC11" s="75">
        <f>ROUND((0/46),2)</f>
        <v>0</v>
      </c>
      <c r="AD11" s="73">
        <f t="shared" si="0"/>
        <v>0</v>
      </c>
      <c r="AE11" s="73"/>
      <c r="AF11" s="73">
        <f t="shared" si="1"/>
        <v>0</v>
      </c>
      <c r="AG11" s="73"/>
      <c r="AH11" s="73">
        <f t="shared" si="2"/>
        <v>0</v>
      </c>
      <c r="AI11" s="73"/>
      <c r="AJ11" s="73">
        <f t="shared" si="3"/>
        <v>0</v>
      </c>
    </row>
    <row r="12" spans="1:36" s="101" customFormat="1" ht="22.5" customHeight="1" x14ac:dyDescent="0.35">
      <c r="A12" s="94"/>
      <c r="B12" s="95" t="s">
        <v>1307</v>
      </c>
      <c r="C12" s="96"/>
      <c r="D12" s="94"/>
      <c r="E12" s="97"/>
      <c r="F12" s="97"/>
      <c r="G12" s="97"/>
      <c r="H12" s="98"/>
      <c r="I12" s="95"/>
      <c r="J12" s="98"/>
      <c r="K12" s="94"/>
      <c r="L12" s="99"/>
      <c r="M12" s="94"/>
      <c r="N12" s="98"/>
      <c r="O12" s="95" t="s">
        <v>1307</v>
      </c>
      <c r="P12" s="94"/>
      <c r="Q12" s="94"/>
      <c r="R12" s="94"/>
      <c r="S12" s="96"/>
      <c r="T12" s="96"/>
      <c r="U12" s="95"/>
      <c r="V12" s="522"/>
      <c r="W12" s="522"/>
      <c r="X12" s="522"/>
      <c r="Y12" s="522"/>
      <c r="Z12" s="523"/>
      <c r="AA12" s="100">
        <f>SUM(AA6:AA11)</f>
        <v>100</v>
      </c>
      <c r="AC12" s="102"/>
      <c r="AD12" s="443">
        <f>SUM(AD6:AD11)</f>
        <v>31.5</v>
      </c>
      <c r="AE12" s="103"/>
      <c r="AF12" s="103">
        <f>SUM(AF6:AF11)</f>
        <v>0</v>
      </c>
      <c r="AG12" s="103"/>
      <c r="AH12" s="103">
        <f>SUM(AH6:AH11)</f>
        <v>0</v>
      </c>
      <c r="AI12" s="103"/>
      <c r="AJ12" s="103">
        <f>SUM(AJ6:AJ11)</f>
        <v>0</v>
      </c>
    </row>
    <row r="13" spans="1:36" x14ac:dyDescent="0.35">
      <c r="V13" s="522"/>
      <c r="W13" s="522"/>
      <c r="X13" s="522"/>
      <c r="Y13" s="522"/>
      <c r="Z13" s="523"/>
    </row>
    <row r="14" spans="1:36" x14ac:dyDescent="0.35">
      <c r="V14" s="522"/>
      <c r="W14" s="522"/>
      <c r="X14" s="522"/>
      <c r="Y14" s="522"/>
      <c r="Z14" s="523"/>
    </row>
    <row r="15" spans="1:36" x14ac:dyDescent="0.35">
      <c r="V15" s="522"/>
      <c r="W15" s="522"/>
      <c r="X15" s="522"/>
      <c r="Y15" s="522"/>
      <c r="Z15" s="523"/>
    </row>
    <row r="16" spans="1:36" s="87" customFormat="1" x14ac:dyDescent="0.35">
      <c r="A16" s="20"/>
      <c r="B16" s="28"/>
      <c r="C16" s="28"/>
      <c r="D16" s="20"/>
      <c r="E16" s="29"/>
      <c r="F16" s="29"/>
      <c r="G16" s="29"/>
      <c r="H16" s="21"/>
      <c r="I16" s="22"/>
      <c r="J16" s="21"/>
      <c r="K16" s="20"/>
      <c r="L16" s="85"/>
      <c r="M16" s="20"/>
      <c r="N16" s="21"/>
      <c r="O16" s="22"/>
      <c r="P16" s="20"/>
      <c r="Q16" s="20"/>
      <c r="R16" s="20"/>
      <c r="S16" s="28"/>
      <c r="T16" s="28"/>
      <c r="U16" s="22"/>
      <c r="V16" s="522"/>
      <c r="W16" s="522"/>
      <c r="X16" s="522"/>
      <c r="Y16" s="522"/>
      <c r="Z16" s="523"/>
      <c r="AB16" s="25"/>
      <c r="AC16" s="88"/>
      <c r="AD16" s="25"/>
      <c r="AE16" s="25"/>
      <c r="AF16" s="25"/>
      <c r="AG16" s="25"/>
      <c r="AH16" s="25"/>
      <c r="AI16" s="25"/>
      <c r="AJ16" s="25"/>
    </row>
  </sheetData>
  <autoFilter ref="A5:AH11"/>
  <mergeCells count="27">
    <mergeCell ref="A1:C3"/>
    <mergeCell ref="D1:Q3"/>
    <mergeCell ref="R1:R3"/>
    <mergeCell ref="A4:H4"/>
    <mergeCell ref="I4:S4"/>
    <mergeCell ref="Z4:Z5"/>
    <mergeCell ref="V6:V7"/>
    <mergeCell ref="W6:W7"/>
    <mergeCell ref="X6:X7"/>
    <mergeCell ref="Y6:Y7"/>
    <mergeCell ref="Z6:Z7"/>
    <mergeCell ref="V4:Y4"/>
    <mergeCell ref="V11:V13"/>
    <mergeCell ref="W11:W13"/>
    <mergeCell ref="X11:X13"/>
    <mergeCell ref="Y11:Y13"/>
    <mergeCell ref="Z11:Z13"/>
    <mergeCell ref="V8:V10"/>
    <mergeCell ref="W8:W10"/>
    <mergeCell ref="X8:X10"/>
    <mergeCell ref="Y8:Y10"/>
    <mergeCell ref="Z8:Z10"/>
    <mergeCell ref="V14:V16"/>
    <mergeCell ref="W14:W16"/>
    <mergeCell ref="X14:X16"/>
    <mergeCell ref="Y14:Y16"/>
    <mergeCell ref="Z14:Z16"/>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6625"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6625"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[3]Formulas!#REF!</xm:f>
          </x14:formula1>
          <xm:sqref>I6:I1048576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7"/>
  <sheetViews>
    <sheetView showGridLines="0" zoomScale="90" zoomScaleNormal="90" workbookViewId="0">
      <pane ySplit="5" topLeftCell="A6" activePane="bottomLeft" state="frozen"/>
      <selection activeCell="F4" sqref="F4"/>
      <selection pane="bottomLeft" sqref="A1:C3"/>
    </sheetView>
  </sheetViews>
  <sheetFormatPr baseColWidth="10" defaultColWidth="11.453125" defaultRowHeight="10.5" x14ac:dyDescent="0.35"/>
  <cols>
    <col min="1" max="1" width="5" style="20" customWidth="1"/>
    <col min="2" max="3" width="21.26953125" style="28" customWidth="1"/>
    <col min="4" max="4" width="28.7265625" style="20" bestFit="1" customWidth="1"/>
    <col min="5" max="6" width="45.54296875" style="29" customWidth="1"/>
    <col min="7" max="7" width="32.7265625" style="29" customWidth="1"/>
    <col min="8" max="8" width="35.81640625" style="21" customWidth="1"/>
    <col min="9" max="9" width="20" style="22" bestFit="1" customWidth="1"/>
    <col min="10" max="10" width="26.54296875" style="21" customWidth="1"/>
    <col min="11" max="11" width="18.7265625" style="20" customWidth="1"/>
    <col min="12" max="12" width="11" style="63" customWidth="1"/>
    <col min="13" max="13" width="13.81640625" style="20" bestFit="1" customWidth="1"/>
    <col min="14" max="14" width="40.81640625" style="21" customWidth="1"/>
    <col min="15" max="15" width="17" style="22" customWidth="1"/>
    <col min="16" max="16" width="11.7265625" style="20" customWidth="1"/>
    <col min="17" max="17" width="11.81640625" style="20" customWidth="1"/>
    <col min="18" max="18" width="22.1796875" style="20" customWidth="1"/>
    <col min="19" max="19" width="31.26953125" style="28" bestFit="1" customWidth="1"/>
    <col min="20" max="20" width="31.26953125" style="28" customWidth="1"/>
    <col min="21" max="21" width="18.26953125" style="22" hidden="1" customWidth="1"/>
    <col min="22" max="25" width="14.54296875" style="20" hidden="1" customWidth="1"/>
    <col min="26" max="26" width="55.54296875" style="21" hidden="1" customWidth="1"/>
    <col min="27" max="29" width="11.453125" style="25"/>
    <col min="30" max="30" width="11.453125" style="26"/>
    <col min="31" max="16384" width="11.453125" style="25"/>
  </cols>
  <sheetData>
    <row r="1" spans="1:36" ht="26.25" customHeight="1" x14ac:dyDescent="0.35">
      <c r="A1" s="499"/>
      <c r="B1" s="499"/>
      <c r="C1" s="499"/>
      <c r="D1" s="503" t="s">
        <v>0</v>
      </c>
      <c r="E1" s="503"/>
      <c r="F1" s="503"/>
      <c r="G1" s="503"/>
      <c r="H1" s="503"/>
      <c r="I1" s="503"/>
      <c r="J1" s="503"/>
      <c r="K1" s="503"/>
      <c r="L1" s="503"/>
      <c r="M1" s="503"/>
      <c r="N1" s="503"/>
      <c r="O1" s="503"/>
      <c r="P1" s="503"/>
      <c r="Q1" s="503"/>
      <c r="R1" s="503" t="s">
        <v>1</v>
      </c>
      <c r="S1" s="288" t="s">
        <v>924</v>
      </c>
      <c r="T1" s="27"/>
      <c r="U1" s="26"/>
      <c r="V1" s="25"/>
      <c r="W1" s="25"/>
      <c r="X1" s="25"/>
      <c r="Y1" s="25"/>
      <c r="Z1" s="25"/>
    </row>
    <row r="2" spans="1:36" ht="15.5" x14ac:dyDescent="0.35">
      <c r="A2" s="499"/>
      <c r="B2" s="499"/>
      <c r="C2" s="499"/>
      <c r="D2" s="503"/>
      <c r="E2" s="503"/>
      <c r="F2" s="503"/>
      <c r="G2" s="503"/>
      <c r="H2" s="503"/>
      <c r="I2" s="503"/>
      <c r="J2" s="503"/>
      <c r="K2" s="503"/>
      <c r="L2" s="503"/>
      <c r="M2" s="503"/>
      <c r="N2" s="503"/>
      <c r="O2" s="503"/>
      <c r="P2" s="503"/>
      <c r="Q2" s="503"/>
      <c r="R2" s="503"/>
      <c r="S2" s="289" t="s">
        <v>3</v>
      </c>
      <c r="T2" s="27"/>
      <c r="U2" s="26"/>
      <c r="V2" s="25"/>
      <c r="W2" s="25"/>
      <c r="X2" s="25"/>
      <c r="Y2" s="25"/>
      <c r="Z2" s="25"/>
    </row>
    <row r="3" spans="1:36" ht="26.25" customHeight="1" x14ac:dyDescent="0.35">
      <c r="A3" s="499"/>
      <c r="B3" s="499"/>
      <c r="C3" s="499"/>
      <c r="D3" s="503"/>
      <c r="E3" s="503"/>
      <c r="F3" s="503"/>
      <c r="G3" s="503"/>
      <c r="H3" s="503"/>
      <c r="I3" s="503"/>
      <c r="J3" s="503"/>
      <c r="K3" s="503"/>
      <c r="L3" s="503"/>
      <c r="M3" s="503"/>
      <c r="N3" s="503"/>
      <c r="O3" s="503"/>
      <c r="P3" s="503"/>
      <c r="Q3" s="503"/>
      <c r="R3" s="503"/>
      <c r="S3" s="290">
        <v>44956</v>
      </c>
      <c r="T3" s="27"/>
      <c r="U3" s="26"/>
      <c r="V3" s="25"/>
      <c r="W3" s="25"/>
      <c r="X3" s="25"/>
      <c r="Y3" s="25"/>
      <c r="Z3" s="25"/>
    </row>
    <row r="4" spans="1:36" s="64" customFormat="1" ht="28.9" customHeight="1" x14ac:dyDescent="0.35">
      <c r="A4" s="500" t="s">
        <v>4</v>
      </c>
      <c r="B4" s="500"/>
      <c r="C4" s="500"/>
      <c r="D4" s="500"/>
      <c r="E4" s="500"/>
      <c r="F4" s="500"/>
      <c r="G4" s="500"/>
      <c r="H4" s="500"/>
      <c r="I4" s="501" t="s">
        <v>5</v>
      </c>
      <c r="J4" s="501"/>
      <c r="K4" s="501"/>
      <c r="L4" s="501"/>
      <c r="M4" s="501"/>
      <c r="N4" s="501"/>
      <c r="O4" s="501"/>
      <c r="P4" s="501"/>
      <c r="Q4" s="501"/>
      <c r="R4" s="501"/>
      <c r="S4" s="501"/>
      <c r="T4" s="32"/>
      <c r="U4" s="32"/>
      <c r="V4" s="502" t="s">
        <v>6</v>
      </c>
      <c r="W4" s="502"/>
      <c r="X4" s="502"/>
      <c r="Y4" s="502"/>
      <c r="Z4" s="502" t="s">
        <v>7</v>
      </c>
      <c r="AD4" s="77"/>
    </row>
    <row r="5" spans="1:36" s="65" customFormat="1" ht="56.5" customHeight="1" x14ac:dyDescent="0.35">
      <c r="A5" s="30" t="s">
        <v>8</v>
      </c>
      <c r="B5" s="30" t="s">
        <v>9</v>
      </c>
      <c r="C5" s="33" t="s">
        <v>10</v>
      </c>
      <c r="D5" s="30" t="s">
        <v>11</v>
      </c>
      <c r="E5" s="30" t="s">
        <v>12</v>
      </c>
      <c r="F5" s="33" t="s">
        <v>13</v>
      </c>
      <c r="G5" s="30" t="s">
        <v>14</v>
      </c>
      <c r="H5" s="30" t="s">
        <v>15</v>
      </c>
      <c r="I5" s="31" t="s">
        <v>16</v>
      </c>
      <c r="J5" s="31" t="s">
        <v>17</v>
      </c>
      <c r="K5" s="31" t="s">
        <v>18</v>
      </c>
      <c r="L5" s="31" t="s">
        <v>19</v>
      </c>
      <c r="M5" s="31" t="s">
        <v>20</v>
      </c>
      <c r="N5" s="31" t="s">
        <v>21</v>
      </c>
      <c r="O5" s="31" t="s">
        <v>22</v>
      </c>
      <c r="P5" s="31" t="s">
        <v>23</v>
      </c>
      <c r="Q5" s="31" t="s">
        <v>24</v>
      </c>
      <c r="R5" s="31" t="s">
        <v>25</v>
      </c>
      <c r="S5" s="31" t="s">
        <v>26</v>
      </c>
      <c r="T5" s="31" t="s">
        <v>27</v>
      </c>
      <c r="U5" s="31" t="s">
        <v>28</v>
      </c>
      <c r="V5" s="31" t="s">
        <v>29</v>
      </c>
      <c r="W5" s="31" t="s">
        <v>30</v>
      </c>
      <c r="X5" s="31" t="s">
        <v>31</v>
      </c>
      <c r="Y5" s="31" t="s">
        <v>32</v>
      </c>
      <c r="Z5" s="502"/>
      <c r="AA5" s="69" t="s">
        <v>28</v>
      </c>
      <c r="AB5" s="70" t="s">
        <v>33</v>
      </c>
      <c r="AC5" s="71" t="s">
        <v>34</v>
      </c>
      <c r="AD5" s="79" t="s">
        <v>35</v>
      </c>
      <c r="AE5" s="71" t="s">
        <v>36</v>
      </c>
      <c r="AF5" s="72" t="s">
        <v>37</v>
      </c>
      <c r="AG5" s="71" t="s">
        <v>38</v>
      </c>
      <c r="AH5" s="72" t="s">
        <v>39</v>
      </c>
      <c r="AI5" s="71" t="s">
        <v>40</v>
      </c>
      <c r="AJ5" s="72" t="s">
        <v>41</v>
      </c>
    </row>
    <row r="6" spans="1:36" ht="78" x14ac:dyDescent="0.35">
      <c r="A6" s="46">
        <v>48</v>
      </c>
      <c r="B6" s="39" t="s">
        <v>226</v>
      </c>
      <c r="C6" s="36" t="s">
        <v>43</v>
      </c>
      <c r="D6" s="43" t="s">
        <v>227</v>
      </c>
      <c r="E6" s="39" t="s">
        <v>228</v>
      </c>
      <c r="F6" s="43" t="s">
        <v>229</v>
      </c>
      <c r="G6" s="39" t="s">
        <v>230</v>
      </c>
      <c r="H6" s="51" t="s">
        <v>231</v>
      </c>
      <c r="I6" s="35" t="s">
        <v>232</v>
      </c>
      <c r="J6" s="36" t="s">
        <v>233</v>
      </c>
      <c r="K6" s="37" t="s">
        <v>234</v>
      </c>
      <c r="L6" s="39">
        <v>100</v>
      </c>
      <c r="M6" s="35" t="s">
        <v>51</v>
      </c>
      <c r="N6" s="52" t="s">
        <v>235</v>
      </c>
      <c r="O6" s="52" t="s">
        <v>236</v>
      </c>
      <c r="P6" s="48">
        <v>44927</v>
      </c>
      <c r="Q6" s="48">
        <v>45291</v>
      </c>
      <c r="R6" s="43" t="s">
        <v>79</v>
      </c>
      <c r="S6" s="53" t="s">
        <v>237</v>
      </c>
      <c r="T6" s="54" t="s">
        <v>238</v>
      </c>
      <c r="U6" s="55">
        <v>0.3</v>
      </c>
      <c r="V6" s="524"/>
      <c r="W6" s="524"/>
      <c r="X6" s="524"/>
      <c r="Y6" s="524"/>
      <c r="Z6" s="494"/>
      <c r="AA6" s="73">
        <v>30</v>
      </c>
      <c r="AB6" s="80" t="s">
        <v>998</v>
      </c>
      <c r="AC6" s="81">
        <v>1</v>
      </c>
      <c r="AD6" s="389">
        <f t="shared" ref="AD6:AD12" si="0">+$AA6*AC6</f>
        <v>30</v>
      </c>
      <c r="AE6" s="73"/>
      <c r="AF6" s="73">
        <f t="shared" ref="AF6:AF12" si="1">+$AA6*AE6</f>
        <v>0</v>
      </c>
      <c r="AG6" s="73"/>
      <c r="AH6" s="73">
        <f t="shared" ref="AH6:AH12" si="2">+$AA6*AG6</f>
        <v>0</v>
      </c>
      <c r="AI6" s="73"/>
      <c r="AJ6" s="73">
        <f t="shared" ref="AJ6:AJ12" si="3">+$AA6*AI6</f>
        <v>0</v>
      </c>
    </row>
    <row r="7" spans="1:36" ht="78" x14ac:dyDescent="0.35">
      <c r="A7" s="46">
        <v>49</v>
      </c>
      <c r="B7" s="39" t="s">
        <v>239</v>
      </c>
      <c r="C7" s="36" t="s">
        <v>43</v>
      </c>
      <c r="D7" s="43" t="s">
        <v>227</v>
      </c>
      <c r="E7" s="39" t="s">
        <v>228</v>
      </c>
      <c r="F7" s="43" t="s">
        <v>229</v>
      </c>
      <c r="G7" s="39" t="s">
        <v>230</v>
      </c>
      <c r="H7" s="51" t="s">
        <v>231</v>
      </c>
      <c r="I7" s="35" t="s">
        <v>240</v>
      </c>
      <c r="J7" s="36" t="s">
        <v>233</v>
      </c>
      <c r="K7" s="37" t="s">
        <v>234</v>
      </c>
      <c r="L7" s="39">
        <v>100</v>
      </c>
      <c r="M7" s="35" t="s">
        <v>51</v>
      </c>
      <c r="N7" s="52" t="s">
        <v>241</v>
      </c>
      <c r="O7" s="52" t="s">
        <v>236</v>
      </c>
      <c r="P7" s="48">
        <v>44927</v>
      </c>
      <c r="Q7" s="48">
        <v>45291</v>
      </c>
      <c r="R7" s="43" t="s">
        <v>79</v>
      </c>
      <c r="S7" s="53" t="s">
        <v>237</v>
      </c>
      <c r="T7" s="54" t="s">
        <v>238</v>
      </c>
      <c r="U7" s="55">
        <v>0.2</v>
      </c>
      <c r="V7" s="524"/>
      <c r="W7" s="524"/>
      <c r="X7" s="524"/>
      <c r="Y7" s="524"/>
      <c r="Z7" s="494"/>
      <c r="AA7" s="73">
        <v>20</v>
      </c>
      <c r="AB7" s="80" t="s">
        <v>999</v>
      </c>
      <c r="AC7" s="81">
        <v>1</v>
      </c>
      <c r="AD7" s="389">
        <f t="shared" si="0"/>
        <v>20</v>
      </c>
      <c r="AE7" s="73"/>
      <c r="AF7" s="73">
        <f t="shared" si="1"/>
        <v>0</v>
      </c>
      <c r="AG7" s="73"/>
      <c r="AH7" s="73">
        <f t="shared" si="2"/>
        <v>0</v>
      </c>
      <c r="AI7" s="73"/>
      <c r="AJ7" s="73">
        <f t="shared" si="3"/>
        <v>0</v>
      </c>
    </row>
    <row r="8" spans="1:36" ht="78" x14ac:dyDescent="0.35">
      <c r="A8" s="46">
        <v>50</v>
      </c>
      <c r="B8" s="39" t="s">
        <v>239</v>
      </c>
      <c r="C8" s="36" t="s">
        <v>43</v>
      </c>
      <c r="D8" s="43" t="s">
        <v>227</v>
      </c>
      <c r="E8" s="39" t="s">
        <v>228</v>
      </c>
      <c r="F8" s="43" t="s">
        <v>229</v>
      </c>
      <c r="G8" s="39" t="s">
        <v>230</v>
      </c>
      <c r="H8" s="51" t="s">
        <v>231</v>
      </c>
      <c r="I8" s="35" t="s">
        <v>232</v>
      </c>
      <c r="J8" s="36" t="s">
        <v>242</v>
      </c>
      <c r="K8" s="37" t="s">
        <v>46</v>
      </c>
      <c r="L8" s="39">
        <v>100</v>
      </c>
      <c r="M8" s="35" t="s">
        <v>51</v>
      </c>
      <c r="N8" s="52" t="s">
        <v>243</v>
      </c>
      <c r="O8" s="52" t="s">
        <v>244</v>
      </c>
      <c r="P8" s="48">
        <v>44927</v>
      </c>
      <c r="Q8" s="48">
        <v>45291</v>
      </c>
      <c r="R8" s="43" t="s">
        <v>79</v>
      </c>
      <c r="S8" s="53" t="s">
        <v>237</v>
      </c>
      <c r="T8" s="54" t="s">
        <v>245</v>
      </c>
      <c r="U8" s="55">
        <v>0.1</v>
      </c>
      <c r="V8" s="524"/>
      <c r="W8" s="524"/>
      <c r="X8" s="524"/>
      <c r="Y8" s="524"/>
      <c r="Z8" s="494"/>
      <c r="AA8" s="73">
        <v>10</v>
      </c>
      <c r="AB8" s="80" t="s">
        <v>1000</v>
      </c>
      <c r="AC8" s="81">
        <v>1</v>
      </c>
      <c r="AD8" s="389">
        <f t="shared" si="0"/>
        <v>10</v>
      </c>
      <c r="AE8" s="73"/>
      <c r="AF8" s="73">
        <f t="shared" si="1"/>
        <v>0</v>
      </c>
      <c r="AG8" s="73"/>
      <c r="AH8" s="73">
        <f t="shared" si="2"/>
        <v>0</v>
      </c>
      <c r="AI8" s="73"/>
      <c r="AJ8" s="73">
        <f t="shared" si="3"/>
        <v>0</v>
      </c>
    </row>
    <row r="9" spans="1:36" ht="78" x14ac:dyDescent="0.35">
      <c r="A9" s="46">
        <v>51</v>
      </c>
      <c r="B9" s="39" t="s">
        <v>226</v>
      </c>
      <c r="C9" s="36" t="s">
        <v>43</v>
      </c>
      <c r="D9" s="43" t="s">
        <v>227</v>
      </c>
      <c r="E9" s="39" t="s">
        <v>228</v>
      </c>
      <c r="F9" s="43" t="s">
        <v>229</v>
      </c>
      <c r="G9" s="39" t="s">
        <v>230</v>
      </c>
      <c r="H9" s="51" t="s">
        <v>231</v>
      </c>
      <c r="I9" s="35" t="s">
        <v>232</v>
      </c>
      <c r="J9" s="36" t="s">
        <v>246</v>
      </c>
      <c r="K9" s="37" t="s">
        <v>46</v>
      </c>
      <c r="L9" s="39">
        <v>100</v>
      </c>
      <c r="M9" s="35" t="s">
        <v>51</v>
      </c>
      <c r="N9" s="52" t="s">
        <v>247</v>
      </c>
      <c r="O9" s="52" t="s">
        <v>244</v>
      </c>
      <c r="P9" s="48">
        <v>44927</v>
      </c>
      <c r="Q9" s="48">
        <v>45291</v>
      </c>
      <c r="R9" s="43" t="s">
        <v>79</v>
      </c>
      <c r="S9" s="53" t="s">
        <v>237</v>
      </c>
      <c r="T9" s="54" t="s">
        <v>248</v>
      </c>
      <c r="U9" s="55">
        <v>0.1</v>
      </c>
      <c r="V9" s="524"/>
      <c r="W9" s="524"/>
      <c r="X9" s="524"/>
      <c r="Y9" s="524"/>
      <c r="Z9" s="494"/>
      <c r="AA9" s="73">
        <v>10</v>
      </c>
      <c r="AB9" s="80" t="s">
        <v>1000</v>
      </c>
      <c r="AC9" s="81">
        <v>1</v>
      </c>
      <c r="AD9" s="389">
        <f t="shared" si="0"/>
        <v>10</v>
      </c>
      <c r="AE9" s="73"/>
      <c r="AF9" s="73">
        <f t="shared" si="1"/>
        <v>0</v>
      </c>
      <c r="AG9" s="73"/>
      <c r="AH9" s="73">
        <f t="shared" si="2"/>
        <v>0</v>
      </c>
      <c r="AI9" s="73"/>
      <c r="AJ9" s="73">
        <f t="shared" si="3"/>
        <v>0</v>
      </c>
    </row>
    <row r="10" spans="1:36" ht="78" x14ac:dyDescent="0.35">
      <c r="A10" s="46">
        <v>52</v>
      </c>
      <c r="B10" s="39" t="s">
        <v>226</v>
      </c>
      <c r="C10" s="36" t="s">
        <v>43</v>
      </c>
      <c r="D10" s="43" t="s">
        <v>227</v>
      </c>
      <c r="E10" s="39" t="s">
        <v>228</v>
      </c>
      <c r="F10" s="43" t="s">
        <v>229</v>
      </c>
      <c r="G10" s="39" t="s">
        <v>230</v>
      </c>
      <c r="H10" s="51" t="s">
        <v>231</v>
      </c>
      <c r="I10" s="35" t="s">
        <v>232</v>
      </c>
      <c r="J10" s="37" t="s">
        <v>249</v>
      </c>
      <c r="K10" s="37" t="s">
        <v>46</v>
      </c>
      <c r="L10" s="39">
        <v>100</v>
      </c>
      <c r="M10" s="35" t="s">
        <v>51</v>
      </c>
      <c r="N10" s="52" t="s">
        <v>250</v>
      </c>
      <c r="O10" s="52" t="s">
        <v>244</v>
      </c>
      <c r="P10" s="48">
        <v>44927</v>
      </c>
      <c r="Q10" s="48">
        <v>45291</v>
      </c>
      <c r="R10" s="43" t="s">
        <v>79</v>
      </c>
      <c r="S10" s="53" t="s">
        <v>237</v>
      </c>
      <c r="T10" s="54" t="s">
        <v>251</v>
      </c>
      <c r="U10" s="55">
        <v>0.1</v>
      </c>
      <c r="V10" s="524"/>
      <c r="W10" s="524"/>
      <c r="X10" s="524"/>
      <c r="Y10" s="524"/>
      <c r="Z10" s="494"/>
      <c r="AA10" s="73">
        <v>10</v>
      </c>
      <c r="AB10" s="80" t="s">
        <v>1000</v>
      </c>
      <c r="AC10" s="81">
        <v>1</v>
      </c>
      <c r="AD10" s="389">
        <f t="shared" si="0"/>
        <v>10</v>
      </c>
      <c r="AE10" s="73"/>
      <c r="AF10" s="73">
        <f t="shared" si="1"/>
        <v>0</v>
      </c>
      <c r="AG10" s="73"/>
      <c r="AH10" s="73">
        <f t="shared" si="2"/>
        <v>0</v>
      </c>
      <c r="AI10" s="73"/>
      <c r="AJ10" s="73">
        <f t="shared" si="3"/>
        <v>0</v>
      </c>
    </row>
    <row r="11" spans="1:36" ht="78" x14ac:dyDescent="0.35">
      <c r="A11" s="46">
        <v>53</v>
      </c>
      <c r="B11" s="39" t="s">
        <v>226</v>
      </c>
      <c r="C11" s="36" t="s">
        <v>43</v>
      </c>
      <c r="D11" s="43" t="s">
        <v>227</v>
      </c>
      <c r="E11" s="39" t="s">
        <v>228</v>
      </c>
      <c r="F11" s="43" t="s">
        <v>229</v>
      </c>
      <c r="G11" s="39" t="s">
        <v>230</v>
      </c>
      <c r="H11" s="51" t="s">
        <v>231</v>
      </c>
      <c r="I11" s="35" t="s">
        <v>232</v>
      </c>
      <c r="J11" s="36" t="s">
        <v>246</v>
      </c>
      <c r="K11" s="37" t="s">
        <v>46</v>
      </c>
      <c r="L11" s="39">
        <v>100</v>
      </c>
      <c r="M11" s="35" t="s">
        <v>51</v>
      </c>
      <c r="N11" s="52" t="s">
        <v>252</v>
      </c>
      <c r="O11" s="52" t="s">
        <v>244</v>
      </c>
      <c r="P11" s="48">
        <v>44927</v>
      </c>
      <c r="Q11" s="48">
        <v>45291</v>
      </c>
      <c r="R11" s="43" t="s">
        <v>79</v>
      </c>
      <c r="S11" s="53" t="s">
        <v>237</v>
      </c>
      <c r="T11" s="54" t="s">
        <v>253</v>
      </c>
      <c r="U11" s="55">
        <v>0.1</v>
      </c>
      <c r="V11" s="524"/>
      <c r="W11" s="524"/>
      <c r="X11" s="524"/>
      <c r="Y11" s="524"/>
      <c r="Z11" s="494"/>
      <c r="AA11" s="73">
        <v>10</v>
      </c>
      <c r="AB11" s="80" t="s">
        <v>1000</v>
      </c>
      <c r="AC11" s="81">
        <v>1</v>
      </c>
      <c r="AD11" s="389">
        <f t="shared" si="0"/>
        <v>10</v>
      </c>
      <c r="AE11" s="73"/>
      <c r="AF11" s="73">
        <f t="shared" si="1"/>
        <v>0</v>
      </c>
      <c r="AG11" s="73"/>
      <c r="AH11" s="73">
        <f t="shared" si="2"/>
        <v>0</v>
      </c>
      <c r="AI11" s="73"/>
      <c r="AJ11" s="73">
        <f t="shared" si="3"/>
        <v>0</v>
      </c>
    </row>
    <row r="12" spans="1:36" ht="78" x14ac:dyDescent="0.35">
      <c r="A12" s="46">
        <v>54</v>
      </c>
      <c r="B12" s="39" t="s">
        <v>254</v>
      </c>
      <c r="C12" s="36" t="s">
        <v>43</v>
      </c>
      <c r="D12" s="43" t="s">
        <v>227</v>
      </c>
      <c r="E12" s="39" t="s">
        <v>228</v>
      </c>
      <c r="F12" s="43" t="s">
        <v>229</v>
      </c>
      <c r="G12" s="39" t="s">
        <v>230</v>
      </c>
      <c r="H12" s="51" t="s">
        <v>231</v>
      </c>
      <c r="I12" s="35" t="s">
        <v>232</v>
      </c>
      <c r="J12" s="36" t="s">
        <v>255</v>
      </c>
      <c r="K12" s="37" t="s">
        <v>46</v>
      </c>
      <c r="L12" s="39">
        <v>100</v>
      </c>
      <c r="M12" s="35" t="s">
        <v>51</v>
      </c>
      <c r="N12" s="52" t="s">
        <v>256</v>
      </c>
      <c r="O12" s="52" t="s">
        <v>244</v>
      </c>
      <c r="P12" s="48">
        <v>44927</v>
      </c>
      <c r="Q12" s="48">
        <v>45291</v>
      </c>
      <c r="R12" s="43" t="s">
        <v>79</v>
      </c>
      <c r="S12" s="53" t="s">
        <v>237</v>
      </c>
      <c r="T12" s="54" t="s">
        <v>257</v>
      </c>
      <c r="U12" s="55">
        <v>0.1</v>
      </c>
      <c r="V12" s="524"/>
      <c r="W12" s="524"/>
      <c r="X12" s="524"/>
      <c r="Y12" s="524"/>
      <c r="Z12" s="494"/>
      <c r="AA12" s="73">
        <v>10</v>
      </c>
      <c r="AB12" s="80" t="s">
        <v>1000</v>
      </c>
      <c r="AC12" s="81">
        <v>1</v>
      </c>
      <c r="AD12" s="389">
        <f t="shared" si="0"/>
        <v>10</v>
      </c>
      <c r="AE12" s="73"/>
      <c r="AF12" s="73">
        <f t="shared" si="1"/>
        <v>0</v>
      </c>
      <c r="AG12" s="73"/>
      <c r="AH12" s="73">
        <f t="shared" si="2"/>
        <v>0</v>
      </c>
      <c r="AI12" s="73"/>
      <c r="AJ12" s="73">
        <f t="shared" si="3"/>
        <v>0</v>
      </c>
    </row>
    <row r="13" spans="1:36" ht="15.5" x14ac:dyDescent="0.35">
      <c r="V13" s="522"/>
      <c r="W13" s="522"/>
      <c r="X13" s="522"/>
      <c r="Y13" s="522"/>
      <c r="Z13" s="523"/>
      <c r="AD13" s="443">
        <f>SUM(AD6:AD12)</f>
        <v>100</v>
      </c>
    </row>
    <row r="14" spans="1:36" x14ac:dyDescent="0.35">
      <c r="V14" s="522"/>
      <c r="W14" s="522"/>
      <c r="X14" s="522"/>
      <c r="Y14" s="522"/>
      <c r="Z14" s="523"/>
    </row>
    <row r="15" spans="1:36" x14ac:dyDescent="0.35">
      <c r="V15" s="522"/>
      <c r="W15" s="522"/>
      <c r="X15" s="522"/>
      <c r="Y15" s="522"/>
      <c r="Z15" s="523"/>
    </row>
    <row r="16" spans="1:36" x14ac:dyDescent="0.35">
      <c r="V16" s="522"/>
      <c r="W16" s="522"/>
      <c r="X16" s="522"/>
      <c r="Y16" s="522"/>
      <c r="Z16" s="523"/>
    </row>
    <row r="17" spans="22:26" x14ac:dyDescent="0.35">
      <c r="V17" s="522"/>
      <c r="W17" s="522"/>
      <c r="X17" s="522"/>
      <c r="Y17" s="522"/>
      <c r="Z17" s="523"/>
    </row>
  </sheetData>
  <autoFilter ref="A5:AH12"/>
  <mergeCells count="27">
    <mergeCell ref="A1:C3"/>
    <mergeCell ref="D1:Q3"/>
    <mergeCell ref="R1:R3"/>
    <mergeCell ref="A4:H4"/>
    <mergeCell ref="I4:S4"/>
    <mergeCell ref="Z4:Z5"/>
    <mergeCell ref="V6:V8"/>
    <mergeCell ref="W6:W8"/>
    <mergeCell ref="X6:X8"/>
    <mergeCell ref="Y6:Y8"/>
    <mergeCell ref="Z6:Z8"/>
    <mergeCell ref="V4:Y4"/>
    <mergeCell ref="V12:V14"/>
    <mergeCell ref="W12:W14"/>
    <mergeCell ref="X12:X14"/>
    <mergeCell ref="Y12:Y14"/>
    <mergeCell ref="Z12:Z14"/>
    <mergeCell ref="V9:V11"/>
    <mergeCell ref="W9:W11"/>
    <mergeCell ref="X9:X11"/>
    <mergeCell ref="Y9:Y11"/>
    <mergeCell ref="Z9:Z11"/>
    <mergeCell ref="V15:V17"/>
    <mergeCell ref="W15:W17"/>
    <mergeCell ref="X15:X17"/>
    <mergeCell ref="Y15:Y17"/>
    <mergeCell ref="Z15:Z1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25601" r:id="rId4">
          <objectPr defaultSize="0" autoPict="0" r:id="rId5">
            <anchor moveWithCells="1" sizeWithCells="1">
              <from>
                <xdr:col>1</xdr:col>
                <xdr:colOff>431800</xdr:colOff>
                <xdr:row>0</xdr:row>
                <xdr:rowOff>127000</xdr:rowOff>
              </from>
              <to>
                <xdr:col>2</xdr:col>
                <xdr:colOff>361950</xdr:colOff>
                <xdr:row>2</xdr:row>
                <xdr:rowOff>222250</xdr:rowOff>
              </to>
            </anchor>
          </objectPr>
        </oleObject>
      </mc:Choice>
      <mc:Fallback>
        <oleObject progId="PBrush" shapeId="25601"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14:formula1>
            <xm:f>[2]Formulas!#REF!</xm:f>
          </x14:formula1>
          <xm:sqref>I6:I1048576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3" ma:contentTypeDescription="Crear nuevo documento." ma:contentTypeScope="" ma:versionID="f20ea9cb1cd894cc1627459937533f82">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7453733a9901cd5697c8799022fb5b23"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A2FE5E-EA5C-4A7F-9058-276420F36808}">
  <ds:schemaRefs>
    <ds:schemaRef ds:uri="1fd8df80-85c6-412b-b1f4-aa47f91e445a"/>
    <ds:schemaRef ds:uri="http://schemas.openxmlformats.org/package/2006/metadata/core-properties"/>
    <ds:schemaRef ds:uri="http://schemas.microsoft.com/office/infopath/2007/PartnerControls"/>
    <ds:schemaRef ds:uri="http://purl.org/dc/dcmitype/"/>
    <ds:schemaRef ds:uri="dbaf2d58-a71e-4670-9be5-3d64a4e8ff6a"/>
    <ds:schemaRef ds:uri="http://schemas.microsoft.com/office/2006/documentManagement/types"/>
    <ds:schemaRef ds:uri="http://purl.org/dc/elements/1.1/"/>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F15B81F9-90E4-413A-908E-4E9F9BE820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269C8F-D454-442E-8EF4-200C51D4BB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Plan Acción 2023</vt:lpstr>
      <vt:lpstr>CONSOLIDADO</vt:lpstr>
      <vt:lpstr>RESULTADOS</vt:lpstr>
      <vt:lpstr>O. Sistemas</vt:lpstr>
      <vt:lpstr>Comunicaciones</vt:lpstr>
      <vt:lpstr>O.A Jurídica</vt:lpstr>
      <vt:lpstr>Subg. Administrativa</vt:lpstr>
      <vt:lpstr>Subg. Escenarios Dptivos</vt:lpstr>
      <vt:lpstr>O. Control Interno</vt:lpstr>
      <vt:lpstr>Subg. Altos Logros</vt:lpstr>
      <vt:lpstr>O. Talento Hum</vt:lpstr>
      <vt:lpstr>O.A Planeación</vt:lpstr>
      <vt:lpstr>Subg. Fomento Dllo Dptivo</vt:lpstr>
      <vt:lpstr>S.A Tesorería</vt:lpstr>
      <vt:lpstr>O. Medicina Dep.</vt:lpstr>
      <vt:lpstr>S.A CADA</vt:lpstr>
      <vt:lpstr>Formulas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Juan David Galeano A</cp:lastModifiedBy>
  <cp:revision/>
  <cp:lastPrinted>2023-05-11T20:43:06Z</cp:lastPrinted>
  <dcterms:created xsi:type="dcterms:W3CDTF">2021-01-24T23:49:34Z</dcterms:created>
  <dcterms:modified xsi:type="dcterms:W3CDTF">2023-08-23T18:46:37Z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ies>
</file>