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4"/>
  <workbookPr/>
  <mc:AlternateContent xmlns:mc="http://schemas.openxmlformats.org/markup-compatibility/2006">
    <mc:Choice Requires="x15">
      <x15ac:absPath xmlns:x15ac="http://schemas.microsoft.com/office/spreadsheetml/2010/11/ac" url="https://indeportesantioquia.sharepoint.com/sites/EquipoPlaneacin/Documentos compartidos/2025/LEY DE TRANSPARENCIA/"/>
    </mc:Choice>
  </mc:AlternateContent>
  <xr:revisionPtr revIDLastSave="68" documentId="8_{6FD90886-6271-4789-A075-554E05D20B2B}" xr6:coauthVersionLast="47" xr6:coauthVersionMax="47" xr10:uidLastSave="{7AB9D46A-FBD7-4ED9-B63D-DA175EA6D2B0}"/>
  <bookViews>
    <workbookView xWindow="-120" yWindow="-120" windowWidth="20730" windowHeight="11040" firstSheet="6" activeTab="9" xr2:uid="{A7210C94-8F7E-4D6E-819D-ED0F1E363365}"/>
  </bookViews>
  <sheets>
    <sheet name="TALENTO HUMANO" sheetId="10" r:id="rId1"/>
    <sheet name="SISTEMAS" sheetId="9" r:id="rId2"/>
    <sheet name="PLANEACIÓN" sheetId="8" r:id="rId3"/>
    <sheet name="JURIDICA" sheetId="7" r:id="rId4"/>
    <sheet name="FOMENTO" sheetId="6" r:id="rId5"/>
    <sheet name="ESCENARIOS" sheetId="5" r:id="rId6"/>
    <sheet name="CONTROL INTERNO" sheetId="4" r:id="rId7"/>
    <sheet name="COMUNICACIONES" sheetId="3" r:id="rId8"/>
    <sheet name="ADMINISTRATIVA Y FINANCIERA" sheetId="2" r:id="rId9"/>
    <sheet name="ALTOS LOGROS" sheetId="1" r:id="rId10"/>
  </sheets>
  <definedNames>
    <definedName name="_xlnm._FilterDatabase" localSheetId="8" hidden="1">'ADMINISTRATIVA Y FINANCIERA'!$A$5:$AJ$24</definedName>
    <definedName name="_xlnm._FilterDatabase" localSheetId="9" hidden="1">'ALTOS LOGROS'!$A$5:$AJ$6</definedName>
    <definedName name="_xlnm._FilterDatabase" localSheetId="7" hidden="1">COMUNICACIONES!$A$5:$AJ$16</definedName>
    <definedName name="_xlnm._FilterDatabase" localSheetId="6" hidden="1">'CONTROL INTERNO'!$A$5:$AJ$6</definedName>
    <definedName name="_xlnm._FilterDatabase" localSheetId="5" hidden="1">ESCENARIOS!$A$5:$AJ$6</definedName>
    <definedName name="_xlnm._FilterDatabase" localSheetId="4" hidden="1">FOMENTO!$A$5:$AJ$6</definedName>
    <definedName name="_xlnm._FilterDatabase" localSheetId="3" hidden="1">JURIDICA!$A$5:$AJ$6</definedName>
    <definedName name="_xlnm._FilterDatabase" localSheetId="2" hidden="1">PLANEACIÓN!$A$5:$AJ$6</definedName>
    <definedName name="_xlnm._FilterDatabase" localSheetId="1" hidden="1">SISTEMAS!$A$5:$AJ$6</definedName>
    <definedName name="_xlnm._FilterDatabase" localSheetId="0" hidden="1">'TALENTO HUMANO'!$A$5:$AJ$6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2" i="1" l="1"/>
  <c r="AB7" i="5"/>
  <c r="AB6" i="4"/>
  <c r="AB7" i="4"/>
  <c r="AJ22" i="10"/>
  <c r="AH22" i="10"/>
  <c r="AF22" i="10"/>
  <c r="AB22" i="10"/>
  <c r="U22" i="10"/>
  <c r="AD22" i="10" s="1"/>
  <c r="AH21" i="10"/>
  <c r="AF21" i="10"/>
  <c r="AD21" i="10"/>
  <c r="AB21" i="10"/>
  <c r="U21" i="10"/>
  <c r="AJ21" i="10" s="1"/>
  <c r="U20" i="10"/>
  <c r="AJ20" i="10" s="1"/>
  <c r="AJ19" i="10"/>
  <c r="AF19" i="10"/>
  <c r="U19" i="10"/>
  <c r="AH19" i="10" s="1"/>
  <c r="AJ18" i="10"/>
  <c r="AH18" i="10"/>
  <c r="AF18" i="10"/>
  <c r="AB18" i="10"/>
  <c r="U18" i="10"/>
  <c r="AD18" i="10" s="1"/>
  <c r="AH17" i="10"/>
  <c r="AF17" i="10"/>
  <c r="AD17" i="10"/>
  <c r="AB17" i="10"/>
  <c r="U17" i="10"/>
  <c r="AJ17" i="10" s="1"/>
  <c r="U16" i="10"/>
  <c r="AJ16" i="10" s="1"/>
  <c r="AJ15" i="10"/>
  <c r="AF15" i="10"/>
  <c r="U15" i="10"/>
  <c r="AH15" i="10" s="1"/>
  <c r="AJ14" i="10"/>
  <c r="AH14" i="10"/>
  <c r="AF14" i="10"/>
  <c r="AB14" i="10"/>
  <c r="U14" i="10"/>
  <c r="AD14" i="10" s="1"/>
  <c r="AH13" i="10"/>
  <c r="AF13" i="10"/>
  <c r="AD13" i="10"/>
  <c r="AB13" i="10"/>
  <c r="U13" i="10"/>
  <c r="AJ13" i="10" s="1"/>
  <c r="U12" i="10"/>
  <c r="AJ12" i="10" s="1"/>
  <c r="AJ11" i="10"/>
  <c r="AF11" i="10"/>
  <c r="U11" i="10"/>
  <c r="AH11" i="10" s="1"/>
  <c r="AJ10" i="10"/>
  <c r="AH10" i="10"/>
  <c r="AF10" i="10"/>
  <c r="AB10" i="10"/>
  <c r="U10" i="10"/>
  <c r="AD10" i="10" s="1"/>
  <c r="AH9" i="10"/>
  <c r="AF9" i="10"/>
  <c r="AD9" i="10"/>
  <c r="AB9" i="10"/>
  <c r="U9" i="10"/>
  <c r="AJ9" i="10" s="1"/>
  <c r="U8" i="10"/>
  <c r="AJ8" i="10" s="1"/>
  <c r="AJ7" i="10"/>
  <c r="AF7" i="10"/>
  <c r="U7" i="10"/>
  <c r="AH7" i="10" s="1"/>
  <c r="AJ6" i="10"/>
  <c r="AH6" i="10"/>
  <c r="AF6" i="10"/>
  <c r="AB6" i="10"/>
  <c r="U6" i="10"/>
  <c r="AD6" i="10" s="1"/>
  <c r="AB12" i="10" l="1"/>
  <c r="AB20" i="10"/>
  <c r="AD8" i="10"/>
  <c r="AB7" i="10"/>
  <c r="AF8" i="10"/>
  <c r="AB11" i="10"/>
  <c r="AF12" i="10"/>
  <c r="AB15" i="10"/>
  <c r="AF16" i="10"/>
  <c r="AB19" i="10"/>
  <c r="AF20" i="10"/>
  <c r="AB8" i="10"/>
  <c r="AB16" i="10"/>
  <c r="AD12" i="10"/>
  <c r="AD16" i="10"/>
  <c r="AD20" i="10"/>
  <c r="AD7" i="10"/>
  <c r="AH8" i="10"/>
  <c r="AD11" i="10"/>
  <c r="AH12" i="10"/>
  <c r="AD15" i="10"/>
  <c r="AH16" i="10"/>
  <c r="AD19" i="10"/>
  <c r="AH20" i="10"/>
  <c r="AJ20" i="9" l="1"/>
  <c r="AH20" i="9"/>
  <c r="AF20" i="9"/>
  <c r="AD20" i="9"/>
  <c r="AB20" i="9"/>
  <c r="AJ19" i="9"/>
  <c r="AH19" i="9"/>
  <c r="AF19" i="9"/>
  <c r="AD19" i="9"/>
  <c r="AB19" i="9"/>
  <c r="AJ18" i="9"/>
  <c r="AH18" i="9"/>
  <c r="AF18" i="9"/>
  <c r="AD18" i="9"/>
  <c r="AB18" i="9"/>
  <c r="AJ17" i="9"/>
  <c r="AH17" i="9"/>
  <c r="AF17" i="9"/>
  <c r="AD17" i="9"/>
  <c r="AB17" i="9"/>
  <c r="AJ16" i="9"/>
  <c r="AH16" i="9"/>
  <c r="AF16" i="9"/>
  <c r="AD16" i="9"/>
  <c r="AB16" i="9"/>
  <c r="AJ15" i="9"/>
  <c r="AH15" i="9"/>
  <c r="AF15" i="9"/>
  <c r="AD15" i="9"/>
  <c r="AB15" i="9"/>
  <c r="AJ14" i="9"/>
  <c r="AH14" i="9"/>
  <c r="AF14" i="9"/>
  <c r="AD14" i="9"/>
  <c r="AB14" i="9"/>
  <c r="AJ13" i="9"/>
  <c r="AH13" i="9"/>
  <c r="AF13" i="9"/>
  <c r="AD13" i="9"/>
  <c r="AB13" i="9"/>
  <c r="AJ12" i="9"/>
  <c r="AH12" i="9"/>
  <c r="AF12" i="9"/>
  <c r="AD12" i="9"/>
  <c r="AB12" i="9"/>
  <c r="AJ11" i="9"/>
  <c r="AH11" i="9"/>
  <c r="AF11" i="9"/>
  <c r="AD11" i="9"/>
  <c r="AB11" i="9"/>
  <c r="AJ10" i="9"/>
  <c r="AH10" i="9"/>
  <c r="AF10" i="9"/>
  <c r="AD10" i="9"/>
  <c r="AB10" i="9"/>
  <c r="AJ9" i="9"/>
  <c r="AH9" i="9"/>
  <c r="AF9" i="9"/>
  <c r="AD9" i="9"/>
  <c r="AB9" i="9"/>
  <c r="AJ8" i="9"/>
  <c r="AH8" i="9"/>
  <c r="AF8" i="9"/>
  <c r="AD8" i="9"/>
  <c r="AB8" i="9"/>
  <c r="AJ7" i="9"/>
  <c r="AH7" i="9"/>
  <c r="AF7" i="9"/>
  <c r="AD7" i="9"/>
  <c r="AB7" i="9"/>
  <c r="AJ6" i="9"/>
  <c r="AH6" i="9"/>
  <c r="AF6" i="9"/>
  <c r="AD6" i="9"/>
  <c r="AB6" i="9"/>
  <c r="AJ20" i="8"/>
  <c r="AH20" i="8"/>
  <c r="AF20" i="8"/>
  <c r="AD20" i="8"/>
  <c r="AB20" i="8"/>
  <c r="AJ19" i="8"/>
  <c r="AH19" i="8"/>
  <c r="AF19" i="8"/>
  <c r="AD19" i="8"/>
  <c r="AB19" i="8"/>
  <c r="AJ18" i="8"/>
  <c r="AH18" i="8"/>
  <c r="AF18" i="8"/>
  <c r="AD18" i="8"/>
  <c r="AB18" i="8"/>
  <c r="AJ17" i="8"/>
  <c r="AH17" i="8"/>
  <c r="AF17" i="8"/>
  <c r="AD17" i="8"/>
  <c r="AB17" i="8"/>
  <c r="AJ16" i="8"/>
  <c r="AH16" i="8"/>
  <c r="AF16" i="8"/>
  <c r="AD16" i="8"/>
  <c r="AB16" i="8"/>
  <c r="AJ15" i="8"/>
  <c r="AH15" i="8"/>
  <c r="AF15" i="8"/>
  <c r="AD15" i="8"/>
  <c r="AB15" i="8"/>
  <c r="AJ14" i="8"/>
  <c r="AH14" i="8"/>
  <c r="AF14" i="8"/>
  <c r="AD14" i="8"/>
  <c r="AB14" i="8"/>
  <c r="AJ13" i="8"/>
  <c r="AH13" i="8"/>
  <c r="AF13" i="8"/>
  <c r="AD13" i="8"/>
  <c r="AB13" i="8"/>
  <c r="AJ12" i="8"/>
  <c r="AH12" i="8"/>
  <c r="AF12" i="8"/>
  <c r="AD12" i="8"/>
  <c r="AB12" i="8"/>
  <c r="AJ11" i="8"/>
  <c r="AH11" i="8"/>
  <c r="AF11" i="8"/>
  <c r="AD11" i="8"/>
  <c r="AB11" i="8"/>
  <c r="AJ10" i="8"/>
  <c r="AH10" i="8"/>
  <c r="AF10" i="8"/>
  <c r="AD10" i="8"/>
  <c r="AB10" i="8"/>
  <c r="AJ9" i="8"/>
  <c r="AH9" i="8"/>
  <c r="AF9" i="8"/>
  <c r="AD9" i="8"/>
  <c r="AB9" i="8"/>
  <c r="AJ8" i="8"/>
  <c r="AH8" i="8"/>
  <c r="AF8" i="8"/>
  <c r="AD8" i="8"/>
  <c r="AB8" i="8"/>
  <c r="AJ7" i="8"/>
  <c r="AH7" i="8"/>
  <c r="AF7" i="8"/>
  <c r="AD7" i="8"/>
  <c r="AB7" i="8"/>
  <c r="AJ6" i="8"/>
  <c r="AH6" i="8"/>
  <c r="AF6" i="8"/>
  <c r="AD6" i="8"/>
  <c r="AB6" i="8"/>
  <c r="AJ10" i="7" l="1"/>
  <c r="AH10" i="7"/>
  <c r="AF10" i="7"/>
  <c r="AD10" i="7"/>
  <c r="AB10" i="7"/>
  <c r="AJ9" i="7"/>
  <c r="AH9" i="7"/>
  <c r="AF9" i="7"/>
  <c r="AD9" i="7"/>
  <c r="AB9" i="7"/>
  <c r="AJ8" i="7"/>
  <c r="AH8" i="7"/>
  <c r="AF8" i="7"/>
  <c r="AD8" i="7"/>
  <c r="AB8" i="7"/>
  <c r="AJ7" i="7"/>
  <c r="AH7" i="7"/>
  <c r="AF7" i="7"/>
  <c r="AD7" i="7"/>
  <c r="AB7" i="7"/>
  <c r="AJ6" i="7"/>
  <c r="AH6" i="7"/>
  <c r="AF6" i="7"/>
  <c r="AD6" i="7"/>
  <c r="AB6" i="7"/>
  <c r="AJ20" i="6" l="1"/>
  <c r="AH20" i="6"/>
  <c r="AF20" i="6"/>
  <c r="AD20" i="6"/>
  <c r="AB20" i="6"/>
  <c r="AJ19" i="6"/>
  <c r="AH19" i="6"/>
  <c r="AF19" i="6"/>
  <c r="AD19" i="6"/>
  <c r="AB19" i="6"/>
  <c r="AJ18" i="6"/>
  <c r="AH18" i="6"/>
  <c r="AF18" i="6"/>
  <c r="AD18" i="6"/>
  <c r="AB18" i="6"/>
  <c r="AJ17" i="6"/>
  <c r="AH17" i="6"/>
  <c r="AF17" i="6"/>
  <c r="AD17" i="6"/>
  <c r="AB17" i="6"/>
  <c r="AJ16" i="6"/>
  <c r="AH16" i="6"/>
  <c r="AF16" i="6"/>
  <c r="AD16" i="6"/>
  <c r="AB16" i="6"/>
  <c r="AJ15" i="6"/>
  <c r="AH15" i="6"/>
  <c r="AF15" i="6"/>
  <c r="AD15" i="6"/>
  <c r="AB15" i="6"/>
  <c r="AJ14" i="6"/>
  <c r="AH14" i="6"/>
  <c r="AF14" i="6"/>
  <c r="AD14" i="6"/>
  <c r="AB14" i="6"/>
  <c r="AJ13" i="6"/>
  <c r="AH13" i="6"/>
  <c r="AF13" i="6"/>
  <c r="AD13" i="6"/>
  <c r="AB13" i="6"/>
  <c r="AJ12" i="6"/>
  <c r="AH12" i="6"/>
  <c r="AF12" i="6"/>
  <c r="AD12" i="6"/>
  <c r="AB12" i="6"/>
  <c r="AJ11" i="6"/>
  <c r="AH11" i="6"/>
  <c r="AF11" i="6"/>
  <c r="AD11" i="6"/>
  <c r="AB11" i="6"/>
  <c r="AJ10" i="6"/>
  <c r="AH10" i="6"/>
  <c r="AF10" i="6"/>
  <c r="AD10" i="6"/>
  <c r="AB10" i="6"/>
  <c r="AJ9" i="6"/>
  <c r="AH9" i="6"/>
  <c r="AF9" i="6"/>
  <c r="AD9" i="6"/>
  <c r="AB9" i="6"/>
  <c r="AJ8" i="6"/>
  <c r="AH8" i="6"/>
  <c r="AF8" i="6"/>
  <c r="AD8" i="6"/>
  <c r="AB8" i="6"/>
  <c r="AJ7" i="6"/>
  <c r="AH7" i="6"/>
  <c r="AF7" i="6"/>
  <c r="AD7" i="6"/>
  <c r="AB7" i="6"/>
  <c r="AJ6" i="6"/>
  <c r="AH6" i="6"/>
  <c r="AF6" i="6"/>
  <c r="AD6" i="6"/>
  <c r="AB6" i="6"/>
  <c r="U15" i="5" l="1"/>
  <c r="AJ13" i="5"/>
  <c r="AH13" i="5"/>
  <c r="AF13" i="5"/>
  <c r="AD13" i="5"/>
  <c r="AB13" i="5"/>
  <c r="AJ12" i="5"/>
  <c r="AH12" i="5"/>
  <c r="AF12" i="5"/>
  <c r="AD12" i="5"/>
  <c r="AB12" i="5"/>
  <c r="AJ11" i="5"/>
  <c r="AH11" i="5"/>
  <c r="AF11" i="5"/>
  <c r="AD11" i="5"/>
  <c r="AB11" i="5"/>
  <c r="AJ10" i="5"/>
  <c r="AH10" i="5"/>
  <c r="AF10" i="5"/>
  <c r="AD10" i="5"/>
  <c r="AB10" i="5"/>
  <c r="AJ9" i="5"/>
  <c r="AH9" i="5"/>
  <c r="AF9" i="5"/>
  <c r="AD9" i="5"/>
  <c r="AB9" i="5"/>
  <c r="N9" i="5"/>
  <c r="AJ8" i="5"/>
  <c r="AH8" i="5"/>
  <c r="AF8" i="5"/>
  <c r="AD8" i="5"/>
  <c r="AB8" i="5"/>
  <c r="N8" i="5"/>
  <c r="AJ7" i="5"/>
  <c r="AH7" i="5"/>
  <c r="AF7" i="5"/>
  <c r="AD7" i="5"/>
  <c r="N7" i="5"/>
  <c r="AJ6" i="5"/>
  <c r="AH6" i="5"/>
  <c r="AF6" i="5"/>
  <c r="AD6" i="5"/>
  <c r="AB6" i="5"/>
  <c r="AJ12" i="4" l="1"/>
  <c r="AH12" i="4"/>
  <c r="AF12" i="4"/>
  <c r="AD12" i="4"/>
  <c r="AB12" i="4"/>
  <c r="AJ11" i="4"/>
  <c r="AH11" i="4"/>
  <c r="AF11" i="4"/>
  <c r="AD11" i="4"/>
  <c r="AB11" i="4"/>
  <c r="AJ10" i="4"/>
  <c r="AH10" i="4"/>
  <c r="AF10" i="4"/>
  <c r="AD10" i="4"/>
  <c r="AB10" i="4"/>
  <c r="AJ9" i="4"/>
  <c r="AH9" i="4"/>
  <c r="AF9" i="4"/>
  <c r="AD9" i="4"/>
  <c r="AB9" i="4"/>
  <c r="AJ8" i="4"/>
  <c r="AH8" i="4"/>
  <c r="AF8" i="4"/>
  <c r="AD8" i="4"/>
  <c r="AB8" i="4"/>
  <c r="AJ7" i="4"/>
  <c r="AH7" i="4"/>
  <c r="AF7" i="4"/>
  <c r="AD7" i="4"/>
  <c r="AJ6" i="4"/>
  <c r="AH6" i="4"/>
  <c r="AF6" i="4"/>
  <c r="AD6" i="4"/>
  <c r="AJ16" i="3" l="1"/>
  <c r="AH16" i="3"/>
  <c r="AF16" i="3"/>
  <c r="AD16" i="3"/>
  <c r="AB16" i="3"/>
  <c r="AJ15" i="3"/>
  <c r="AH15" i="3"/>
  <c r="AF15" i="3"/>
  <c r="AD15" i="3"/>
  <c r="AB15" i="3"/>
  <c r="AJ14" i="3"/>
  <c r="AH14" i="3"/>
  <c r="AF14" i="3"/>
  <c r="AD14" i="3"/>
  <c r="AB14" i="3"/>
  <c r="AJ13" i="3"/>
  <c r="AH13" i="3"/>
  <c r="AF13" i="3"/>
  <c r="AD13" i="3"/>
  <c r="AB13" i="3"/>
  <c r="AJ12" i="3"/>
  <c r="AH12" i="3"/>
  <c r="AF12" i="3"/>
  <c r="AD12" i="3"/>
  <c r="AB12" i="3"/>
  <c r="AJ11" i="3"/>
  <c r="AH11" i="3"/>
  <c r="AF11" i="3"/>
  <c r="AD11" i="3"/>
  <c r="AB11" i="3"/>
  <c r="AJ10" i="3"/>
  <c r="AH10" i="3"/>
  <c r="AF10" i="3"/>
  <c r="AD10" i="3"/>
  <c r="AB10" i="3"/>
  <c r="AJ9" i="3"/>
  <c r="AH9" i="3"/>
  <c r="AF9" i="3"/>
  <c r="AD9" i="3"/>
  <c r="AB9" i="3"/>
  <c r="AJ8" i="3"/>
  <c r="AH8" i="3"/>
  <c r="AF8" i="3"/>
  <c r="AD8" i="3"/>
  <c r="AB8" i="3"/>
  <c r="AJ7" i="3"/>
  <c r="AH7" i="3"/>
  <c r="AF7" i="3"/>
  <c r="AD7" i="3"/>
  <c r="AB7" i="3"/>
  <c r="AJ6" i="3"/>
  <c r="AH6" i="3"/>
  <c r="AF6" i="3"/>
  <c r="AD6" i="3"/>
  <c r="AB6" i="3"/>
  <c r="AJ24" i="2" l="1"/>
  <c r="AI24" i="2"/>
  <c r="AH24" i="2"/>
  <c r="AF24" i="2"/>
  <c r="AD24" i="2"/>
  <c r="AB24" i="2"/>
  <c r="AI23" i="2"/>
  <c r="AJ23" i="2" s="1"/>
  <c r="AH23" i="2"/>
  <c r="AF23" i="2"/>
  <c r="AD23" i="2"/>
  <c r="AB23" i="2"/>
  <c r="AI22" i="2"/>
  <c r="AJ22" i="2" s="1"/>
  <c r="AH22" i="2"/>
  <c r="AF22" i="2"/>
  <c r="AD22" i="2"/>
  <c r="AB22" i="2"/>
  <c r="AI21" i="2"/>
  <c r="AJ21" i="2" s="1"/>
  <c r="AH21" i="2"/>
  <c r="AF21" i="2"/>
  <c r="AD21" i="2"/>
  <c r="AB21" i="2"/>
  <c r="AJ20" i="2"/>
  <c r="AI20" i="2"/>
  <c r="AH20" i="2"/>
  <c r="AF20" i="2"/>
  <c r="AD20" i="2"/>
  <c r="AB20" i="2"/>
  <c r="AI19" i="2"/>
  <c r="AJ19" i="2" s="1"/>
  <c r="AH19" i="2"/>
  <c r="AF19" i="2"/>
  <c r="AD19" i="2"/>
  <c r="AB19" i="2"/>
  <c r="AI18" i="2"/>
  <c r="AJ18" i="2" s="1"/>
  <c r="AH18" i="2"/>
  <c r="AF18" i="2"/>
  <c r="AD18" i="2"/>
  <c r="AB18" i="2"/>
  <c r="AI17" i="2"/>
  <c r="AJ17" i="2" s="1"/>
  <c r="AH17" i="2"/>
  <c r="AF17" i="2"/>
  <c r="AD17" i="2"/>
  <c r="AB17" i="2"/>
  <c r="AI16" i="2"/>
  <c r="AJ16" i="2" s="1"/>
  <c r="AH16" i="2"/>
  <c r="AF16" i="2"/>
  <c r="AD16" i="2"/>
  <c r="AB16" i="2"/>
  <c r="AI15" i="2"/>
  <c r="AJ15" i="2" s="1"/>
  <c r="AH15" i="2"/>
  <c r="AF15" i="2"/>
  <c r="AD15" i="2"/>
  <c r="AB15" i="2"/>
  <c r="AI14" i="2"/>
  <c r="AJ14" i="2" s="1"/>
  <c r="AH14" i="2"/>
  <c r="AF14" i="2"/>
  <c r="AD14" i="2"/>
  <c r="AB14" i="2"/>
  <c r="AI13" i="2"/>
  <c r="AJ13" i="2" s="1"/>
  <c r="AH13" i="2"/>
  <c r="AF13" i="2"/>
  <c r="AD13" i="2"/>
  <c r="AB13" i="2"/>
  <c r="AI12" i="2"/>
  <c r="AJ12" i="2" s="1"/>
  <c r="AH12" i="2"/>
  <c r="AF12" i="2"/>
  <c r="AD12" i="2"/>
  <c r="AB12" i="2"/>
  <c r="AI11" i="2"/>
  <c r="AJ11" i="2" s="1"/>
  <c r="AH11" i="2"/>
  <c r="AF11" i="2"/>
  <c r="AD11" i="2"/>
  <c r="AB11" i="2"/>
  <c r="AI10" i="2"/>
  <c r="AJ10" i="2" s="1"/>
  <c r="AH10" i="2"/>
  <c r="AF10" i="2"/>
  <c r="AD10" i="2"/>
  <c r="AB10" i="2"/>
  <c r="AI9" i="2"/>
  <c r="AJ9" i="2" s="1"/>
  <c r="AH9" i="2"/>
  <c r="AF9" i="2"/>
  <c r="AD9" i="2"/>
  <c r="AB9" i="2"/>
  <c r="AI8" i="2"/>
  <c r="AJ8" i="2" s="1"/>
  <c r="AH8" i="2"/>
  <c r="AF8" i="2"/>
  <c r="AD8" i="2"/>
  <c r="AB8" i="2"/>
  <c r="AI7" i="2"/>
  <c r="AJ7" i="2" s="1"/>
  <c r="AH7" i="2"/>
  <c r="AF7" i="2"/>
  <c r="AD7" i="2"/>
  <c r="AB7" i="2"/>
  <c r="AI6" i="2"/>
  <c r="AJ6" i="2" s="1"/>
  <c r="AH6" i="2"/>
  <c r="AF6" i="2"/>
  <c r="AD6" i="2"/>
  <c r="AB6" i="2"/>
  <c r="AJ13" i="1"/>
  <c r="AH13" i="1"/>
  <c r="AF13" i="1"/>
  <c r="AD13" i="1"/>
  <c r="AB13" i="1"/>
  <c r="AJ12" i="1"/>
  <c r="AH12" i="1"/>
  <c r="AF12" i="1"/>
  <c r="AD12" i="1"/>
  <c r="AJ11" i="1"/>
  <c r="AH11" i="1"/>
  <c r="AF11" i="1"/>
  <c r="AD11" i="1"/>
  <c r="AB11" i="1"/>
  <c r="AJ10" i="1"/>
  <c r="AH10" i="1"/>
  <c r="AF10" i="1"/>
  <c r="AD10" i="1"/>
  <c r="AB10" i="1"/>
  <c r="AJ9" i="1"/>
  <c r="AH9" i="1"/>
  <c r="AF9" i="1"/>
  <c r="AD9" i="1"/>
  <c r="AB9" i="1"/>
  <c r="AJ8" i="1"/>
  <c r="AH8" i="1"/>
  <c r="AF8" i="1"/>
  <c r="AD8" i="1"/>
  <c r="AB8" i="1"/>
  <c r="AJ7" i="1"/>
  <c r="AH7" i="1"/>
  <c r="AF7" i="1"/>
  <c r="AD7" i="1"/>
  <c r="AB7" i="1"/>
  <c r="AJ6" i="1"/>
  <c r="AH6" i="1"/>
  <c r="AF6" i="1"/>
  <c r="AD6" i="1"/>
  <c r="AB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Yanet</author>
    <author>Manuel Stefano Gómez Castaño</author>
    <author>AMV</author>
  </authors>
  <commentList>
    <comment ref="B5" authorId="0" shapeId="0" xr:uid="{33936179-6E90-473B-9DEB-1D5D22047B1C}">
      <text>
        <r>
          <rPr>
            <b/>
            <sz val="9"/>
            <color rgb="FF000000"/>
            <rFont val="Tahoma"/>
            <family val="2"/>
          </rPr>
          <t>OAP:</t>
        </r>
        <r>
          <rPr>
            <sz val="9"/>
            <color rgb="FF000000"/>
            <rFont val="Tahoma"/>
            <family val="2"/>
          </rPr>
          <t xml:space="preserve">
</t>
        </r>
        <r>
          <rPr>
            <sz val="9"/>
            <color rgb="FF000000"/>
            <rFont val="Tahoma"/>
            <family val="2"/>
          </rPr>
          <t xml:space="preserve">Relacionar si la actividad obedece al cumplimiento del plan de desarrollo, del Modelo MIPG, de una normatividad específica o una fuente adicional </t>
        </r>
      </text>
    </comment>
    <comment ref="E5" authorId="0" shapeId="0" xr:uid="{1957E8EE-7D22-41EF-8D76-3E6174101F3F}">
      <text>
        <r>
          <rPr>
            <b/>
            <sz val="9"/>
            <color rgb="FF000000"/>
            <rFont val="Tahoma"/>
            <family val="2"/>
          </rPr>
          <t>OAP:</t>
        </r>
        <r>
          <rPr>
            <sz val="9"/>
            <color rgb="FF000000"/>
            <rFont val="Tahoma"/>
            <family val="2"/>
          </rPr>
          <t xml:space="preserve">
</t>
        </r>
        <r>
          <rPr>
            <sz val="9"/>
            <color rgb="FF000000"/>
            <rFont val="Tahoma"/>
            <family val="2"/>
          </rPr>
          <t xml:space="preserve">Relacionar a la dimensión que esta aplicando del modelo MIPG.
</t>
        </r>
        <r>
          <rPr>
            <sz val="9"/>
            <color rgb="FF000000"/>
            <rFont val="Tahoma"/>
            <family val="2"/>
          </rPr>
          <t xml:space="preserve">
</t>
        </r>
        <r>
          <rPr>
            <sz val="9"/>
            <color rgb="FF000000"/>
            <rFont val="Tahoma"/>
            <family val="2"/>
          </rPr>
          <t>Puede ser una o varias de las dimensiones a saber. Dirígase a la pestaña de MIPG como guía.</t>
        </r>
      </text>
    </comment>
    <comment ref="F5" authorId="0" shapeId="0" xr:uid="{9FF9F3B9-6B23-4D10-B42C-7312405FAECE}">
      <text>
        <r>
          <rPr>
            <b/>
            <sz val="9"/>
            <color rgb="FF000000"/>
            <rFont val="Tahoma"/>
            <family val="2"/>
          </rPr>
          <t>OAP:</t>
        </r>
        <r>
          <rPr>
            <sz val="9"/>
            <color rgb="FF000000"/>
            <rFont val="Tahoma"/>
            <family val="2"/>
          </rPr>
          <t xml:space="preserve">
</t>
        </r>
        <r>
          <rPr>
            <sz val="9"/>
            <color rgb="FF000000"/>
            <rFont val="Tahoma"/>
            <family val="2"/>
          </rPr>
          <t xml:space="preserve">Relacionar  la política de gestión y desempeño a que le aplica. Estas se pueden encontrar en la página de transparencia bajo Plan Institucional 2024 --&gt; Políticas MIPG.
</t>
        </r>
        <r>
          <rPr>
            <sz val="9"/>
            <color rgb="FF000000"/>
            <rFont val="Tahoma"/>
            <family val="2"/>
          </rPr>
          <t xml:space="preserve">
</t>
        </r>
        <r>
          <rPr>
            <sz val="9"/>
            <color rgb="FF000000"/>
            <rFont val="Tahoma"/>
            <family val="2"/>
          </rPr>
          <t>Ver la pestaña de MIPG como guía.</t>
        </r>
      </text>
    </comment>
    <comment ref="G5" authorId="0" shapeId="0" xr:uid="{E88B7030-2424-4665-9CAC-62BBA781C709}">
      <text>
        <r>
          <rPr>
            <sz val="11"/>
            <color theme="1"/>
            <rFont val="Aptos Narrow"/>
            <family val="2"/>
            <scheme val="minor"/>
          </rPr>
          <t>OAP:
Selacionar al plan estratégico conforme al Decreto 612 de 2018.
NO COPIAR Y PEGAR AQUI</t>
        </r>
      </text>
    </comment>
    <comment ref="H5" authorId="1" shapeId="0" xr:uid="{EAB9FD3B-4851-4CA1-BF56-1A8EF14FDA85}">
      <text>
        <r>
          <rPr>
            <sz val="11"/>
            <color theme="1"/>
            <rFont val="Aptos Narrow"/>
            <family val="2"/>
            <scheme val="minor"/>
          </rPr>
          <t xml:space="preserve">Seleccione el objetivo estratégico del PEI.
NO COPIAR Y PEGAR AQUI
</t>
        </r>
      </text>
    </comment>
    <comment ref="J5" authorId="2" shapeId="0" xr:uid="{4FB8C617-4FF4-422B-8692-7906EB2320E1}">
      <text>
        <r>
          <rPr>
            <sz val="11"/>
            <color theme="1"/>
            <rFont val="Aptos Narrow"/>
            <family val="2"/>
            <scheme val="minor"/>
          </rPr>
          <t xml:space="preserve">AMV:
Aquí ven ejemplos de las formulas. De acuerdo al tipo de formula, copiar y pegar en las columna de "consolidado vigencia" y seleccionar los cuadros pertinenes a la fila
Anualizado formula =IFERROR(IF(AND(M6=AA6; M6=AC6; M6=AE6; M6=AG6); M6; AVERAGE(AA6; AC6; AE6; AG6)); 0)
Para acumular formula =AA6+AC6+AE6+AG6
Acumulado formula =IF(NOT(AG6=0); AG6; IF(NOT(AE6=0); AE6; IF(NOT(AC6=0); AC6; IF(NOT(AA6=0); AA6; 0))))
</t>
        </r>
      </text>
    </comment>
    <comment ref="M5" authorId="0" shapeId="0" xr:uid="{90CA8FE0-04A6-4FBD-98AC-8E119CD585F4}">
      <text>
        <r>
          <rPr>
            <b/>
            <sz val="9"/>
            <color rgb="FF000000"/>
            <rFont val="Tahoma"/>
            <family val="2"/>
          </rPr>
          <t>OAP:</t>
        </r>
        <r>
          <rPr>
            <sz val="9"/>
            <color rgb="FF000000"/>
            <rFont val="Tahoma"/>
            <family val="2"/>
          </rPr>
          <t xml:space="preserve">
</t>
        </r>
        <r>
          <rPr>
            <sz val="9"/>
            <color rgb="FF000000"/>
            <rFont val="Tahoma"/>
            <family val="2"/>
          </rPr>
          <t>Cuantificar lo esperado de la actividad a través de % o #</t>
        </r>
      </text>
    </comment>
    <comment ref="N5" authorId="0" shapeId="0" xr:uid="{73AE05BA-A010-4A0B-B3AD-CC8DEC20783A}">
      <text>
        <r>
          <rPr>
            <b/>
            <sz val="9"/>
            <color rgb="FF000000"/>
            <rFont val="Tahoma"/>
            <family val="2"/>
          </rPr>
          <t>OAP:</t>
        </r>
        <r>
          <rPr>
            <sz val="9"/>
            <color rgb="FF000000"/>
            <rFont val="Tahoma"/>
            <family val="2"/>
          </rPr>
          <t xml:space="preserve">
</t>
        </r>
        <r>
          <rPr>
            <sz val="9"/>
            <color rgb="FF000000"/>
            <rFont val="Tahoma"/>
            <family val="2"/>
          </rPr>
          <t>Como se mide el indicador (ejemplo: unidad, %, M2, etc)</t>
        </r>
      </text>
    </comment>
    <comment ref="P5" authorId="0" shapeId="0" xr:uid="{E9AA916A-2DCA-4735-A8F7-035721FADF50}">
      <text>
        <r>
          <rPr>
            <b/>
            <sz val="9"/>
            <color indexed="81"/>
            <rFont val="Tahoma"/>
            <family val="2"/>
          </rPr>
          <t>OAP:</t>
        </r>
        <r>
          <rPr>
            <sz val="9"/>
            <color indexed="81"/>
            <rFont val="Tahoma"/>
            <family val="2"/>
          </rPr>
          <t xml:space="preserve">
Establecer la periodicidad de la medición de los datos recolectados</t>
        </r>
      </text>
    </comment>
    <comment ref="Q5" authorId="0" shapeId="0" xr:uid="{A377290F-A823-43D6-9FD1-A53E24D582BF}">
      <text>
        <r>
          <rPr>
            <b/>
            <sz val="9"/>
            <color indexed="81"/>
            <rFont val="Tahoma"/>
            <family val="2"/>
          </rPr>
          <t>OAP:</t>
        </r>
        <r>
          <rPr>
            <sz val="9"/>
            <color indexed="81"/>
            <rFont val="Tahoma"/>
            <family val="2"/>
          </rPr>
          <t xml:space="preserve">
Indicar día, mes y año en el cual inicia la ejecución de la actividad.</t>
        </r>
      </text>
    </comment>
    <comment ref="R5" authorId="0" shapeId="0" xr:uid="{E8D1141A-1F7C-4DE6-BFF4-D831F7B0CA6F}">
      <text>
        <r>
          <rPr>
            <b/>
            <sz val="9"/>
            <color rgb="FF000000"/>
            <rFont val="Tahoma"/>
            <family val="2"/>
          </rPr>
          <t>OAP:</t>
        </r>
        <r>
          <rPr>
            <sz val="9"/>
            <color rgb="FF000000"/>
            <rFont val="Tahoma"/>
            <family val="2"/>
          </rPr>
          <t xml:space="preserve">
</t>
        </r>
        <r>
          <rPr>
            <sz val="9"/>
            <color rgb="FF000000"/>
            <rFont val="Tahoma"/>
            <family val="2"/>
          </rPr>
          <t>Indicar día, mes y año en el cual culmina la actividad.</t>
        </r>
      </text>
    </comment>
    <comment ref="T5" authorId="0" shapeId="0" xr:uid="{5E098975-98CC-47B6-B4DA-EAEB63CC1E8A}">
      <text>
        <r>
          <rPr>
            <b/>
            <sz val="9"/>
            <color indexed="81"/>
            <rFont val="Tahoma"/>
            <family val="2"/>
          </rPr>
          <t>OAP:</t>
        </r>
        <r>
          <rPr>
            <sz val="9"/>
            <color indexed="81"/>
            <rFont val="Tahoma"/>
            <family val="2"/>
          </rPr>
          <t xml:space="preserve">
Indicar el responsable del suministro de la información</t>
        </r>
      </text>
    </comment>
    <comment ref="U5" authorId="0" shapeId="0" xr:uid="{1342B90B-C62B-4428-B08B-C77907ED0196}">
      <text>
        <r>
          <rPr>
            <b/>
            <sz val="9"/>
            <color indexed="81"/>
            <rFont val="Tahoma"/>
            <family val="2"/>
          </rPr>
          <t>OAP:</t>
        </r>
        <r>
          <rPr>
            <sz val="9"/>
            <color indexed="81"/>
            <rFont val="Tahoma"/>
            <family val="2"/>
          </rPr>
          <t xml:space="preserve">
Establecer la ponderación de cada una de las actividad en el cumplimiento del 100% del plan de acción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Yanet</author>
    <author>AMV</author>
  </authors>
  <commentList>
    <comment ref="B5" authorId="0" shapeId="0" xr:uid="{6AE1C9B3-2AC7-4924-AD20-68C727F785B3}">
      <text>
        <r>
          <rPr>
            <b/>
            <sz val="9"/>
            <color rgb="FF000000"/>
            <rFont val="Tahoma"/>
            <family val="2"/>
          </rPr>
          <t>OAP:</t>
        </r>
        <r>
          <rPr>
            <sz val="9"/>
            <color rgb="FF000000"/>
            <rFont val="Tahoma"/>
            <family val="2"/>
          </rPr>
          <t xml:space="preserve">
</t>
        </r>
        <r>
          <rPr>
            <sz val="9"/>
            <color rgb="FF000000"/>
            <rFont val="Tahoma"/>
            <family val="2"/>
          </rPr>
          <t xml:space="preserve">Relacionar si la actividad obedece al cumplimiento del plan de desarrollo, del Modelo MIPG, de una normatividad específica o una fuente adicional </t>
        </r>
      </text>
    </comment>
    <comment ref="E5" authorId="0" shapeId="0" xr:uid="{BEBBEE95-7499-41B9-99E8-218849A2110C}">
      <text>
        <r>
          <rPr>
            <b/>
            <sz val="9"/>
            <color rgb="FF000000"/>
            <rFont val="Tahoma"/>
            <family val="2"/>
          </rPr>
          <t>OAP:</t>
        </r>
        <r>
          <rPr>
            <sz val="9"/>
            <color rgb="FF000000"/>
            <rFont val="Tahoma"/>
            <family val="2"/>
          </rPr>
          <t xml:space="preserve">
</t>
        </r>
        <r>
          <rPr>
            <sz val="9"/>
            <color rgb="FF000000"/>
            <rFont val="Tahoma"/>
            <family val="2"/>
          </rPr>
          <t xml:space="preserve">Relacionar a la dimensión que esta aplicando del modelo MIPG.
</t>
        </r>
        <r>
          <rPr>
            <sz val="9"/>
            <color rgb="FF000000"/>
            <rFont val="Tahoma"/>
            <family val="2"/>
          </rPr>
          <t xml:space="preserve">
</t>
        </r>
        <r>
          <rPr>
            <sz val="9"/>
            <color rgb="FF000000"/>
            <rFont val="Tahoma"/>
            <family val="2"/>
          </rPr>
          <t>Puede ser una o varias de las dimensiones a saber. Dirígase a la pestaña de MIPG como guía.</t>
        </r>
      </text>
    </comment>
    <comment ref="F5" authorId="0" shapeId="0" xr:uid="{A39F1653-9EF4-4C20-AC4B-3D4717BB3C8F}">
      <text>
        <r>
          <rPr>
            <b/>
            <sz val="9"/>
            <color rgb="FF000000"/>
            <rFont val="Tahoma"/>
            <family val="2"/>
          </rPr>
          <t>OAP:</t>
        </r>
        <r>
          <rPr>
            <sz val="9"/>
            <color rgb="FF000000"/>
            <rFont val="Tahoma"/>
            <family val="2"/>
          </rPr>
          <t xml:space="preserve">
</t>
        </r>
        <r>
          <rPr>
            <sz val="9"/>
            <color rgb="FF000000"/>
            <rFont val="Tahoma"/>
            <family val="2"/>
          </rPr>
          <t xml:space="preserve">Relacionar  la política de gestión y desempeño a que le aplica. Estas se pueden encontrar en la página de transparencia bajo Plan Institucional 2024 --&gt; Políticas MIPG.
</t>
        </r>
        <r>
          <rPr>
            <sz val="9"/>
            <color rgb="FF000000"/>
            <rFont val="Tahoma"/>
            <family val="2"/>
          </rPr>
          <t xml:space="preserve">
</t>
        </r>
        <r>
          <rPr>
            <sz val="9"/>
            <color rgb="FF000000"/>
            <rFont val="Tahoma"/>
            <family val="2"/>
          </rPr>
          <t>Ver la pestaña de MIPG como guía.</t>
        </r>
      </text>
    </comment>
    <comment ref="G5" authorId="0" shapeId="0" xr:uid="{CDA4E1E2-163F-4377-A4ED-C09F5FBE9703}">
      <text>
        <r>
          <rPr>
            <b/>
            <sz val="9"/>
            <color rgb="FF000000"/>
            <rFont val="Tahoma"/>
            <family val="2"/>
          </rPr>
          <t>OAP:</t>
        </r>
        <r>
          <rPr>
            <sz val="9"/>
            <color rgb="FF000000"/>
            <rFont val="Tahoma"/>
            <family val="2"/>
          </rPr>
          <t xml:space="preserve">
</t>
        </r>
        <r>
          <rPr>
            <sz val="9"/>
            <color rgb="FF000000"/>
            <rFont val="Tahoma"/>
            <family val="2"/>
          </rPr>
          <t>Selacionar al plan estratégico conforme al Decreto 612 de 2018.</t>
        </r>
      </text>
    </comment>
    <comment ref="J5" authorId="1" shapeId="0" xr:uid="{D3F551DB-C432-45E1-86BD-878D56FDA79D}">
      <text>
        <r>
          <rPr>
            <b/>
            <sz val="9"/>
            <color rgb="FF000000"/>
            <rFont val="Tahoma"/>
            <family val="2"/>
          </rPr>
          <t xml:space="preserve">AMV:
</t>
        </r>
        <r>
          <rPr>
            <b/>
            <sz val="9"/>
            <color rgb="FF000000"/>
            <rFont val="Tahoma"/>
            <family val="2"/>
          </rPr>
          <t xml:space="preserve">
</t>
        </r>
        <r>
          <rPr>
            <b/>
            <sz val="9"/>
            <color rgb="FF000000"/>
            <rFont val="Tahoma"/>
            <family val="2"/>
          </rPr>
          <t xml:space="preserve">Aquí ven ejemplos de las formulas. De acuerdo al tipo de formula, copiar y pegar en las columna de "consolidado vigencia" y seleccionar los cuadros pertinenes a la fila
</t>
        </r>
        <r>
          <rPr>
            <sz val="9"/>
            <color rgb="FF000000"/>
            <rFont val="Tahoma"/>
            <family val="2"/>
          </rPr>
          <t xml:space="preserve">
</t>
        </r>
        <r>
          <rPr>
            <sz val="9"/>
            <color rgb="FF000000"/>
            <rFont val="Tahoma"/>
            <family val="2"/>
          </rPr>
          <t xml:space="preserve">Anualizado formula =SI(Y(L10=W10; L10=Y10; L10=AA10; L10=AC10); 50; PROMEDIO(W10; Y10; AA10; AC10))
</t>
        </r>
        <r>
          <rPr>
            <sz val="9"/>
            <color rgb="FF000000"/>
            <rFont val="Tahoma"/>
            <family val="2"/>
          </rPr>
          <t xml:space="preserve">
</t>
        </r>
        <r>
          <rPr>
            <sz val="9"/>
            <color rgb="FF000000"/>
            <rFont val="Tahoma"/>
            <family val="2"/>
          </rPr>
          <t xml:space="preserve">Para acumular formula =W11+Y11+AA11+AC11
</t>
        </r>
        <r>
          <rPr>
            <sz val="9"/>
            <color rgb="FF000000"/>
            <rFont val="Tahoma"/>
            <family val="2"/>
          </rPr>
          <t xml:space="preserve">
</t>
        </r>
        <r>
          <rPr>
            <sz val="9"/>
            <color rgb="FF000000"/>
            <rFont val="Tahoma"/>
            <family val="2"/>
          </rPr>
          <t xml:space="preserve">Acumulado formula =SI(AC12=0; SI(AA12=0; SI(Y12=0; SI(W12=0; 0; W12); Y12); AA12); AC12)
</t>
        </r>
        <r>
          <rPr>
            <sz val="9"/>
            <color rgb="FF000000"/>
            <rFont val="Tahoma"/>
            <family val="2"/>
          </rPr>
          <t xml:space="preserve">
</t>
        </r>
        <r>
          <rPr>
            <sz val="9"/>
            <color rgb="FF000000"/>
            <rFont val="Tahoma"/>
            <family val="2"/>
          </rPr>
          <t xml:space="preserve">Anualizado cuando la meta es =1 formula =SI(O(L13=W13; L13=Y13; L13=AA13; L13=AC13); 1; 0)
</t>
        </r>
      </text>
    </comment>
    <comment ref="M5" authorId="0" shapeId="0" xr:uid="{EE59604A-D34D-487D-B61C-3D95F4A9339B}">
      <text>
        <r>
          <rPr>
            <b/>
            <sz val="9"/>
            <color rgb="FF000000"/>
            <rFont val="Tahoma"/>
            <family val="2"/>
          </rPr>
          <t>OAP:</t>
        </r>
        <r>
          <rPr>
            <sz val="9"/>
            <color rgb="FF000000"/>
            <rFont val="Tahoma"/>
            <family val="2"/>
          </rPr>
          <t xml:space="preserve">
</t>
        </r>
        <r>
          <rPr>
            <sz val="9"/>
            <color rgb="FF000000"/>
            <rFont val="Tahoma"/>
            <family val="2"/>
          </rPr>
          <t>Cuantificar lo esperado de la actividad a través de % o #</t>
        </r>
      </text>
    </comment>
    <comment ref="N5" authorId="0" shapeId="0" xr:uid="{49A243B8-67E9-4B1F-81EF-F06B6A1FE30D}">
      <text>
        <r>
          <rPr>
            <b/>
            <sz val="9"/>
            <color rgb="FF000000"/>
            <rFont val="Tahoma"/>
            <family val="2"/>
          </rPr>
          <t>OAP:</t>
        </r>
        <r>
          <rPr>
            <sz val="9"/>
            <color rgb="FF000000"/>
            <rFont val="Tahoma"/>
            <family val="2"/>
          </rPr>
          <t xml:space="preserve">
</t>
        </r>
        <r>
          <rPr>
            <sz val="9"/>
            <color rgb="FF000000"/>
            <rFont val="Tahoma"/>
            <family val="2"/>
          </rPr>
          <t>Como se mide el indicador (ejemplo: unidad, %, M2, etc)</t>
        </r>
      </text>
    </comment>
    <comment ref="P5" authorId="0" shapeId="0" xr:uid="{53953FB3-D8C2-4EFF-9161-1CBC0E6DCE55}">
      <text>
        <r>
          <rPr>
            <b/>
            <sz val="9"/>
            <color indexed="81"/>
            <rFont val="Tahoma"/>
            <family val="2"/>
          </rPr>
          <t>OAP:</t>
        </r>
        <r>
          <rPr>
            <sz val="9"/>
            <color indexed="81"/>
            <rFont val="Tahoma"/>
            <family val="2"/>
          </rPr>
          <t xml:space="preserve">
Establecer la periodicidad de la medición de los datos recolectados</t>
        </r>
      </text>
    </comment>
    <comment ref="Q5" authorId="0" shapeId="0" xr:uid="{F150FEE2-A6FC-417E-8998-933E9C373CA0}">
      <text>
        <r>
          <rPr>
            <b/>
            <sz val="9"/>
            <color indexed="81"/>
            <rFont val="Tahoma"/>
            <family val="2"/>
          </rPr>
          <t>OAP:</t>
        </r>
        <r>
          <rPr>
            <sz val="9"/>
            <color indexed="81"/>
            <rFont val="Tahoma"/>
            <family val="2"/>
          </rPr>
          <t xml:space="preserve">
Indicar día, mes y año en el cual inicia la ejecución de la actividad.</t>
        </r>
      </text>
    </comment>
    <comment ref="R5" authorId="0" shapeId="0" xr:uid="{199E7122-BD54-486F-BA6D-C5A59110FEF8}">
      <text>
        <r>
          <rPr>
            <b/>
            <sz val="9"/>
            <color rgb="FF000000"/>
            <rFont val="Tahoma"/>
            <family val="2"/>
          </rPr>
          <t>OAP:</t>
        </r>
        <r>
          <rPr>
            <sz val="9"/>
            <color rgb="FF000000"/>
            <rFont val="Tahoma"/>
            <family val="2"/>
          </rPr>
          <t xml:space="preserve">
</t>
        </r>
        <r>
          <rPr>
            <sz val="9"/>
            <color rgb="FF000000"/>
            <rFont val="Tahoma"/>
            <family val="2"/>
          </rPr>
          <t>Indicar día, mes y año en el cual culmina la actividad.</t>
        </r>
      </text>
    </comment>
    <comment ref="T5" authorId="0" shapeId="0" xr:uid="{A110155D-1551-412B-95C4-B04AE92AA1CD}">
      <text>
        <r>
          <rPr>
            <b/>
            <sz val="9"/>
            <color indexed="81"/>
            <rFont val="Tahoma"/>
            <family val="2"/>
          </rPr>
          <t>OAP:</t>
        </r>
        <r>
          <rPr>
            <sz val="9"/>
            <color indexed="81"/>
            <rFont val="Tahoma"/>
            <family val="2"/>
          </rPr>
          <t xml:space="preserve">
Indicar el responsable del suministro de la información</t>
        </r>
      </text>
    </comment>
    <comment ref="U5" authorId="0" shapeId="0" xr:uid="{4A883E2E-AFF1-46C7-94CD-181550BF377E}">
      <text>
        <r>
          <rPr>
            <b/>
            <sz val="9"/>
            <color indexed="81"/>
            <rFont val="Tahoma"/>
            <family val="2"/>
          </rPr>
          <t>OAP:</t>
        </r>
        <r>
          <rPr>
            <sz val="9"/>
            <color indexed="81"/>
            <rFont val="Tahoma"/>
            <family val="2"/>
          </rPr>
          <t xml:space="preserve">
Establecer la ponderación de cada una de las actividad en el cumplimiento del 100% del plan de acción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Yanet</author>
    <author>Manuel Stefano Gómez Castaño</author>
    <author>AMV</author>
    <author>tc={588FB74B-3D9E-4C34-8018-8B135031A012}</author>
    <author>tc={3B1BE395-2DB7-4BD8-9A5E-BD1E62D618AD}</author>
    <author>tc={2E7E212E-97E4-4A93-BB59-FB0A39F362D6}</author>
  </authors>
  <commentList>
    <comment ref="B5" authorId="0" shapeId="0" xr:uid="{6F8ED583-839F-43B5-BCB0-F3E463911940}">
      <text>
        <r>
          <rPr>
            <b/>
            <sz val="9"/>
            <color rgb="FF000000"/>
            <rFont val="Tahoma"/>
            <family val="2"/>
          </rPr>
          <t>OAP:</t>
        </r>
        <r>
          <rPr>
            <sz val="9"/>
            <color rgb="FF000000"/>
            <rFont val="Tahoma"/>
            <family val="2"/>
          </rPr>
          <t xml:space="preserve">
</t>
        </r>
        <r>
          <rPr>
            <sz val="9"/>
            <color rgb="FF000000"/>
            <rFont val="Tahoma"/>
            <family val="2"/>
          </rPr>
          <t xml:space="preserve">Relacionar si la actividad obedece al cumplimiento del plan de desarrollo, del Modelo MIPG, de una normatividad específica o una fuente adicional </t>
        </r>
      </text>
    </comment>
    <comment ref="E5" authorId="0" shapeId="0" xr:uid="{CA0B2D66-D80A-4B85-A55A-872410C3F8C4}">
      <text>
        <r>
          <rPr>
            <b/>
            <sz val="9"/>
            <color rgb="FF000000"/>
            <rFont val="Tahoma"/>
            <family val="2"/>
          </rPr>
          <t>OAP:</t>
        </r>
        <r>
          <rPr>
            <sz val="9"/>
            <color rgb="FF000000"/>
            <rFont val="Tahoma"/>
            <family val="2"/>
          </rPr>
          <t xml:space="preserve">
</t>
        </r>
        <r>
          <rPr>
            <sz val="9"/>
            <color rgb="FF000000"/>
            <rFont val="Tahoma"/>
            <family val="2"/>
          </rPr>
          <t xml:space="preserve">Relacionar a la dimensión que esta aplicando del modelo MIPG.
</t>
        </r>
        <r>
          <rPr>
            <sz val="9"/>
            <color rgb="FF000000"/>
            <rFont val="Tahoma"/>
            <family val="2"/>
          </rPr>
          <t xml:space="preserve">
</t>
        </r>
        <r>
          <rPr>
            <sz val="9"/>
            <color rgb="FF000000"/>
            <rFont val="Tahoma"/>
            <family val="2"/>
          </rPr>
          <t>Puede ser una o varias de las dimensiones a saber. Dirígase a la pestaña de MIPG como guía.</t>
        </r>
      </text>
    </comment>
    <comment ref="F5" authorId="0" shapeId="0" xr:uid="{44E30645-939A-47A4-8922-43E2C2BA43DF}">
      <text>
        <r>
          <rPr>
            <b/>
            <sz val="9"/>
            <color rgb="FF000000"/>
            <rFont val="Tahoma"/>
            <family val="2"/>
          </rPr>
          <t>OAP:</t>
        </r>
        <r>
          <rPr>
            <sz val="9"/>
            <color rgb="FF000000"/>
            <rFont val="Tahoma"/>
            <family val="2"/>
          </rPr>
          <t xml:space="preserve">
</t>
        </r>
        <r>
          <rPr>
            <sz val="9"/>
            <color rgb="FF000000"/>
            <rFont val="Tahoma"/>
            <family val="2"/>
          </rPr>
          <t xml:space="preserve">Relacionar  la política de gestión y desempeño a que le aplica. Estas se pueden encontrar en la página de transparencia bajo Plan Institucional 2024 --&gt; Políticas MIPG.
</t>
        </r>
        <r>
          <rPr>
            <sz val="9"/>
            <color rgb="FF000000"/>
            <rFont val="Tahoma"/>
            <family val="2"/>
          </rPr>
          <t xml:space="preserve">
</t>
        </r>
        <r>
          <rPr>
            <sz val="9"/>
            <color rgb="FF000000"/>
            <rFont val="Tahoma"/>
            <family val="2"/>
          </rPr>
          <t>Ver la pestaña de MIPG como guía.</t>
        </r>
      </text>
    </comment>
    <comment ref="G5" authorId="0" shapeId="0" xr:uid="{B80F5043-1FED-422D-AD07-9A3696F79CA4}">
      <text>
        <r>
          <rPr>
            <sz val="11"/>
            <color theme="1"/>
            <rFont val="Aptos Narrow"/>
            <family val="2"/>
            <scheme val="minor"/>
          </rPr>
          <t>OAP:
Selacionar al plan estratégico conforme al Decreto 612 de 2018.
NO COPIAR Y PEGAR AQUI</t>
        </r>
      </text>
    </comment>
    <comment ref="H5" authorId="1" shapeId="0" xr:uid="{8910CBFE-C054-4930-89B0-C42530F17B95}">
      <text>
        <r>
          <rPr>
            <sz val="11"/>
            <color theme="1"/>
            <rFont val="Aptos Narrow"/>
            <family val="2"/>
            <scheme val="minor"/>
          </rPr>
          <t xml:space="preserve">Seleccione el objetivo estratégico del PEI.
NO COPIAR Y PEGAR AQUI
</t>
        </r>
      </text>
    </comment>
    <comment ref="J5" authorId="2" shapeId="0" xr:uid="{B8834A5B-4291-4AD8-839C-ACAFB0B5CB14}">
      <text>
        <r>
          <rPr>
            <sz val="11"/>
            <color theme="1"/>
            <rFont val="Aptos Narrow"/>
            <family val="2"/>
            <scheme val="minor"/>
          </rPr>
          <t xml:space="preserve">AMV:
Aquí ven ejemplos de las formulas. De acuerdo al tipo de formula, copiar y pegar en las columna de "consolidado vigencia" y seleccionar los cuadros pertinenes a la fila
Anualizado formula =IFERROR(IF(AND(M6=AA6; M6=AC6; M6=AE6; M6=AG6); M6; AVERAGE(AA6; AC6; AE6; AG6)); 0)
Para acumular formula =AA6+AC6+AE6+AG6
Acumulado formula =IF(NOT(AG6=0); AG6; IF(NOT(AE6=0); AE6; IF(NOT(AC6=0); AC6; IF(NOT(AA6=0); AA6; 0))))
</t>
        </r>
      </text>
    </comment>
    <comment ref="M5" authorId="0" shapeId="0" xr:uid="{B86DA60F-5F31-4ED8-BC17-1EBE381C4FAD}">
      <text>
        <r>
          <rPr>
            <b/>
            <sz val="9"/>
            <color rgb="FF000000"/>
            <rFont val="Tahoma"/>
            <family val="2"/>
          </rPr>
          <t>OAP:</t>
        </r>
        <r>
          <rPr>
            <sz val="9"/>
            <color rgb="FF000000"/>
            <rFont val="Tahoma"/>
            <family val="2"/>
          </rPr>
          <t xml:space="preserve">
</t>
        </r>
        <r>
          <rPr>
            <sz val="9"/>
            <color rgb="FF000000"/>
            <rFont val="Tahoma"/>
            <family val="2"/>
          </rPr>
          <t>Cuantificar lo esperado de la actividad a través de % o #</t>
        </r>
      </text>
    </comment>
    <comment ref="N5" authorId="0" shapeId="0" xr:uid="{86FBE6F6-7518-4068-8698-FBB84F59C108}">
      <text>
        <r>
          <rPr>
            <b/>
            <sz val="9"/>
            <color rgb="FF000000"/>
            <rFont val="Tahoma"/>
            <family val="2"/>
          </rPr>
          <t>OAP:</t>
        </r>
        <r>
          <rPr>
            <sz val="9"/>
            <color rgb="FF000000"/>
            <rFont val="Tahoma"/>
            <family val="2"/>
          </rPr>
          <t xml:space="preserve">
</t>
        </r>
        <r>
          <rPr>
            <sz val="9"/>
            <color rgb="FF000000"/>
            <rFont val="Tahoma"/>
            <family val="2"/>
          </rPr>
          <t>Como se mide el indicador (ejemplo: unidad, %, M2, etc)</t>
        </r>
      </text>
    </comment>
    <comment ref="P5" authorId="0" shapeId="0" xr:uid="{9C7BB2FF-2EFC-4222-ACD1-6D536C8EB51A}">
      <text>
        <r>
          <rPr>
            <b/>
            <sz val="9"/>
            <color indexed="81"/>
            <rFont val="Tahoma"/>
            <family val="2"/>
          </rPr>
          <t>OAP:</t>
        </r>
        <r>
          <rPr>
            <sz val="9"/>
            <color indexed="81"/>
            <rFont val="Tahoma"/>
            <family val="2"/>
          </rPr>
          <t xml:space="preserve">
Establecer la periodicidad de la medición de los datos recolectados</t>
        </r>
      </text>
    </comment>
    <comment ref="Q5" authorId="0" shapeId="0" xr:uid="{F201F24B-4CE3-4073-9BE0-AAF7418C7503}">
      <text>
        <r>
          <rPr>
            <b/>
            <sz val="9"/>
            <color indexed="81"/>
            <rFont val="Tahoma"/>
            <family val="2"/>
          </rPr>
          <t>OAP:</t>
        </r>
        <r>
          <rPr>
            <sz val="9"/>
            <color indexed="81"/>
            <rFont val="Tahoma"/>
            <family val="2"/>
          </rPr>
          <t xml:space="preserve">
Indicar día, mes y año en el cual inicia la ejecución de la actividad.</t>
        </r>
      </text>
    </comment>
    <comment ref="R5" authorId="0" shapeId="0" xr:uid="{71F2DD57-6CD5-4066-BEB9-26A4A4D5F458}">
      <text>
        <r>
          <rPr>
            <b/>
            <sz val="9"/>
            <color rgb="FF000000"/>
            <rFont val="Tahoma"/>
            <family val="2"/>
          </rPr>
          <t>OAP:</t>
        </r>
        <r>
          <rPr>
            <sz val="9"/>
            <color rgb="FF000000"/>
            <rFont val="Tahoma"/>
            <family val="2"/>
          </rPr>
          <t xml:space="preserve">
</t>
        </r>
        <r>
          <rPr>
            <sz val="9"/>
            <color rgb="FF000000"/>
            <rFont val="Tahoma"/>
            <family val="2"/>
          </rPr>
          <t>Indicar día, mes y año en el cual culmina la actividad.</t>
        </r>
      </text>
    </comment>
    <comment ref="T5" authorId="0" shapeId="0" xr:uid="{AB47601F-EA39-43D8-B783-EC8A6209EBD4}">
      <text>
        <r>
          <rPr>
            <b/>
            <sz val="9"/>
            <color indexed="81"/>
            <rFont val="Tahoma"/>
            <family val="2"/>
          </rPr>
          <t>OAP:</t>
        </r>
        <r>
          <rPr>
            <sz val="9"/>
            <color indexed="81"/>
            <rFont val="Tahoma"/>
            <family val="2"/>
          </rPr>
          <t xml:space="preserve">
Indicar el responsable del suministro de la información</t>
        </r>
      </text>
    </comment>
    <comment ref="U5" authorId="0" shapeId="0" xr:uid="{38B38E0D-2C4B-4112-A86E-0BE6DA4C4032}">
      <text>
        <r>
          <rPr>
            <b/>
            <sz val="9"/>
            <color indexed="81"/>
            <rFont val="Tahoma"/>
            <family val="2"/>
          </rPr>
          <t>OAP:</t>
        </r>
        <r>
          <rPr>
            <sz val="9"/>
            <color indexed="81"/>
            <rFont val="Tahoma"/>
            <family val="2"/>
          </rPr>
          <t xml:space="preserve">
Establecer la ponderación de cada una de las actividad en el cumplimiento del 100% del plan de acción</t>
        </r>
      </text>
    </comment>
    <comment ref="M6" authorId="3" shapeId="0" xr:uid="{588FB74B-3D9E-4C34-8018-8B135031A012}">
      <text>
        <t xml:space="preserve">[Threaded comment]
Your version of Excel allows you to read this threaded comment; however, any edits to it will get removed if the file is opened in a newer version of Excel. Learn more: https://go.microsoft.com/fwlink/?linkid=870924
Comment:
    4 veces al año resultados plan de acción. 10 informes en Comité Directivo o de Gestión y Desempeño sobre los resultados de Plan de Desarrollo. 2 Informes avance cumplimiento PEI. </t>
      </text>
    </comment>
    <comment ref="Q9" authorId="4" shapeId="0" xr:uid="{3B1BE395-2DB7-4BD8-9A5E-BD1E62D618AD}">
      <text>
        <t>[Threaded comment]
Your version of Excel allows you to read this threaded comment; however, any edits to it will get removed if the file is opened in a newer version of Excel. Learn more: https://go.microsoft.com/fwlink/?linkid=870924
Comment:
    Incluye el proceso de selección, la auditoria es en junio, pero el proceso de contratación inicia en mayo).</t>
      </text>
    </comment>
    <comment ref="R19" authorId="5" shapeId="0" xr:uid="{2E7E212E-97E4-4A93-BB59-FB0A39F362D6}">
      <text>
        <t>[Threaded comment]
Your version of Excel allows you to read this threaded comment; however, any edits to it will get removed if the file is opened in a newer version of Excel. Learn more: https://go.microsoft.com/fwlink/?linkid=870924
Comment:
    El evento de la Audiencia Pública de Rendición de Cuentas está previsto para la segunda semana de diciembre de 2025</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Yanet</author>
    <author>Manuel Stefano Gómez Castaño</author>
    <author>AMV</author>
    <author>tc={CC8A4E9C-EFC4-4DDE-9782-BBB02D5202FE}</author>
    <author>tc={1A8B1AF9-2589-43B5-A1AE-1ECF70BE83FF}</author>
    <author>tc={45B9B75E-ED54-485C-A165-374931349A40}</author>
    <author>tc={8712559F-C5E6-4C35-986D-2730C07A01A0}</author>
    <author>tc={E710FEFC-7489-45DB-8A8B-A2C99BA36F31}</author>
  </authors>
  <commentList>
    <comment ref="B5" authorId="0" shapeId="0" xr:uid="{0FD0EACC-E603-43E5-B4B9-76C51E6271D8}">
      <text>
        <r>
          <rPr>
            <b/>
            <sz val="9"/>
            <color rgb="FF000000"/>
            <rFont val="Tahoma"/>
            <family val="2"/>
          </rPr>
          <t>OAP:</t>
        </r>
        <r>
          <rPr>
            <sz val="9"/>
            <color rgb="FF000000"/>
            <rFont val="Tahoma"/>
            <family val="2"/>
          </rPr>
          <t xml:space="preserve">
</t>
        </r>
        <r>
          <rPr>
            <sz val="9"/>
            <color rgb="FF000000"/>
            <rFont val="Tahoma"/>
            <family val="2"/>
          </rPr>
          <t xml:space="preserve">Relacionar si la actividad obedece al cumplimiento del plan de desarrollo, del Modelo MIPG, de una normatividad específica o una fuente adicional </t>
        </r>
      </text>
    </comment>
    <comment ref="E5" authorId="0" shapeId="0" xr:uid="{B84F06CA-B2EA-4E5B-875F-3BF55D350A8E}">
      <text>
        <r>
          <rPr>
            <b/>
            <sz val="9"/>
            <color rgb="FF000000"/>
            <rFont val="Tahoma"/>
            <family val="2"/>
          </rPr>
          <t>OAP:</t>
        </r>
        <r>
          <rPr>
            <sz val="9"/>
            <color rgb="FF000000"/>
            <rFont val="Tahoma"/>
            <family val="2"/>
          </rPr>
          <t xml:space="preserve">
</t>
        </r>
        <r>
          <rPr>
            <sz val="9"/>
            <color rgb="FF000000"/>
            <rFont val="Tahoma"/>
            <family val="2"/>
          </rPr>
          <t xml:space="preserve">Relacionar a la dimensión que esta aplicando del modelo MIPG.
</t>
        </r>
        <r>
          <rPr>
            <sz val="9"/>
            <color rgb="FF000000"/>
            <rFont val="Tahoma"/>
            <family val="2"/>
          </rPr>
          <t xml:space="preserve">
</t>
        </r>
        <r>
          <rPr>
            <sz val="9"/>
            <color rgb="FF000000"/>
            <rFont val="Tahoma"/>
            <family val="2"/>
          </rPr>
          <t>Puede ser una o varias de las dimensiones a saber. Dirígase a la pestaña de MIPG como guía.</t>
        </r>
      </text>
    </comment>
    <comment ref="F5" authorId="0" shapeId="0" xr:uid="{FE1AE7CF-7578-42E7-B183-ACFDE76557D6}">
      <text>
        <r>
          <rPr>
            <b/>
            <sz val="9"/>
            <color rgb="FF000000"/>
            <rFont val="Tahoma"/>
            <family val="2"/>
          </rPr>
          <t>OAP:</t>
        </r>
        <r>
          <rPr>
            <sz val="9"/>
            <color rgb="FF000000"/>
            <rFont val="Tahoma"/>
            <family val="2"/>
          </rPr>
          <t xml:space="preserve">
</t>
        </r>
        <r>
          <rPr>
            <sz val="9"/>
            <color rgb="FF000000"/>
            <rFont val="Tahoma"/>
            <family val="2"/>
          </rPr>
          <t xml:space="preserve">Relacionar  la política de gestión y desempeño a que le aplica. Estas se pueden encontrar en la página de transparencia bajo Plan Institucional 2024 --&gt; Políticas MIPG.
</t>
        </r>
        <r>
          <rPr>
            <sz val="9"/>
            <color rgb="FF000000"/>
            <rFont val="Tahoma"/>
            <family val="2"/>
          </rPr>
          <t xml:space="preserve">
</t>
        </r>
        <r>
          <rPr>
            <sz val="9"/>
            <color rgb="FF000000"/>
            <rFont val="Tahoma"/>
            <family val="2"/>
          </rPr>
          <t>Ver la pestaña de MIPG como guía.</t>
        </r>
      </text>
    </comment>
    <comment ref="G5" authorId="0" shapeId="0" xr:uid="{896FE41F-5D8B-40F3-9681-403EE6313FA3}">
      <text>
        <r>
          <rPr>
            <sz val="11"/>
            <color theme="1"/>
            <rFont val="Aptos Narrow"/>
            <family val="2"/>
            <scheme val="minor"/>
          </rPr>
          <t>OAP:
Selacionar al plan estratégico conforme al Decreto 612 de 2018.
NO COPIAR Y PEGAR AQUI</t>
        </r>
      </text>
    </comment>
    <comment ref="H5" authorId="1" shapeId="0" xr:uid="{57F81948-66FF-4C0F-B4EE-DC19C2D842B0}">
      <text>
        <r>
          <rPr>
            <sz val="11"/>
            <color theme="1"/>
            <rFont val="Aptos Narrow"/>
            <family val="2"/>
            <scheme val="minor"/>
          </rPr>
          <t xml:space="preserve">Seleccione el objetivo estratégico del PEI.
NO COPIAR Y PEGAR AQUI
</t>
        </r>
      </text>
    </comment>
    <comment ref="J5" authorId="2" shapeId="0" xr:uid="{6D1A7C5A-3E6B-499E-9303-4B588F4E98AA}">
      <text>
        <r>
          <rPr>
            <sz val="11"/>
            <color theme="1"/>
            <rFont val="Aptos Narrow"/>
            <family val="2"/>
            <scheme val="minor"/>
          </rPr>
          <t xml:space="preserve">AMV:
Aquí ven ejemplos de las formulas. De acuerdo al tipo de formula, copiar y pegar en las columna de "consolidado vigencia" y seleccionar los cuadros pertinenes a la fila
Anualizado formula =IFERROR(IF(AND(M6=AA6; M6=AC6; M6=AE6; M6=AG6); M6; AVERAGE(AA6; AC6; AE6; AG6)); 0)
Para acumular formula =AA6+AC6+AE6+AG6
Acumulado formula =IF(NOT(AG6=0); AG6; IF(NOT(AE6=0); AE6; IF(NOT(AC6=0); AC6; IF(NOT(AA6=0); AA6; 0))))
</t>
        </r>
      </text>
    </comment>
    <comment ref="M5" authorId="0" shapeId="0" xr:uid="{05B841A9-05CB-4817-B118-2E17D1BA09BD}">
      <text>
        <r>
          <rPr>
            <b/>
            <sz val="9"/>
            <color rgb="FF000000"/>
            <rFont val="Tahoma"/>
            <family val="2"/>
          </rPr>
          <t>OAP:</t>
        </r>
        <r>
          <rPr>
            <sz val="9"/>
            <color rgb="FF000000"/>
            <rFont val="Tahoma"/>
            <family val="2"/>
          </rPr>
          <t xml:space="preserve">
</t>
        </r>
        <r>
          <rPr>
            <sz val="9"/>
            <color rgb="FF000000"/>
            <rFont val="Tahoma"/>
            <family val="2"/>
          </rPr>
          <t>Cuantificar lo esperado de la actividad a través de % o #</t>
        </r>
      </text>
    </comment>
    <comment ref="N5" authorId="0" shapeId="0" xr:uid="{4024BEAE-AD06-4DCB-B857-6345A059899B}">
      <text>
        <r>
          <rPr>
            <b/>
            <sz val="9"/>
            <color rgb="FF000000"/>
            <rFont val="Tahoma"/>
            <family val="2"/>
          </rPr>
          <t>OAP:</t>
        </r>
        <r>
          <rPr>
            <sz val="9"/>
            <color rgb="FF000000"/>
            <rFont val="Tahoma"/>
            <family val="2"/>
          </rPr>
          <t xml:space="preserve">
</t>
        </r>
        <r>
          <rPr>
            <sz val="9"/>
            <color rgb="FF000000"/>
            <rFont val="Tahoma"/>
            <family val="2"/>
          </rPr>
          <t>Como se mide el indicador (ejemplo: unidad, %, M2, etc)</t>
        </r>
      </text>
    </comment>
    <comment ref="P5" authorId="0" shapeId="0" xr:uid="{37461A90-767F-4384-AEAE-45DF2DF6B66A}">
      <text>
        <r>
          <rPr>
            <b/>
            <sz val="9"/>
            <color indexed="81"/>
            <rFont val="Tahoma"/>
            <family val="2"/>
          </rPr>
          <t>OAP:</t>
        </r>
        <r>
          <rPr>
            <sz val="9"/>
            <color indexed="81"/>
            <rFont val="Tahoma"/>
            <family val="2"/>
          </rPr>
          <t xml:space="preserve">
Establecer la periodicidad de la medición de los datos recolectados</t>
        </r>
      </text>
    </comment>
    <comment ref="Q5" authorId="0" shapeId="0" xr:uid="{E3A24AF2-9A8B-4F5F-996A-8420ECD47398}">
      <text>
        <r>
          <rPr>
            <b/>
            <sz val="9"/>
            <color indexed="81"/>
            <rFont val="Tahoma"/>
            <family val="2"/>
          </rPr>
          <t>OAP:</t>
        </r>
        <r>
          <rPr>
            <sz val="9"/>
            <color indexed="81"/>
            <rFont val="Tahoma"/>
            <family val="2"/>
          </rPr>
          <t xml:space="preserve">
Indicar día, mes y año en el cual inicia la ejecución de la actividad.</t>
        </r>
      </text>
    </comment>
    <comment ref="R5" authorId="0" shapeId="0" xr:uid="{AD69E346-E8F6-4388-B888-10C05130749F}">
      <text>
        <r>
          <rPr>
            <b/>
            <sz val="9"/>
            <color rgb="FF000000"/>
            <rFont val="Tahoma"/>
            <family val="2"/>
          </rPr>
          <t>OAP:</t>
        </r>
        <r>
          <rPr>
            <sz val="9"/>
            <color rgb="FF000000"/>
            <rFont val="Tahoma"/>
            <family val="2"/>
          </rPr>
          <t xml:space="preserve">
</t>
        </r>
        <r>
          <rPr>
            <sz val="9"/>
            <color rgb="FF000000"/>
            <rFont val="Tahoma"/>
            <family val="2"/>
          </rPr>
          <t>Indicar día, mes y año en el cual culmina la actividad.</t>
        </r>
      </text>
    </comment>
    <comment ref="T5" authorId="0" shapeId="0" xr:uid="{27C9680D-9130-4A28-AFC3-23DD67976411}">
      <text>
        <r>
          <rPr>
            <b/>
            <sz val="9"/>
            <color indexed="81"/>
            <rFont val="Tahoma"/>
            <family val="2"/>
          </rPr>
          <t>OAP:</t>
        </r>
        <r>
          <rPr>
            <sz val="9"/>
            <color indexed="81"/>
            <rFont val="Tahoma"/>
            <family val="2"/>
          </rPr>
          <t xml:space="preserve">
Indicar el responsable del suministro de la información</t>
        </r>
      </text>
    </comment>
    <comment ref="U5" authorId="0" shapeId="0" xr:uid="{7730548A-8B84-43BE-8BFF-73AF06153D39}">
      <text>
        <r>
          <rPr>
            <b/>
            <sz val="9"/>
            <color indexed="81"/>
            <rFont val="Tahoma"/>
            <family val="2"/>
          </rPr>
          <t>OAP:</t>
        </r>
        <r>
          <rPr>
            <sz val="9"/>
            <color indexed="81"/>
            <rFont val="Tahoma"/>
            <family val="2"/>
          </rPr>
          <t xml:space="preserve">
Establecer la ponderación de cada una de las actividad en el cumplimiento del 100% del plan de acción</t>
        </r>
      </text>
    </comment>
    <comment ref="M6" authorId="3" shapeId="0" xr:uid="{CC8A4E9C-EFC4-4DDE-9782-BBB02D5202FE}">
      <text>
        <t xml:space="preserve">[Threaded comment]
Your version of Excel allows you to read this threaded comment; however, any edits to it will get removed if the file is opened in a newer version of Excel. Learn more: https://go.microsoft.com/fwlink/?linkid=870924
Comment:
    4 veces al año resultados plan de acción. 10 informes en Comité Directivo o de Gestión y Desempeño sobre los resultados de Plan de Desarrollo. 2 Informes avance cumplimiento PEI. </t>
      </text>
    </comment>
    <comment ref="Q9" authorId="4" shapeId="0" xr:uid="{1A8B1AF9-2589-43B5-A1AE-1ECF70BE83FF}">
      <text>
        <t>[Threaded comment]
Your version of Excel allows you to read this threaded comment; however, any edits to it will get removed if the file is opened in a newer version of Excel. Learn more: https://go.microsoft.com/fwlink/?linkid=870924
Comment:
    Incluye el proceso de selección, la auditoria es en junio, pero el proceso de contratación inicia en mayo).</t>
      </text>
    </comment>
    <comment ref="R9" authorId="5" shapeId="0" xr:uid="{45B9B75E-ED54-485C-A165-374931349A40}">
      <text>
        <t>[Threaded comment]
Your version of Excel allows you to read this threaded comment; however, any edits to it will get removed if the file is opened in a newer version of Excel. Learn more: https://go.microsoft.com/fwlink/?linkid=870924
Comment:
    Incluye la entrega del informe final y la formulación de los planes de mejoramiento).</t>
      </text>
    </comment>
    <comment ref="Q19" authorId="6" shapeId="0" xr:uid="{8712559F-C5E6-4C35-986D-2730C07A01A0}">
      <text>
        <t xml:space="preserve">[Threaded comment]
Your version of Excel allows you to read this threaded comment; however, any edits to it will get removed if the file is opened in a newer version of Excel. Learn more: https://go.microsoft.com/fwlink/?linkid=870924
Comment:
    Se contemplan las fechas de la preparación </t>
      </text>
    </comment>
    <comment ref="R19" authorId="7" shapeId="0" xr:uid="{E710FEFC-7489-45DB-8A8B-A2C99BA36F31}">
      <text>
        <t>[Threaded comment]
Your version of Excel allows you to read this threaded comment; however, any edits to it will get removed if the file is opened in a newer version of Excel. Learn more: https://go.microsoft.com/fwlink/?linkid=870924
Comment:
    El evento de la Audiencia Pública de Rendición de Cuentas está previsto para la segunda semana de diciembre de 2025</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Yanet</author>
    <author>Manuel Stefano Gómez Castaño</author>
    <author>AMV</author>
  </authors>
  <commentList>
    <comment ref="B5" authorId="0" shapeId="0" xr:uid="{BC37B5A4-63C8-4EA0-BE2F-B46D81815ED1}">
      <text>
        <r>
          <rPr>
            <b/>
            <sz val="9"/>
            <color rgb="FF000000"/>
            <rFont val="Tahoma"/>
            <family val="2"/>
          </rPr>
          <t>OAP:</t>
        </r>
        <r>
          <rPr>
            <sz val="9"/>
            <color rgb="FF000000"/>
            <rFont val="Tahoma"/>
            <family val="2"/>
          </rPr>
          <t xml:space="preserve">
</t>
        </r>
        <r>
          <rPr>
            <sz val="9"/>
            <color rgb="FF000000"/>
            <rFont val="Tahoma"/>
            <family val="2"/>
          </rPr>
          <t xml:space="preserve">Relacionar si la actividad obedece al cumplimiento del plan de desarrollo, del Modelo MIPG, de una normatividad específica o una fuente adicional </t>
        </r>
      </text>
    </comment>
    <comment ref="E5" authorId="0" shapeId="0" xr:uid="{F27D35D3-8498-4C9C-88CF-2B77E6B530D8}">
      <text>
        <r>
          <rPr>
            <b/>
            <sz val="9"/>
            <color rgb="FF000000"/>
            <rFont val="Tahoma"/>
            <family val="2"/>
          </rPr>
          <t>OAP:</t>
        </r>
        <r>
          <rPr>
            <sz val="9"/>
            <color rgb="FF000000"/>
            <rFont val="Tahoma"/>
            <family val="2"/>
          </rPr>
          <t xml:space="preserve">
</t>
        </r>
        <r>
          <rPr>
            <sz val="9"/>
            <color rgb="FF000000"/>
            <rFont val="Tahoma"/>
            <family val="2"/>
          </rPr>
          <t xml:space="preserve">Relacionar a la dimensión que esta aplicando del modelo MIPG.
</t>
        </r>
        <r>
          <rPr>
            <sz val="9"/>
            <color rgb="FF000000"/>
            <rFont val="Tahoma"/>
            <family val="2"/>
          </rPr>
          <t xml:space="preserve">
</t>
        </r>
        <r>
          <rPr>
            <sz val="9"/>
            <color rgb="FF000000"/>
            <rFont val="Tahoma"/>
            <family val="2"/>
          </rPr>
          <t>Puede ser una o varias de las dimensiones a saber. Dirígase a la pestaña de MIPG como guía.</t>
        </r>
      </text>
    </comment>
    <comment ref="F5" authorId="0" shapeId="0" xr:uid="{68DCE576-3AC8-4219-9F65-400048AC35A2}">
      <text>
        <r>
          <rPr>
            <b/>
            <sz val="9"/>
            <color rgb="FF000000"/>
            <rFont val="Tahoma"/>
            <family val="2"/>
          </rPr>
          <t>OAP:</t>
        </r>
        <r>
          <rPr>
            <sz val="9"/>
            <color rgb="FF000000"/>
            <rFont val="Tahoma"/>
            <family val="2"/>
          </rPr>
          <t xml:space="preserve">
</t>
        </r>
        <r>
          <rPr>
            <sz val="9"/>
            <color rgb="FF000000"/>
            <rFont val="Tahoma"/>
            <family val="2"/>
          </rPr>
          <t xml:space="preserve">Relacionar  la política de gestión y desempeño a que le aplica. Estas se pueden encontrar en la página de transparencia bajo Plan Institucional 2024 --&gt; Políticas MIPG.
</t>
        </r>
        <r>
          <rPr>
            <sz val="9"/>
            <color rgb="FF000000"/>
            <rFont val="Tahoma"/>
            <family val="2"/>
          </rPr>
          <t xml:space="preserve">
</t>
        </r>
        <r>
          <rPr>
            <sz val="9"/>
            <color rgb="FF000000"/>
            <rFont val="Tahoma"/>
            <family val="2"/>
          </rPr>
          <t>Ver la pestaña de MIPG como guía.</t>
        </r>
      </text>
    </comment>
    <comment ref="G5" authorId="0" shapeId="0" xr:uid="{C99EA56E-2DF9-4F34-87EB-B957ACFF1903}">
      <text>
        <r>
          <rPr>
            <sz val="11"/>
            <color theme="1"/>
            <rFont val="Aptos Narrow"/>
            <family val="2"/>
            <scheme val="minor"/>
          </rPr>
          <t>OAP:
Selacionar al plan estratégico conforme al Decreto 612 de 2018.
NO COPIAR Y PEGAR AQUI</t>
        </r>
      </text>
    </comment>
    <comment ref="H5" authorId="1" shapeId="0" xr:uid="{D83E5461-6ED8-4339-947A-DB6D981AD815}">
      <text>
        <r>
          <rPr>
            <sz val="11"/>
            <color theme="1"/>
            <rFont val="Aptos Narrow"/>
            <family val="2"/>
            <scheme val="minor"/>
          </rPr>
          <t xml:space="preserve">Seleccione el objetivo estratégico del PEI.
NO COPIAR Y PEGAR AQUI
</t>
        </r>
      </text>
    </comment>
    <comment ref="J5" authorId="2" shapeId="0" xr:uid="{3C57C6AD-32AE-4760-8FC2-DA1AFF938988}">
      <text>
        <r>
          <rPr>
            <sz val="11"/>
            <color theme="1"/>
            <rFont val="Aptos Narrow"/>
            <family val="2"/>
            <scheme val="minor"/>
          </rPr>
          <t xml:space="preserve">AMV:
Aquí ven ejemplos de las formulas. De acuerdo al tipo de formula, copiar y pegar en las columna de "consolidado vigencia" y seleccionar los cuadros pertinenes a la fila
Anualizado formula =IFERROR(IF(AND(M6=AA6; M6=AC6; M6=AE6; M6=AG6); M6; AVERAGE(AA6; AC6; AE6; AG6)); 0)
Para acumular formula =AA6+AC6+AE6+AG6
Acumulado formula =IF(NOT(AG6=0); AG6; IF(NOT(AE6=0); AE6; IF(NOT(AC6=0); AC6; IF(NOT(AA6=0); AA6; 0))))
</t>
        </r>
      </text>
    </comment>
    <comment ref="M5" authorId="0" shapeId="0" xr:uid="{5347AAAA-7EF0-42EC-811D-D138D275DF74}">
      <text>
        <r>
          <rPr>
            <b/>
            <sz val="9"/>
            <color rgb="FF000000"/>
            <rFont val="Tahoma"/>
            <family val="2"/>
          </rPr>
          <t>OAP:</t>
        </r>
        <r>
          <rPr>
            <sz val="9"/>
            <color rgb="FF000000"/>
            <rFont val="Tahoma"/>
            <family val="2"/>
          </rPr>
          <t xml:space="preserve">
</t>
        </r>
        <r>
          <rPr>
            <sz val="9"/>
            <color rgb="FF000000"/>
            <rFont val="Tahoma"/>
            <family val="2"/>
          </rPr>
          <t>Cuantificar lo esperado de la actividad a través de % o #</t>
        </r>
      </text>
    </comment>
    <comment ref="N5" authorId="0" shapeId="0" xr:uid="{8F5A8975-F292-4AFE-8A65-9C2C2DDB3A8C}">
      <text>
        <r>
          <rPr>
            <b/>
            <sz val="9"/>
            <color rgb="FF000000"/>
            <rFont val="Tahoma"/>
            <family val="2"/>
          </rPr>
          <t>OAP:</t>
        </r>
        <r>
          <rPr>
            <sz val="9"/>
            <color rgb="FF000000"/>
            <rFont val="Tahoma"/>
            <family val="2"/>
          </rPr>
          <t xml:space="preserve">
</t>
        </r>
        <r>
          <rPr>
            <sz val="9"/>
            <color rgb="FF000000"/>
            <rFont val="Tahoma"/>
            <family val="2"/>
          </rPr>
          <t>Como se mide el indicador (ejemplo: unidad, %, M2, etc)</t>
        </r>
      </text>
    </comment>
    <comment ref="P5" authorId="0" shapeId="0" xr:uid="{AD248DE3-5554-4E0C-B3BE-890E37C17DBF}">
      <text>
        <r>
          <rPr>
            <b/>
            <sz val="9"/>
            <color indexed="81"/>
            <rFont val="Tahoma"/>
            <family val="2"/>
          </rPr>
          <t>OAP:</t>
        </r>
        <r>
          <rPr>
            <sz val="9"/>
            <color indexed="81"/>
            <rFont val="Tahoma"/>
            <family val="2"/>
          </rPr>
          <t xml:space="preserve">
Establecer la periodicidad de la medición de los datos recolectados</t>
        </r>
      </text>
    </comment>
    <comment ref="Q5" authorId="0" shapeId="0" xr:uid="{F03BCBDF-5FF0-4D95-BDA4-A8CD3B549C87}">
      <text>
        <r>
          <rPr>
            <b/>
            <sz val="9"/>
            <color indexed="81"/>
            <rFont val="Tahoma"/>
            <family val="2"/>
          </rPr>
          <t>OAP:</t>
        </r>
        <r>
          <rPr>
            <sz val="9"/>
            <color indexed="81"/>
            <rFont val="Tahoma"/>
            <family val="2"/>
          </rPr>
          <t xml:space="preserve">
Indicar día, mes y año en el cual inicia la ejecución de la actividad.</t>
        </r>
      </text>
    </comment>
    <comment ref="R5" authorId="0" shapeId="0" xr:uid="{93F41F35-B517-4F3F-9025-9560AA782D9C}">
      <text>
        <r>
          <rPr>
            <b/>
            <sz val="9"/>
            <color rgb="FF000000"/>
            <rFont val="Tahoma"/>
            <family val="2"/>
          </rPr>
          <t>OAP:</t>
        </r>
        <r>
          <rPr>
            <sz val="9"/>
            <color rgb="FF000000"/>
            <rFont val="Tahoma"/>
            <family val="2"/>
          </rPr>
          <t xml:space="preserve">
</t>
        </r>
        <r>
          <rPr>
            <sz val="9"/>
            <color rgb="FF000000"/>
            <rFont val="Tahoma"/>
            <family val="2"/>
          </rPr>
          <t>Indicar día, mes y año en el cual culmina la actividad.</t>
        </r>
      </text>
    </comment>
    <comment ref="T5" authorId="0" shapeId="0" xr:uid="{6D4FDC4D-4A5F-4C99-B245-1393C0813489}">
      <text>
        <r>
          <rPr>
            <b/>
            <sz val="9"/>
            <color indexed="81"/>
            <rFont val="Tahoma"/>
            <family val="2"/>
          </rPr>
          <t>OAP:</t>
        </r>
        <r>
          <rPr>
            <sz val="9"/>
            <color indexed="81"/>
            <rFont val="Tahoma"/>
            <family val="2"/>
          </rPr>
          <t xml:space="preserve">
Indicar el responsable del suministro de la información</t>
        </r>
      </text>
    </comment>
    <comment ref="U5" authorId="0" shapeId="0" xr:uid="{1A194001-47AB-4AA5-BC57-48484A36EF20}">
      <text>
        <r>
          <rPr>
            <b/>
            <sz val="9"/>
            <color indexed="81"/>
            <rFont val="Tahoma"/>
            <family val="2"/>
          </rPr>
          <t>OAP:</t>
        </r>
        <r>
          <rPr>
            <sz val="9"/>
            <color indexed="81"/>
            <rFont val="Tahoma"/>
            <family val="2"/>
          </rPr>
          <t xml:space="preserve">
Establecer la ponderación de cada una de las actividad en el cumplimiento del 100% del plan de acción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Yanet</author>
    <author>AMV</author>
  </authors>
  <commentList>
    <comment ref="B5" authorId="0" shapeId="0" xr:uid="{7BB2FCBD-9BC6-467A-850F-1B09121EBFEF}">
      <text>
        <r>
          <rPr>
            <b/>
            <sz val="9"/>
            <color rgb="FF000000"/>
            <rFont val="Tahoma"/>
            <family val="2"/>
          </rPr>
          <t>OAP:</t>
        </r>
        <r>
          <rPr>
            <sz val="9"/>
            <color rgb="FF000000"/>
            <rFont val="Tahoma"/>
            <family val="2"/>
          </rPr>
          <t xml:space="preserve">
</t>
        </r>
        <r>
          <rPr>
            <sz val="9"/>
            <color rgb="FF000000"/>
            <rFont val="Tahoma"/>
            <family val="2"/>
          </rPr>
          <t xml:space="preserve">Relacionar si la actividad obedece al cumplimiento del plan de desarrollo, del Modelo MIPG, de una normatividad específica o una fuente adicional </t>
        </r>
      </text>
    </comment>
    <comment ref="E5" authorId="0" shapeId="0" xr:uid="{AF7AF7D1-F070-4520-B76C-8B2FF4AC1928}">
      <text>
        <r>
          <rPr>
            <b/>
            <sz val="9"/>
            <color rgb="FF000000"/>
            <rFont val="Tahoma"/>
            <family val="2"/>
          </rPr>
          <t>OAP:</t>
        </r>
        <r>
          <rPr>
            <sz val="9"/>
            <color rgb="FF000000"/>
            <rFont val="Tahoma"/>
            <family val="2"/>
          </rPr>
          <t xml:space="preserve">
</t>
        </r>
        <r>
          <rPr>
            <sz val="9"/>
            <color rgb="FF000000"/>
            <rFont val="Tahoma"/>
            <family val="2"/>
          </rPr>
          <t xml:space="preserve">Relacionar a la dimensión que esta aplicando del modelo MIPG.
</t>
        </r>
        <r>
          <rPr>
            <sz val="9"/>
            <color rgb="FF000000"/>
            <rFont val="Tahoma"/>
            <family val="2"/>
          </rPr>
          <t xml:space="preserve">
</t>
        </r>
        <r>
          <rPr>
            <sz val="9"/>
            <color rgb="FF000000"/>
            <rFont val="Tahoma"/>
            <family val="2"/>
          </rPr>
          <t>Puede ser una o varias de las dimensiones a saber. Dirígase a la pestaña de MIPG como guía.</t>
        </r>
      </text>
    </comment>
    <comment ref="F5" authorId="0" shapeId="0" xr:uid="{5E599094-1E33-4C8E-972A-9AD2E72146EE}">
      <text>
        <r>
          <rPr>
            <b/>
            <sz val="9"/>
            <color rgb="FF000000"/>
            <rFont val="Tahoma"/>
            <family val="2"/>
          </rPr>
          <t>OAP:</t>
        </r>
        <r>
          <rPr>
            <sz val="9"/>
            <color rgb="FF000000"/>
            <rFont val="Tahoma"/>
            <family val="2"/>
          </rPr>
          <t xml:space="preserve">
</t>
        </r>
        <r>
          <rPr>
            <sz val="9"/>
            <color rgb="FF000000"/>
            <rFont val="Tahoma"/>
            <family val="2"/>
          </rPr>
          <t xml:space="preserve">Relacionar  la política de gestión y desempeño a que le aplica. Estas se pueden encontrar en la página de transparencia bajo Plan Institucional 2024 --&gt; Políticas MIPG.
</t>
        </r>
        <r>
          <rPr>
            <sz val="9"/>
            <color rgb="FF000000"/>
            <rFont val="Tahoma"/>
            <family val="2"/>
          </rPr>
          <t xml:space="preserve">
</t>
        </r>
        <r>
          <rPr>
            <sz val="9"/>
            <color rgb="FF000000"/>
            <rFont val="Tahoma"/>
            <family val="2"/>
          </rPr>
          <t>Ver la pestaña de MIPG como guía.</t>
        </r>
      </text>
    </comment>
    <comment ref="G5" authorId="0" shapeId="0" xr:uid="{E5793399-38FB-4DE5-9C1C-76F17DAD5FE9}">
      <text>
        <r>
          <rPr>
            <b/>
            <sz val="9"/>
            <color rgb="FF000000"/>
            <rFont val="Tahoma"/>
            <family val="2"/>
          </rPr>
          <t>OAP:</t>
        </r>
        <r>
          <rPr>
            <sz val="9"/>
            <color rgb="FF000000"/>
            <rFont val="Tahoma"/>
            <family val="2"/>
          </rPr>
          <t xml:space="preserve">
</t>
        </r>
        <r>
          <rPr>
            <sz val="9"/>
            <color rgb="FF000000"/>
            <rFont val="Tahoma"/>
            <family val="2"/>
          </rPr>
          <t>Selacionar al plan estratégico conforme al Decreto 612 de 2018.</t>
        </r>
      </text>
    </comment>
    <comment ref="J5" authorId="1" shapeId="0" xr:uid="{E030784A-7EBE-433F-BD99-D8AC2B50DE60}">
      <text>
        <r>
          <rPr>
            <b/>
            <sz val="9"/>
            <color rgb="FF000000"/>
            <rFont val="Tahoma"/>
            <family val="2"/>
          </rPr>
          <t xml:space="preserve">AMV:
</t>
        </r>
        <r>
          <rPr>
            <b/>
            <sz val="9"/>
            <color rgb="FF000000"/>
            <rFont val="Tahoma"/>
            <family val="2"/>
          </rPr>
          <t xml:space="preserve">
</t>
        </r>
        <r>
          <rPr>
            <b/>
            <sz val="9"/>
            <color rgb="FF000000"/>
            <rFont val="Tahoma"/>
            <family val="2"/>
          </rPr>
          <t xml:space="preserve">Aquí ven ejemplos de las formulas. De acuerdo al tipo de formula, copiar y pegar en las columna de "consolidado vigencia" y seleccionar los cuadros pertinenes a la fila
</t>
        </r>
        <r>
          <rPr>
            <sz val="9"/>
            <color rgb="FF000000"/>
            <rFont val="Tahoma"/>
            <family val="2"/>
          </rPr>
          <t xml:space="preserve">
</t>
        </r>
        <r>
          <rPr>
            <sz val="9"/>
            <color rgb="FF000000"/>
            <rFont val="Tahoma"/>
            <family val="2"/>
          </rPr>
          <t xml:space="preserve">Anualizado formula =SI(Y(L10=W10; L10=Y10; L10=AA10; L10=AC10); 50; PROMEDIO(W10; Y10; AA10; AC10))
</t>
        </r>
        <r>
          <rPr>
            <sz val="9"/>
            <color rgb="FF000000"/>
            <rFont val="Tahoma"/>
            <family val="2"/>
          </rPr>
          <t xml:space="preserve">
</t>
        </r>
        <r>
          <rPr>
            <sz val="9"/>
            <color rgb="FF000000"/>
            <rFont val="Tahoma"/>
            <family val="2"/>
          </rPr>
          <t xml:space="preserve">Para acumular formula =W11+Y11+AA11+AC11
</t>
        </r>
        <r>
          <rPr>
            <sz val="9"/>
            <color rgb="FF000000"/>
            <rFont val="Tahoma"/>
            <family val="2"/>
          </rPr>
          <t xml:space="preserve">
</t>
        </r>
        <r>
          <rPr>
            <sz val="9"/>
            <color rgb="FF000000"/>
            <rFont val="Tahoma"/>
            <family val="2"/>
          </rPr>
          <t xml:space="preserve">Acumulado formula =SI(AC12=0; SI(AA12=0; SI(Y12=0; SI(W12=0; 0; W12); Y12); AA12); AC12)
</t>
        </r>
        <r>
          <rPr>
            <sz val="9"/>
            <color rgb="FF000000"/>
            <rFont val="Tahoma"/>
            <family val="2"/>
          </rPr>
          <t xml:space="preserve">
</t>
        </r>
        <r>
          <rPr>
            <sz val="9"/>
            <color rgb="FF000000"/>
            <rFont val="Tahoma"/>
            <family val="2"/>
          </rPr>
          <t xml:space="preserve">Anualizado cuando la meta es =1 formula =SI(O(L13=W13; L13=Y13; L13=AA13; L13=AC13); 1; 0)
</t>
        </r>
      </text>
    </comment>
    <comment ref="M5" authorId="0" shapeId="0" xr:uid="{B5FB9597-5D3D-40F1-B9EF-FBCEBE9AC9A8}">
      <text>
        <r>
          <rPr>
            <b/>
            <sz val="9"/>
            <color rgb="FF000000"/>
            <rFont val="Tahoma"/>
            <family val="2"/>
          </rPr>
          <t>OAP:</t>
        </r>
        <r>
          <rPr>
            <sz val="9"/>
            <color rgb="FF000000"/>
            <rFont val="Tahoma"/>
            <family val="2"/>
          </rPr>
          <t xml:space="preserve">
</t>
        </r>
        <r>
          <rPr>
            <sz val="9"/>
            <color rgb="FF000000"/>
            <rFont val="Tahoma"/>
            <family val="2"/>
          </rPr>
          <t>Cuantificar lo esperado de la actividad a través de % o #</t>
        </r>
      </text>
    </comment>
    <comment ref="N5" authorId="0" shapeId="0" xr:uid="{E49DF98E-8DF5-4BDA-B846-8F4CB9A6BA38}">
      <text>
        <r>
          <rPr>
            <b/>
            <sz val="9"/>
            <color rgb="FF000000"/>
            <rFont val="Tahoma"/>
            <family val="2"/>
          </rPr>
          <t>OAP:</t>
        </r>
        <r>
          <rPr>
            <sz val="9"/>
            <color rgb="FF000000"/>
            <rFont val="Tahoma"/>
            <family val="2"/>
          </rPr>
          <t xml:space="preserve">
</t>
        </r>
        <r>
          <rPr>
            <sz val="9"/>
            <color rgb="FF000000"/>
            <rFont val="Tahoma"/>
            <family val="2"/>
          </rPr>
          <t>Como se mide el indicador (ejemplo: unidad, %, M2, etc)</t>
        </r>
      </text>
    </comment>
    <comment ref="P5" authorId="0" shapeId="0" xr:uid="{F00063F1-2C50-4442-A9DD-D879E376B1F6}">
      <text>
        <r>
          <rPr>
            <b/>
            <sz val="9"/>
            <color indexed="81"/>
            <rFont val="Tahoma"/>
            <family val="2"/>
          </rPr>
          <t>OAP:</t>
        </r>
        <r>
          <rPr>
            <sz val="9"/>
            <color indexed="81"/>
            <rFont val="Tahoma"/>
            <family val="2"/>
          </rPr>
          <t xml:space="preserve">
Establecer la periodicidad de la medición de los datos recolectados</t>
        </r>
      </text>
    </comment>
    <comment ref="Q5" authorId="0" shapeId="0" xr:uid="{81F850CA-3878-4FEE-80D7-39F50857416D}">
      <text>
        <r>
          <rPr>
            <b/>
            <sz val="9"/>
            <color indexed="81"/>
            <rFont val="Tahoma"/>
            <family val="2"/>
          </rPr>
          <t>OAP:</t>
        </r>
        <r>
          <rPr>
            <sz val="9"/>
            <color indexed="81"/>
            <rFont val="Tahoma"/>
            <family val="2"/>
          </rPr>
          <t xml:space="preserve">
Indicar día, mes y año en el cual inicia la ejecución de la actividad.</t>
        </r>
      </text>
    </comment>
    <comment ref="R5" authorId="0" shapeId="0" xr:uid="{A6897FD9-0B4C-4CCC-9D00-95B4DB5106CC}">
      <text>
        <r>
          <rPr>
            <b/>
            <sz val="9"/>
            <color rgb="FF000000"/>
            <rFont val="Tahoma"/>
            <family val="2"/>
          </rPr>
          <t>OAP:</t>
        </r>
        <r>
          <rPr>
            <sz val="9"/>
            <color rgb="FF000000"/>
            <rFont val="Tahoma"/>
            <family val="2"/>
          </rPr>
          <t xml:space="preserve">
</t>
        </r>
        <r>
          <rPr>
            <sz val="9"/>
            <color rgb="FF000000"/>
            <rFont val="Tahoma"/>
            <family val="2"/>
          </rPr>
          <t>Indicar día, mes y año en el cual culmina la actividad.</t>
        </r>
      </text>
    </comment>
    <comment ref="T5" authorId="0" shapeId="0" xr:uid="{134084F5-DD9C-4B81-9143-B4AC1995C53A}">
      <text>
        <r>
          <rPr>
            <b/>
            <sz val="9"/>
            <color indexed="81"/>
            <rFont val="Tahoma"/>
            <family val="2"/>
          </rPr>
          <t>OAP:</t>
        </r>
        <r>
          <rPr>
            <sz val="9"/>
            <color indexed="81"/>
            <rFont val="Tahoma"/>
            <family val="2"/>
          </rPr>
          <t xml:space="preserve">
Indicar el responsable del suministro de la información</t>
        </r>
      </text>
    </comment>
    <comment ref="U5" authorId="0" shapeId="0" xr:uid="{C903D17F-BF7F-4D77-B6B2-1777AF9F2EC0}">
      <text>
        <r>
          <rPr>
            <b/>
            <sz val="9"/>
            <color indexed="81"/>
            <rFont val="Tahoma"/>
            <family val="2"/>
          </rPr>
          <t>OAP:</t>
        </r>
        <r>
          <rPr>
            <sz val="9"/>
            <color indexed="81"/>
            <rFont val="Tahoma"/>
            <family val="2"/>
          </rPr>
          <t xml:space="preserve">
Establecer la ponderación de cada una de las actividad en el cumplimiento del 100% del plan de acción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Yanet</author>
    <author>AMV</author>
  </authors>
  <commentList>
    <comment ref="B5" authorId="0" shapeId="0" xr:uid="{4AB8534B-0370-46D5-BEA2-F9F65DA4B5B6}">
      <text>
        <r>
          <rPr>
            <b/>
            <sz val="9"/>
            <color rgb="FF000000"/>
            <rFont val="Tahoma"/>
            <family val="2"/>
          </rPr>
          <t>OAP:</t>
        </r>
        <r>
          <rPr>
            <sz val="9"/>
            <color rgb="FF000000"/>
            <rFont val="Tahoma"/>
            <family val="2"/>
          </rPr>
          <t xml:space="preserve">
</t>
        </r>
        <r>
          <rPr>
            <sz val="9"/>
            <color rgb="FF000000"/>
            <rFont val="Tahoma"/>
            <family val="2"/>
          </rPr>
          <t xml:space="preserve">Relacionar si la actividad obedece al cumplimiento del plan de desarrollo, del Modelo MIPG, de una normatividad específica o una fuente adicional </t>
        </r>
      </text>
    </comment>
    <comment ref="E5" authorId="0" shapeId="0" xr:uid="{D71DB552-7FDD-48FD-8FB1-AB418DE31498}">
      <text>
        <r>
          <rPr>
            <b/>
            <sz val="9"/>
            <color rgb="FF000000"/>
            <rFont val="Tahoma"/>
            <family val="2"/>
          </rPr>
          <t>OAP:</t>
        </r>
        <r>
          <rPr>
            <sz val="9"/>
            <color rgb="FF000000"/>
            <rFont val="Tahoma"/>
            <family val="2"/>
          </rPr>
          <t xml:space="preserve">
</t>
        </r>
        <r>
          <rPr>
            <sz val="9"/>
            <color rgb="FF000000"/>
            <rFont val="Tahoma"/>
            <family val="2"/>
          </rPr>
          <t xml:space="preserve">Relacionar a la dimensión que esta aplicando del modelo MIPG.
</t>
        </r>
        <r>
          <rPr>
            <sz val="9"/>
            <color rgb="FF000000"/>
            <rFont val="Tahoma"/>
            <family val="2"/>
          </rPr>
          <t xml:space="preserve">
</t>
        </r>
        <r>
          <rPr>
            <sz val="9"/>
            <color rgb="FF000000"/>
            <rFont val="Tahoma"/>
            <family val="2"/>
          </rPr>
          <t>Puede ser una o varias de las dimensiones a saber. Dirígase a la pestaña de MIPG como guía.</t>
        </r>
      </text>
    </comment>
    <comment ref="F5" authorId="0" shapeId="0" xr:uid="{9264189C-00E7-443F-B9C5-65F73DD38A09}">
      <text>
        <r>
          <rPr>
            <b/>
            <sz val="9"/>
            <color rgb="FF000000"/>
            <rFont val="Tahoma"/>
            <family val="2"/>
          </rPr>
          <t>OAP:</t>
        </r>
        <r>
          <rPr>
            <sz val="9"/>
            <color rgb="FF000000"/>
            <rFont val="Tahoma"/>
            <family val="2"/>
          </rPr>
          <t xml:space="preserve">
</t>
        </r>
        <r>
          <rPr>
            <sz val="9"/>
            <color rgb="FF000000"/>
            <rFont val="Tahoma"/>
            <family val="2"/>
          </rPr>
          <t xml:space="preserve">Relacionar  la política de gestión y desempeño a que le aplica. Estas se pueden encontrar en la página de transparencia bajo Plan Institucional 2024 --&gt; Políticas MIPG.
</t>
        </r>
        <r>
          <rPr>
            <sz val="9"/>
            <color rgb="FF000000"/>
            <rFont val="Tahoma"/>
            <family val="2"/>
          </rPr>
          <t xml:space="preserve">
</t>
        </r>
        <r>
          <rPr>
            <sz val="9"/>
            <color rgb="FF000000"/>
            <rFont val="Tahoma"/>
            <family val="2"/>
          </rPr>
          <t>Ver la pestaña de MIPG como guía.</t>
        </r>
      </text>
    </comment>
    <comment ref="G5" authorId="0" shapeId="0" xr:uid="{8C90A6E7-AEF5-460C-BFCD-A2A3B39DA1BC}">
      <text>
        <r>
          <rPr>
            <b/>
            <sz val="9"/>
            <color rgb="FF000000"/>
            <rFont val="Tahoma"/>
            <family val="2"/>
          </rPr>
          <t>OAP:</t>
        </r>
        <r>
          <rPr>
            <sz val="9"/>
            <color rgb="FF000000"/>
            <rFont val="Tahoma"/>
            <family val="2"/>
          </rPr>
          <t xml:space="preserve">
</t>
        </r>
        <r>
          <rPr>
            <sz val="9"/>
            <color rgb="FF000000"/>
            <rFont val="Tahoma"/>
            <family val="2"/>
          </rPr>
          <t>Selacionar al plan estratégico conforme al Decreto 612 de 2018.</t>
        </r>
      </text>
    </comment>
    <comment ref="J5" authorId="1" shapeId="0" xr:uid="{F0A22262-87F9-40D8-B641-6DED7D9D311B}">
      <text>
        <r>
          <rPr>
            <b/>
            <sz val="9"/>
            <color rgb="FF000000"/>
            <rFont val="Tahoma"/>
            <family val="2"/>
          </rPr>
          <t xml:space="preserve">AMV:
</t>
        </r>
        <r>
          <rPr>
            <b/>
            <sz val="9"/>
            <color rgb="FF000000"/>
            <rFont val="Tahoma"/>
            <family val="2"/>
          </rPr>
          <t xml:space="preserve">
</t>
        </r>
        <r>
          <rPr>
            <b/>
            <sz val="9"/>
            <color rgb="FF000000"/>
            <rFont val="Tahoma"/>
            <family val="2"/>
          </rPr>
          <t xml:space="preserve">Aquí ven ejemplos de las formulas. De acuerdo al tipo de formula, copiar y pegar en las columna de "consolidado vigencia" y seleccionar los cuadros pertinenes a la fila
</t>
        </r>
        <r>
          <rPr>
            <sz val="9"/>
            <color rgb="FF000000"/>
            <rFont val="Tahoma"/>
            <family val="2"/>
          </rPr>
          <t xml:space="preserve">
</t>
        </r>
        <r>
          <rPr>
            <sz val="9"/>
            <color rgb="FF000000"/>
            <rFont val="Tahoma"/>
            <family val="2"/>
          </rPr>
          <t xml:space="preserve">Anualizado formula =SI(Y(L10=W10; L10=Y10; L10=AA10; L10=AC10); 50; PROMEDIO(W10; Y10; AA10; AC10))
</t>
        </r>
        <r>
          <rPr>
            <sz val="9"/>
            <color rgb="FF000000"/>
            <rFont val="Tahoma"/>
            <family val="2"/>
          </rPr>
          <t xml:space="preserve">
</t>
        </r>
        <r>
          <rPr>
            <sz val="9"/>
            <color rgb="FF000000"/>
            <rFont val="Tahoma"/>
            <family val="2"/>
          </rPr>
          <t xml:space="preserve">Para acumular formula =W11+Y11+AA11+AC11
</t>
        </r>
        <r>
          <rPr>
            <sz val="9"/>
            <color rgb="FF000000"/>
            <rFont val="Tahoma"/>
            <family val="2"/>
          </rPr>
          <t xml:space="preserve">
</t>
        </r>
        <r>
          <rPr>
            <sz val="9"/>
            <color rgb="FF000000"/>
            <rFont val="Tahoma"/>
            <family val="2"/>
          </rPr>
          <t xml:space="preserve">Acumulado formula =SI(AC12=0; SI(AA12=0; SI(Y12=0; SI(W12=0; 0; W12); Y12); AA12); AC12)
</t>
        </r>
        <r>
          <rPr>
            <sz val="9"/>
            <color rgb="FF000000"/>
            <rFont val="Tahoma"/>
            <family val="2"/>
          </rPr>
          <t xml:space="preserve">
</t>
        </r>
        <r>
          <rPr>
            <sz val="9"/>
            <color rgb="FF000000"/>
            <rFont val="Tahoma"/>
            <family val="2"/>
          </rPr>
          <t xml:space="preserve">Anualizado cuando la meta es =1 formula =SI(O(L13=W13; L13=Y13; L13=AA13; L13=AC13); 1; 0)
</t>
        </r>
      </text>
    </comment>
    <comment ref="M5" authorId="0" shapeId="0" xr:uid="{EF54E19E-362A-47DB-9E70-3FB81032C69B}">
      <text>
        <r>
          <rPr>
            <b/>
            <sz val="9"/>
            <color rgb="FF000000"/>
            <rFont val="Tahoma"/>
            <family val="2"/>
          </rPr>
          <t>OAP:</t>
        </r>
        <r>
          <rPr>
            <sz val="9"/>
            <color rgb="FF000000"/>
            <rFont val="Tahoma"/>
            <family val="2"/>
          </rPr>
          <t xml:space="preserve">
</t>
        </r>
        <r>
          <rPr>
            <sz val="9"/>
            <color rgb="FF000000"/>
            <rFont val="Tahoma"/>
            <family val="2"/>
          </rPr>
          <t>Cuantificar lo esperado de la actividad a través de % o #</t>
        </r>
      </text>
    </comment>
    <comment ref="N5" authorId="0" shapeId="0" xr:uid="{E6D06DCB-1182-4B3A-A481-F53666F7CFA6}">
      <text>
        <r>
          <rPr>
            <b/>
            <sz val="9"/>
            <color rgb="FF000000"/>
            <rFont val="Tahoma"/>
            <family val="2"/>
          </rPr>
          <t>OAP:</t>
        </r>
        <r>
          <rPr>
            <sz val="9"/>
            <color rgb="FF000000"/>
            <rFont val="Tahoma"/>
            <family val="2"/>
          </rPr>
          <t xml:space="preserve">
</t>
        </r>
        <r>
          <rPr>
            <sz val="9"/>
            <color rgb="FF000000"/>
            <rFont val="Tahoma"/>
            <family val="2"/>
          </rPr>
          <t>Como se mide el indicador (ejemplo: unidad, %, M2, etc)</t>
        </r>
      </text>
    </comment>
    <comment ref="P5" authorId="0" shapeId="0" xr:uid="{2497F6C2-2CB6-4F67-A406-154A05C98CB0}">
      <text>
        <r>
          <rPr>
            <b/>
            <sz val="9"/>
            <color indexed="81"/>
            <rFont val="Tahoma"/>
            <family val="2"/>
          </rPr>
          <t>OAP:</t>
        </r>
        <r>
          <rPr>
            <sz val="9"/>
            <color indexed="81"/>
            <rFont val="Tahoma"/>
            <family val="2"/>
          </rPr>
          <t xml:space="preserve">
Establecer la periodicidad de la medición de los datos recolectados</t>
        </r>
      </text>
    </comment>
    <comment ref="Q5" authorId="0" shapeId="0" xr:uid="{FB85F64C-1F2F-48B8-A5C7-3E20227871B7}">
      <text>
        <r>
          <rPr>
            <b/>
            <sz val="9"/>
            <color indexed="81"/>
            <rFont val="Tahoma"/>
            <family val="2"/>
          </rPr>
          <t>OAP:</t>
        </r>
        <r>
          <rPr>
            <sz val="9"/>
            <color indexed="81"/>
            <rFont val="Tahoma"/>
            <family val="2"/>
          </rPr>
          <t xml:space="preserve">
Indicar día, mes y año en el cual inicia la ejecución de la actividad.</t>
        </r>
      </text>
    </comment>
    <comment ref="R5" authorId="0" shapeId="0" xr:uid="{0651ED12-9B1E-41F8-AE6C-A82F6586E7D4}">
      <text>
        <r>
          <rPr>
            <b/>
            <sz val="9"/>
            <color rgb="FF000000"/>
            <rFont val="Tahoma"/>
            <family val="2"/>
          </rPr>
          <t>OAP:</t>
        </r>
        <r>
          <rPr>
            <sz val="9"/>
            <color rgb="FF000000"/>
            <rFont val="Tahoma"/>
            <family val="2"/>
          </rPr>
          <t xml:space="preserve">
</t>
        </r>
        <r>
          <rPr>
            <sz val="9"/>
            <color rgb="FF000000"/>
            <rFont val="Tahoma"/>
            <family val="2"/>
          </rPr>
          <t>Indicar día, mes y año en el cual culmina la actividad.</t>
        </r>
      </text>
    </comment>
    <comment ref="T5" authorId="0" shapeId="0" xr:uid="{F78B7B0C-66B0-4C26-A581-8DF103D937BC}">
      <text>
        <r>
          <rPr>
            <b/>
            <sz val="9"/>
            <color indexed="81"/>
            <rFont val="Tahoma"/>
            <family val="2"/>
          </rPr>
          <t>OAP:</t>
        </r>
        <r>
          <rPr>
            <sz val="9"/>
            <color indexed="81"/>
            <rFont val="Tahoma"/>
            <family val="2"/>
          </rPr>
          <t xml:space="preserve">
Indicar el responsable del suministro de la información</t>
        </r>
      </text>
    </comment>
    <comment ref="U5" authorId="0" shapeId="0" xr:uid="{7648FD7E-08A1-4985-8E33-3B1085162791}">
      <text>
        <r>
          <rPr>
            <b/>
            <sz val="9"/>
            <color indexed="81"/>
            <rFont val="Tahoma"/>
            <family val="2"/>
          </rPr>
          <t>OAP:</t>
        </r>
        <r>
          <rPr>
            <sz val="9"/>
            <color indexed="81"/>
            <rFont val="Tahoma"/>
            <family val="2"/>
          </rPr>
          <t xml:space="preserve">
Establecer la ponderación de cada una de las actividad en el cumplimiento del 100% del plan de acción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Yanet</author>
    <author>AMV</author>
  </authors>
  <commentList>
    <comment ref="B5" authorId="0" shapeId="0" xr:uid="{5EC65F5E-EF72-4EA8-99F0-61C1756E4295}">
      <text>
        <r>
          <rPr>
            <b/>
            <sz val="9"/>
            <color rgb="FF000000"/>
            <rFont val="Tahoma"/>
            <family val="2"/>
          </rPr>
          <t>OAP:</t>
        </r>
        <r>
          <rPr>
            <sz val="9"/>
            <color rgb="FF000000"/>
            <rFont val="Tahoma"/>
            <family val="2"/>
          </rPr>
          <t xml:space="preserve">
</t>
        </r>
        <r>
          <rPr>
            <sz val="9"/>
            <color rgb="FF000000"/>
            <rFont val="Tahoma"/>
            <family val="2"/>
          </rPr>
          <t xml:space="preserve">Relacionar si la actividad obedece al cumplimiento del plan de desarrollo, del Modelo MIPG, de una normatividad específica o una fuente adicional </t>
        </r>
      </text>
    </comment>
    <comment ref="E5" authorId="0" shapeId="0" xr:uid="{9CCFE743-4A56-4067-B5E8-3192F918A98D}">
      <text>
        <r>
          <rPr>
            <b/>
            <sz val="9"/>
            <color rgb="FF000000"/>
            <rFont val="Tahoma"/>
            <family val="2"/>
          </rPr>
          <t>OAP:</t>
        </r>
        <r>
          <rPr>
            <sz val="9"/>
            <color rgb="FF000000"/>
            <rFont val="Tahoma"/>
            <family val="2"/>
          </rPr>
          <t xml:space="preserve">
</t>
        </r>
        <r>
          <rPr>
            <sz val="9"/>
            <color rgb="FF000000"/>
            <rFont val="Tahoma"/>
            <family val="2"/>
          </rPr>
          <t xml:space="preserve">Relacionar a la dimensión que esta aplicando del modelo MIPG.
</t>
        </r>
        <r>
          <rPr>
            <sz val="9"/>
            <color rgb="FF000000"/>
            <rFont val="Tahoma"/>
            <family val="2"/>
          </rPr>
          <t xml:space="preserve">
</t>
        </r>
        <r>
          <rPr>
            <sz val="9"/>
            <color rgb="FF000000"/>
            <rFont val="Tahoma"/>
            <family val="2"/>
          </rPr>
          <t>Puede ser una o varias de las dimensiones a saber. Dirígase a la pestaña de MIPG como guía.</t>
        </r>
      </text>
    </comment>
    <comment ref="F5" authorId="0" shapeId="0" xr:uid="{437FCC27-A594-4488-809A-FF8A74ED4345}">
      <text>
        <r>
          <rPr>
            <b/>
            <sz val="9"/>
            <color rgb="FF000000"/>
            <rFont val="Tahoma"/>
            <family val="2"/>
          </rPr>
          <t>OAP:</t>
        </r>
        <r>
          <rPr>
            <sz val="9"/>
            <color rgb="FF000000"/>
            <rFont val="Tahoma"/>
            <family val="2"/>
          </rPr>
          <t xml:space="preserve">
</t>
        </r>
        <r>
          <rPr>
            <sz val="9"/>
            <color rgb="FF000000"/>
            <rFont val="Tahoma"/>
            <family val="2"/>
          </rPr>
          <t xml:space="preserve">Relacionar  la política de gestión y desempeño a que le aplica. Estas se pueden encontrar en la página de transparencia bajo Plan Institucional 2024 --&gt; Políticas MIPG.
</t>
        </r>
        <r>
          <rPr>
            <sz val="9"/>
            <color rgb="FF000000"/>
            <rFont val="Tahoma"/>
            <family val="2"/>
          </rPr>
          <t xml:space="preserve">
</t>
        </r>
        <r>
          <rPr>
            <sz val="9"/>
            <color rgb="FF000000"/>
            <rFont val="Tahoma"/>
            <family val="2"/>
          </rPr>
          <t>Ver la pestaña de MIPG como guía.</t>
        </r>
      </text>
    </comment>
    <comment ref="G5" authorId="0" shapeId="0" xr:uid="{828A9FFB-E97D-47A1-B75B-2BD29032B1F1}">
      <text>
        <r>
          <rPr>
            <b/>
            <sz val="9"/>
            <color rgb="FF000000"/>
            <rFont val="Tahoma"/>
            <family val="2"/>
          </rPr>
          <t>OAP:</t>
        </r>
        <r>
          <rPr>
            <sz val="9"/>
            <color rgb="FF000000"/>
            <rFont val="Tahoma"/>
            <family val="2"/>
          </rPr>
          <t xml:space="preserve">
</t>
        </r>
        <r>
          <rPr>
            <sz val="9"/>
            <color rgb="FF000000"/>
            <rFont val="Tahoma"/>
            <family val="2"/>
          </rPr>
          <t>Selacionar al plan estratégico conforme al Decreto 612 de 2018.</t>
        </r>
      </text>
    </comment>
    <comment ref="J5" authorId="1" shapeId="0" xr:uid="{FCB00B96-0763-4985-B876-AD2A3534B503}">
      <text>
        <r>
          <rPr>
            <b/>
            <sz val="9"/>
            <color rgb="FF000000"/>
            <rFont val="Tahoma"/>
            <family val="2"/>
          </rPr>
          <t xml:space="preserve">AMV:
</t>
        </r>
        <r>
          <rPr>
            <b/>
            <sz val="9"/>
            <color rgb="FF000000"/>
            <rFont val="Tahoma"/>
            <family val="2"/>
          </rPr>
          <t xml:space="preserve">
</t>
        </r>
        <r>
          <rPr>
            <b/>
            <sz val="9"/>
            <color rgb="FF000000"/>
            <rFont val="Tahoma"/>
            <family val="2"/>
          </rPr>
          <t xml:space="preserve">Aquí ven ejemplos de las formulas. De acuerdo al tipo de formula, copiar y pegar en las columna de "consolidado vigencia" y seleccionar los cuadros pertinenes a la fila
</t>
        </r>
        <r>
          <rPr>
            <sz val="9"/>
            <color rgb="FF000000"/>
            <rFont val="Tahoma"/>
            <family val="2"/>
          </rPr>
          <t xml:space="preserve">
</t>
        </r>
        <r>
          <rPr>
            <sz val="9"/>
            <color rgb="FF000000"/>
            <rFont val="Tahoma"/>
            <family val="2"/>
          </rPr>
          <t xml:space="preserve">Anualizado formula =SI(Y(L10=W10; L10=Y10; L10=AA10; L10=AC10); 50; PROMEDIO(W10; Y10; AA10; AC10))
</t>
        </r>
        <r>
          <rPr>
            <sz val="9"/>
            <color rgb="FF000000"/>
            <rFont val="Tahoma"/>
            <family val="2"/>
          </rPr>
          <t xml:space="preserve">
</t>
        </r>
        <r>
          <rPr>
            <sz val="9"/>
            <color rgb="FF000000"/>
            <rFont val="Tahoma"/>
            <family val="2"/>
          </rPr>
          <t xml:space="preserve">Para acumular formula =W11+Y11+AA11+AC11
</t>
        </r>
        <r>
          <rPr>
            <sz val="9"/>
            <color rgb="FF000000"/>
            <rFont val="Tahoma"/>
            <family val="2"/>
          </rPr>
          <t xml:space="preserve">
</t>
        </r>
        <r>
          <rPr>
            <sz val="9"/>
            <color rgb="FF000000"/>
            <rFont val="Tahoma"/>
            <family val="2"/>
          </rPr>
          <t xml:space="preserve">Acumulado formula =SI(AC12=0; SI(AA12=0; SI(Y12=0; SI(W12=0; 0; W12); Y12); AA12); AC12)
</t>
        </r>
        <r>
          <rPr>
            <sz val="9"/>
            <color rgb="FF000000"/>
            <rFont val="Tahoma"/>
            <family val="2"/>
          </rPr>
          <t xml:space="preserve">
</t>
        </r>
        <r>
          <rPr>
            <sz val="9"/>
            <color rgb="FF000000"/>
            <rFont val="Tahoma"/>
            <family val="2"/>
          </rPr>
          <t xml:space="preserve">Anualizado cuando la meta es =1 formula =SI(O(L13=W13; L13=Y13; L13=AA13; L13=AC13); 1; 0)
</t>
        </r>
      </text>
    </comment>
    <comment ref="M5" authorId="0" shapeId="0" xr:uid="{CAA7171B-4B4D-4FDF-A547-9B108576F496}">
      <text>
        <r>
          <rPr>
            <b/>
            <sz val="9"/>
            <color rgb="FF000000"/>
            <rFont val="Tahoma"/>
            <family val="2"/>
          </rPr>
          <t>OAP:</t>
        </r>
        <r>
          <rPr>
            <sz val="9"/>
            <color rgb="FF000000"/>
            <rFont val="Tahoma"/>
            <family val="2"/>
          </rPr>
          <t xml:space="preserve">
</t>
        </r>
        <r>
          <rPr>
            <sz val="9"/>
            <color rgb="FF000000"/>
            <rFont val="Tahoma"/>
            <family val="2"/>
          </rPr>
          <t>Cuantificar lo esperado de la actividad a través de % o #</t>
        </r>
      </text>
    </comment>
    <comment ref="N5" authorId="0" shapeId="0" xr:uid="{C9CA6E5D-FF22-4A42-A18C-D4580CA93811}">
      <text>
        <r>
          <rPr>
            <b/>
            <sz val="9"/>
            <color rgb="FF000000"/>
            <rFont val="Tahoma"/>
            <family val="2"/>
          </rPr>
          <t>OAP:</t>
        </r>
        <r>
          <rPr>
            <sz val="9"/>
            <color rgb="FF000000"/>
            <rFont val="Tahoma"/>
            <family val="2"/>
          </rPr>
          <t xml:space="preserve">
</t>
        </r>
        <r>
          <rPr>
            <sz val="9"/>
            <color rgb="FF000000"/>
            <rFont val="Tahoma"/>
            <family val="2"/>
          </rPr>
          <t>Como se mide el indicador (ejemplo: unidad, %, M2, etc)</t>
        </r>
      </text>
    </comment>
    <comment ref="P5" authorId="0" shapeId="0" xr:uid="{42A0D86F-2A79-4025-8B29-91A703A5721D}">
      <text>
        <r>
          <rPr>
            <b/>
            <sz val="9"/>
            <color indexed="81"/>
            <rFont val="Tahoma"/>
            <family val="2"/>
          </rPr>
          <t>OAP:</t>
        </r>
        <r>
          <rPr>
            <sz val="9"/>
            <color indexed="81"/>
            <rFont val="Tahoma"/>
            <family val="2"/>
          </rPr>
          <t xml:space="preserve">
Establecer la periodicidad de la medición de los datos recolectados</t>
        </r>
      </text>
    </comment>
    <comment ref="Q5" authorId="0" shapeId="0" xr:uid="{38042E65-2CDB-4219-9F80-D792C83194C6}">
      <text>
        <r>
          <rPr>
            <b/>
            <sz val="9"/>
            <color indexed="81"/>
            <rFont val="Tahoma"/>
            <family val="2"/>
          </rPr>
          <t>OAP:</t>
        </r>
        <r>
          <rPr>
            <sz val="9"/>
            <color indexed="81"/>
            <rFont val="Tahoma"/>
            <family val="2"/>
          </rPr>
          <t xml:space="preserve">
Indicar día, mes y año en el cual inicia la ejecución de la actividad.</t>
        </r>
      </text>
    </comment>
    <comment ref="R5" authorId="0" shapeId="0" xr:uid="{F22A36F6-63DD-4D6E-83F9-EC080997D118}">
      <text>
        <r>
          <rPr>
            <b/>
            <sz val="9"/>
            <color rgb="FF000000"/>
            <rFont val="Tahoma"/>
            <family val="2"/>
          </rPr>
          <t>OAP:</t>
        </r>
        <r>
          <rPr>
            <sz val="9"/>
            <color rgb="FF000000"/>
            <rFont val="Tahoma"/>
            <family val="2"/>
          </rPr>
          <t xml:space="preserve">
</t>
        </r>
        <r>
          <rPr>
            <sz val="9"/>
            <color rgb="FF000000"/>
            <rFont val="Tahoma"/>
            <family val="2"/>
          </rPr>
          <t>Indicar día, mes y año en el cual culmina la actividad.</t>
        </r>
      </text>
    </comment>
    <comment ref="T5" authorId="0" shapeId="0" xr:uid="{030B0241-7340-4888-875F-9F8090C6A17C}">
      <text>
        <r>
          <rPr>
            <b/>
            <sz val="9"/>
            <color indexed="81"/>
            <rFont val="Tahoma"/>
            <family val="2"/>
          </rPr>
          <t>OAP:</t>
        </r>
        <r>
          <rPr>
            <sz val="9"/>
            <color indexed="81"/>
            <rFont val="Tahoma"/>
            <family val="2"/>
          </rPr>
          <t xml:space="preserve">
Indicar el responsable del suministro de la información</t>
        </r>
      </text>
    </comment>
    <comment ref="U5" authorId="0" shapeId="0" xr:uid="{D6372BEB-B4B0-442F-81A9-474D65D05356}">
      <text>
        <r>
          <rPr>
            <b/>
            <sz val="9"/>
            <color indexed="81"/>
            <rFont val="Tahoma"/>
            <family val="2"/>
          </rPr>
          <t>OAP:</t>
        </r>
        <r>
          <rPr>
            <sz val="9"/>
            <color indexed="81"/>
            <rFont val="Tahoma"/>
            <family val="2"/>
          </rPr>
          <t xml:space="preserve">
Establecer la ponderación de cada una de las actividad en el cumplimiento del 100% del plan de acción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Yanet</author>
    <author>AMV</author>
  </authors>
  <commentList>
    <comment ref="B5" authorId="0" shapeId="0" xr:uid="{86F22878-6488-4B9A-BC2C-7537E8D42D4E}">
      <text>
        <r>
          <rPr>
            <b/>
            <sz val="9"/>
            <color rgb="FF000000"/>
            <rFont val="Tahoma"/>
            <family val="2"/>
          </rPr>
          <t>OAP:</t>
        </r>
        <r>
          <rPr>
            <sz val="9"/>
            <color rgb="FF000000"/>
            <rFont val="Tahoma"/>
            <family val="2"/>
          </rPr>
          <t xml:space="preserve">
</t>
        </r>
        <r>
          <rPr>
            <sz val="9"/>
            <color rgb="FF000000"/>
            <rFont val="Tahoma"/>
            <family val="2"/>
          </rPr>
          <t xml:space="preserve">Relacionar si la actividad obedece al cumplimiento del plan de desarrollo, del Modelo MIPG, de una normatividad específica o una fuente adicional </t>
        </r>
      </text>
    </comment>
    <comment ref="E5" authorId="0" shapeId="0" xr:uid="{046CECF4-8F03-4FC1-812F-BF3A2F0FBB4B}">
      <text>
        <r>
          <rPr>
            <b/>
            <sz val="9"/>
            <color rgb="FF000000"/>
            <rFont val="Tahoma"/>
            <family val="2"/>
          </rPr>
          <t>OAP:</t>
        </r>
        <r>
          <rPr>
            <sz val="9"/>
            <color rgb="FF000000"/>
            <rFont val="Tahoma"/>
            <family val="2"/>
          </rPr>
          <t xml:space="preserve">
</t>
        </r>
        <r>
          <rPr>
            <sz val="9"/>
            <color rgb="FF000000"/>
            <rFont val="Tahoma"/>
            <family val="2"/>
          </rPr>
          <t xml:space="preserve">Relacionar a la dimensión que esta aplicando del modelo MIPG.
</t>
        </r>
        <r>
          <rPr>
            <sz val="9"/>
            <color rgb="FF000000"/>
            <rFont val="Tahoma"/>
            <family val="2"/>
          </rPr>
          <t xml:space="preserve">
</t>
        </r>
        <r>
          <rPr>
            <sz val="9"/>
            <color rgb="FF000000"/>
            <rFont val="Tahoma"/>
            <family val="2"/>
          </rPr>
          <t>Puede ser una o varias de las dimensiones a saber. Dirígase a la pestaña de MIPG como guía.</t>
        </r>
      </text>
    </comment>
    <comment ref="F5" authorId="0" shapeId="0" xr:uid="{7374CE5B-0B95-422F-8FA1-E72BC62FA0BA}">
      <text>
        <r>
          <rPr>
            <b/>
            <sz val="9"/>
            <color rgb="FF000000"/>
            <rFont val="Tahoma"/>
            <family val="2"/>
          </rPr>
          <t>OAP:</t>
        </r>
        <r>
          <rPr>
            <sz val="9"/>
            <color rgb="FF000000"/>
            <rFont val="Tahoma"/>
            <family val="2"/>
          </rPr>
          <t xml:space="preserve">
</t>
        </r>
        <r>
          <rPr>
            <sz val="9"/>
            <color rgb="FF000000"/>
            <rFont val="Tahoma"/>
            <family val="2"/>
          </rPr>
          <t xml:space="preserve">Relacionar  la política de gestión y desempeño a que le aplica. Estas se pueden encontrar en la página de transparencia bajo Plan Institucional 2024 --&gt; Políticas MIPG.
</t>
        </r>
        <r>
          <rPr>
            <sz val="9"/>
            <color rgb="FF000000"/>
            <rFont val="Tahoma"/>
            <family val="2"/>
          </rPr>
          <t xml:space="preserve">
</t>
        </r>
        <r>
          <rPr>
            <sz val="9"/>
            <color rgb="FF000000"/>
            <rFont val="Tahoma"/>
            <family val="2"/>
          </rPr>
          <t>Ver la pestaña de MIPG como guía.</t>
        </r>
      </text>
    </comment>
    <comment ref="G5" authorId="0" shapeId="0" xr:uid="{82F24F0E-CA6C-4AF9-9B49-569E339F26CD}">
      <text>
        <r>
          <rPr>
            <b/>
            <sz val="9"/>
            <color rgb="FF000000"/>
            <rFont val="Tahoma"/>
            <family val="2"/>
          </rPr>
          <t>OAP:</t>
        </r>
        <r>
          <rPr>
            <sz val="9"/>
            <color rgb="FF000000"/>
            <rFont val="Tahoma"/>
            <family val="2"/>
          </rPr>
          <t xml:space="preserve">
</t>
        </r>
        <r>
          <rPr>
            <sz val="9"/>
            <color rgb="FF000000"/>
            <rFont val="Tahoma"/>
            <family val="2"/>
          </rPr>
          <t>Selacionar al plan estratégico conforme al Decreto 612 de 2018.</t>
        </r>
      </text>
    </comment>
    <comment ref="J5" authorId="1" shapeId="0" xr:uid="{CF714FA4-65AB-428F-BD74-907BD54891A5}">
      <text>
        <r>
          <rPr>
            <b/>
            <sz val="9"/>
            <color rgb="FF000000"/>
            <rFont val="Tahoma"/>
            <family val="2"/>
          </rPr>
          <t xml:space="preserve">AMV:
</t>
        </r>
        <r>
          <rPr>
            <b/>
            <sz val="9"/>
            <color rgb="FF000000"/>
            <rFont val="Tahoma"/>
            <family val="2"/>
          </rPr>
          <t xml:space="preserve">
</t>
        </r>
        <r>
          <rPr>
            <b/>
            <sz val="9"/>
            <color rgb="FF000000"/>
            <rFont val="Tahoma"/>
            <family val="2"/>
          </rPr>
          <t xml:space="preserve">Aquí ven ejemplos de las formulas. De acuerdo al tipo de formula, copiar y pegar en las columna de "consolidado vigencia" y seleccionar los cuadros pertinenes a la fila
</t>
        </r>
        <r>
          <rPr>
            <sz val="9"/>
            <color rgb="FF000000"/>
            <rFont val="Tahoma"/>
            <family val="2"/>
          </rPr>
          <t xml:space="preserve">
</t>
        </r>
        <r>
          <rPr>
            <sz val="9"/>
            <color rgb="FF000000"/>
            <rFont val="Tahoma"/>
            <family val="2"/>
          </rPr>
          <t xml:space="preserve">Anualizado formula =SI(Y(L10=W10; L10=Y10; L10=AA10; L10=AC10); 50; PROMEDIO(W10; Y10; AA10; AC10))
</t>
        </r>
        <r>
          <rPr>
            <sz val="9"/>
            <color rgb="FF000000"/>
            <rFont val="Tahoma"/>
            <family val="2"/>
          </rPr>
          <t xml:space="preserve">
</t>
        </r>
        <r>
          <rPr>
            <sz val="9"/>
            <color rgb="FF000000"/>
            <rFont val="Tahoma"/>
            <family val="2"/>
          </rPr>
          <t xml:space="preserve">Para acumular formula =W11+Y11+AA11+AC11
</t>
        </r>
        <r>
          <rPr>
            <sz val="9"/>
            <color rgb="FF000000"/>
            <rFont val="Tahoma"/>
            <family val="2"/>
          </rPr>
          <t xml:space="preserve">
</t>
        </r>
        <r>
          <rPr>
            <sz val="9"/>
            <color rgb="FF000000"/>
            <rFont val="Tahoma"/>
            <family val="2"/>
          </rPr>
          <t xml:space="preserve">Acumulado formula =SI(AC12=0; SI(AA12=0; SI(Y12=0; SI(W12=0; 0; W12); Y12); AA12); AC12)
</t>
        </r>
        <r>
          <rPr>
            <sz val="9"/>
            <color rgb="FF000000"/>
            <rFont val="Tahoma"/>
            <family val="2"/>
          </rPr>
          <t xml:space="preserve">
</t>
        </r>
        <r>
          <rPr>
            <sz val="9"/>
            <color rgb="FF000000"/>
            <rFont val="Tahoma"/>
            <family val="2"/>
          </rPr>
          <t xml:space="preserve">Anualizado cuando la meta es =1 formula =SI(O(L13=W13; L13=Y13; L13=AA13; L13=AC13); 1; 0)
</t>
        </r>
      </text>
    </comment>
    <comment ref="M5" authorId="0" shapeId="0" xr:uid="{FED055B3-C630-41AF-869C-FD788457A394}">
      <text>
        <r>
          <rPr>
            <b/>
            <sz val="9"/>
            <color rgb="FF000000"/>
            <rFont val="Tahoma"/>
            <family val="2"/>
          </rPr>
          <t>OAP:</t>
        </r>
        <r>
          <rPr>
            <sz val="9"/>
            <color rgb="FF000000"/>
            <rFont val="Tahoma"/>
            <family val="2"/>
          </rPr>
          <t xml:space="preserve">
</t>
        </r>
        <r>
          <rPr>
            <sz val="9"/>
            <color rgb="FF000000"/>
            <rFont val="Tahoma"/>
            <family val="2"/>
          </rPr>
          <t>Cuantificar lo esperado de la actividad a través de % o #</t>
        </r>
      </text>
    </comment>
    <comment ref="N5" authorId="0" shapeId="0" xr:uid="{F91E1432-9F6A-40AD-8079-AEB3410D6BE5}">
      <text>
        <r>
          <rPr>
            <b/>
            <sz val="9"/>
            <color rgb="FF000000"/>
            <rFont val="Tahoma"/>
            <family val="2"/>
          </rPr>
          <t>OAP:</t>
        </r>
        <r>
          <rPr>
            <sz val="9"/>
            <color rgb="FF000000"/>
            <rFont val="Tahoma"/>
            <family val="2"/>
          </rPr>
          <t xml:space="preserve">
</t>
        </r>
        <r>
          <rPr>
            <sz val="9"/>
            <color rgb="FF000000"/>
            <rFont val="Tahoma"/>
            <family val="2"/>
          </rPr>
          <t>Como se mide el indicador (ejemplo: unidad, %, M2, etc)</t>
        </r>
      </text>
    </comment>
    <comment ref="P5" authorId="0" shapeId="0" xr:uid="{69A20E87-66FB-4CFD-A97E-8D92FD3BA23C}">
      <text>
        <r>
          <rPr>
            <b/>
            <sz val="9"/>
            <color indexed="81"/>
            <rFont val="Tahoma"/>
            <family val="2"/>
          </rPr>
          <t>OAP:</t>
        </r>
        <r>
          <rPr>
            <sz val="9"/>
            <color indexed="81"/>
            <rFont val="Tahoma"/>
            <family val="2"/>
          </rPr>
          <t xml:space="preserve">
Establecer la periodicidad de la medición de los datos recolectados</t>
        </r>
      </text>
    </comment>
    <comment ref="Q5" authorId="0" shapeId="0" xr:uid="{E7A1FB9E-C4BE-4D86-B58B-DF8C383DA00E}">
      <text>
        <r>
          <rPr>
            <b/>
            <sz val="9"/>
            <color indexed="81"/>
            <rFont val="Tahoma"/>
            <family val="2"/>
          </rPr>
          <t>OAP:</t>
        </r>
        <r>
          <rPr>
            <sz val="9"/>
            <color indexed="81"/>
            <rFont val="Tahoma"/>
            <family val="2"/>
          </rPr>
          <t xml:space="preserve">
Indicar día, mes y año en el cual inicia la ejecución de la actividad.</t>
        </r>
      </text>
    </comment>
    <comment ref="R5" authorId="0" shapeId="0" xr:uid="{E933C305-87EA-4EFB-AC25-C38265342058}">
      <text>
        <r>
          <rPr>
            <b/>
            <sz val="9"/>
            <color rgb="FF000000"/>
            <rFont val="Tahoma"/>
            <family val="2"/>
          </rPr>
          <t>OAP:</t>
        </r>
        <r>
          <rPr>
            <sz val="9"/>
            <color rgb="FF000000"/>
            <rFont val="Tahoma"/>
            <family val="2"/>
          </rPr>
          <t xml:space="preserve">
</t>
        </r>
        <r>
          <rPr>
            <sz val="9"/>
            <color rgb="FF000000"/>
            <rFont val="Tahoma"/>
            <family val="2"/>
          </rPr>
          <t>Indicar día, mes y año en el cual culmina la actividad.</t>
        </r>
      </text>
    </comment>
    <comment ref="T5" authorId="0" shapeId="0" xr:uid="{C4D15B54-C51F-44EB-B218-63EB2E879510}">
      <text>
        <r>
          <rPr>
            <b/>
            <sz val="9"/>
            <color indexed="81"/>
            <rFont val="Tahoma"/>
            <family val="2"/>
          </rPr>
          <t>OAP:</t>
        </r>
        <r>
          <rPr>
            <sz val="9"/>
            <color indexed="81"/>
            <rFont val="Tahoma"/>
            <family val="2"/>
          </rPr>
          <t xml:space="preserve">
Indicar el responsable del suministro de la información</t>
        </r>
      </text>
    </comment>
    <comment ref="U5" authorId="0" shapeId="0" xr:uid="{19AD64B2-A1A4-4AF6-AAA0-9E3E25607BC6}">
      <text>
        <r>
          <rPr>
            <b/>
            <sz val="9"/>
            <color indexed="81"/>
            <rFont val="Tahoma"/>
            <family val="2"/>
          </rPr>
          <t>OAP:</t>
        </r>
        <r>
          <rPr>
            <sz val="9"/>
            <color indexed="81"/>
            <rFont val="Tahoma"/>
            <family val="2"/>
          </rPr>
          <t xml:space="preserve">
Establecer la ponderación de cada una de las actividad en el cumplimiento del 100% del plan de acción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Yanet</author>
    <author>Manuel Stefano Gómez Castaño</author>
    <author>AMV</author>
    <author>Ana Milena Bernal Gómez</author>
  </authors>
  <commentList>
    <comment ref="B5" authorId="0" shapeId="0" xr:uid="{DFB17AF8-94DE-48A4-B9F5-BB63A53BD346}">
      <text>
        <r>
          <rPr>
            <b/>
            <sz val="9"/>
            <color rgb="FF000000"/>
            <rFont val="Tahoma"/>
            <family val="2"/>
          </rPr>
          <t>OAP:</t>
        </r>
        <r>
          <rPr>
            <sz val="9"/>
            <color rgb="FF000000"/>
            <rFont val="Tahoma"/>
            <family val="2"/>
          </rPr>
          <t xml:space="preserve">
</t>
        </r>
        <r>
          <rPr>
            <sz val="9"/>
            <color rgb="FF000000"/>
            <rFont val="Tahoma"/>
            <family val="2"/>
          </rPr>
          <t xml:space="preserve">Relacionar si la actividad obedece al cumplimiento del plan de desarrollo, del Modelo MIPG, de una normatividad específica o una fuente adicional </t>
        </r>
      </text>
    </comment>
    <comment ref="E5" authorId="0" shapeId="0" xr:uid="{69398B6C-01C9-4E04-A22E-B156C10FA71A}">
      <text>
        <r>
          <rPr>
            <b/>
            <sz val="9"/>
            <color rgb="FF000000"/>
            <rFont val="Tahoma"/>
            <family val="2"/>
          </rPr>
          <t>OAP:</t>
        </r>
        <r>
          <rPr>
            <sz val="9"/>
            <color rgb="FF000000"/>
            <rFont val="Tahoma"/>
            <family val="2"/>
          </rPr>
          <t xml:space="preserve">
</t>
        </r>
        <r>
          <rPr>
            <sz val="9"/>
            <color rgb="FF000000"/>
            <rFont val="Tahoma"/>
            <family val="2"/>
          </rPr>
          <t xml:space="preserve">Relacionar a la dimensión que esta aplicando del modelo MIPG.
</t>
        </r>
        <r>
          <rPr>
            <sz val="9"/>
            <color rgb="FF000000"/>
            <rFont val="Tahoma"/>
            <family val="2"/>
          </rPr>
          <t xml:space="preserve">
</t>
        </r>
        <r>
          <rPr>
            <sz val="9"/>
            <color rgb="FF000000"/>
            <rFont val="Tahoma"/>
            <family val="2"/>
          </rPr>
          <t>Puede ser una o varias de las dimensiones a saber. Dirígase a la pestaña de MIPG como guía.</t>
        </r>
      </text>
    </comment>
    <comment ref="F5" authorId="0" shapeId="0" xr:uid="{459E59A4-AD4D-4BE8-853D-DDC17F036F90}">
      <text>
        <r>
          <rPr>
            <b/>
            <sz val="9"/>
            <color rgb="FF000000"/>
            <rFont val="Tahoma"/>
            <family val="2"/>
          </rPr>
          <t>OAP:</t>
        </r>
        <r>
          <rPr>
            <sz val="9"/>
            <color rgb="FF000000"/>
            <rFont val="Tahoma"/>
            <family val="2"/>
          </rPr>
          <t xml:space="preserve">
</t>
        </r>
        <r>
          <rPr>
            <sz val="9"/>
            <color rgb="FF000000"/>
            <rFont val="Tahoma"/>
            <family val="2"/>
          </rPr>
          <t xml:space="preserve">Relacionar  la política de gestión y desempeño a que le aplica. Estas se pueden encontrar en la página de transparencia bajo Plan Institucional 2024 --&gt; Políticas MIPG.
</t>
        </r>
        <r>
          <rPr>
            <sz val="9"/>
            <color rgb="FF000000"/>
            <rFont val="Tahoma"/>
            <family val="2"/>
          </rPr>
          <t xml:space="preserve">
</t>
        </r>
        <r>
          <rPr>
            <sz val="9"/>
            <color rgb="FF000000"/>
            <rFont val="Tahoma"/>
            <family val="2"/>
          </rPr>
          <t>Ver la pestaña de MIPG como guía.</t>
        </r>
      </text>
    </comment>
    <comment ref="G5" authorId="0" shapeId="0" xr:uid="{13A98C61-FA0E-4FB8-96EF-A513E73DE29C}">
      <text>
        <r>
          <rPr>
            <sz val="11"/>
            <color theme="1"/>
            <rFont val="Aptos Narrow"/>
            <family val="2"/>
            <scheme val="minor"/>
          </rPr>
          <t>OAP:
Selacionar al plan estratégico conforme al Decreto 612 de 2018.
NO COPIAR Y PEGAR AQUI</t>
        </r>
      </text>
    </comment>
    <comment ref="H5" authorId="1" shapeId="0" xr:uid="{99F00CD4-BFDC-4F17-B9D5-72FCE04BD049}">
      <text>
        <r>
          <rPr>
            <sz val="11"/>
            <color theme="1"/>
            <rFont val="Aptos Narrow"/>
            <family val="2"/>
            <scheme val="minor"/>
          </rPr>
          <t xml:space="preserve">Seleccione el objetivo estratégico del PEI.
NO COPIAR Y PEGAR AQUI
</t>
        </r>
      </text>
    </comment>
    <comment ref="J5" authorId="2" shapeId="0" xr:uid="{08185EA5-5977-4709-9070-AA1FB1588FE4}">
      <text>
        <r>
          <rPr>
            <sz val="11"/>
            <color theme="1"/>
            <rFont val="Aptos Narrow"/>
            <family val="2"/>
            <scheme val="minor"/>
          </rPr>
          <t xml:space="preserve">AMV:
Aquí ven ejemplos de las formulas. De acuerdo al tipo de formula, copiar y pegar en las columna de "consolidado vigencia" y seleccionar los cuadros pertinenes a la fila
Anualizado formula =IFERROR(IF(AND(M6=AA6; M6=AC6; M6=AE6; M6=AG6); M6; AVERAGE(AA6; AC6; AE6; AG6)); 0)
Para acumular formula =AA6+AC6+AE6+AG6
Acumulado formula =IF(NOT(AG6=0); AG6; IF(NOT(AE6=0); AE6; IF(NOT(AC6=0); AC6; IF(NOT(AA6=0); AA6; 0))))
</t>
        </r>
      </text>
    </comment>
    <comment ref="M5" authorId="0" shapeId="0" xr:uid="{A54157F3-DFA0-43AC-AFA6-0DCF15E0C801}">
      <text>
        <r>
          <rPr>
            <b/>
            <sz val="9"/>
            <color rgb="FF000000"/>
            <rFont val="Tahoma"/>
            <family val="2"/>
          </rPr>
          <t>OAP:</t>
        </r>
        <r>
          <rPr>
            <sz val="9"/>
            <color rgb="FF000000"/>
            <rFont val="Tahoma"/>
            <family val="2"/>
          </rPr>
          <t xml:space="preserve">
</t>
        </r>
        <r>
          <rPr>
            <sz val="9"/>
            <color rgb="FF000000"/>
            <rFont val="Tahoma"/>
            <family val="2"/>
          </rPr>
          <t>Cuantificar lo esperado de la actividad a través de % o #</t>
        </r>
      </text>
    </comment>
    <comment ref="N5" authorId="0" shapeId="0" xr:uid="{7FB76235-2FEC-4CC8-AFEA-D087149E0015}">
      <text>
        <r>
          <rPr>
            <b/>
            <sz val="9"/>
            <color rgb="FF000000"/>
            <rFont val="Tahoma"/>
            <family val="2"/>
          </rPr>
          <t>OAP:</t>
        </r>
        <r>
          <rPr>
            <sz val="9"/>
            <color rgb="FF000000"/>
            <rFont val="Tahoma"/>
            <family val="2"/>
          </rPr>
          <t xml:space="preserve">
</t>
        </r>
        <r>
          <rPr>
            <sz val="9"/>
            <color rgb="FF000000"/>
            <rFont val="Tahoma"/>
            <family val="2"/>
          </rPr>
          <t>Como se mide el indicador (ejemplo: unidad, %, M2, etc)</t>
        </r>
      </text>
    </comment>
    <comment ref="P5" authorId="0" shapeId="0" xr:uid="{8C2C7FD7-54EE-40C0-9729-0E0BE0D28AA3}">
      <text>
        <r>
          <rPr>
            <b/>
            <sz val="9"/>
            <color indexed="81"/>
            <rFont val="Tahoma"/>
            <family val="2"/>
          </rPr>
          <t>OAP:</t>
        </r>
        <r>
          <rPr>
            <sz val="9"/>
            <color indexed="81"/>
            <rFont val="Tahoma"/>
            <family val="2"/>
          </rPr>
          <t xml:space="preserve">
Establecer la periodicidad de la medición de los datos recolectados</t>
        </r>
      </text>
    </comment>
    <comment ref="Q5" authorId="0" shapeId="0" xr:uid="{69626414-4680-4552-8B94-FB26BB8A91C5}">
      <text>
        <r>
          <rPr>
            <b/>
            <sz val="9"/>
            <color indexed="81"/>
            <rFont val="Tahoma"/>
            <family val="2"/>
          </rPr>
          <t>OAP:</t>
        </r>
        <r>
          <rPr>
            <sz val="9"/>
            <color indexed="81"/>
            <rFont val="Tahoma"/>
            <family val="2"/>
          </rPr>
          <t xml:space="preserve">
Indicar día, mes y año en el cual inicia la ejecución de la actividad.</t>
        </r>
      </text>
    </comment>
    <comment ref="R5" authorId="0" shapeId="0" xr:uid="{44436FE0-B7CB-431A-AD19-4522BCD9D24E}">
      <text>
        <r>
          <rPr>
            <b/>
            <sz val="9"/>
            <color rgb="FF000000"/>
            <rFont val="Tahoma"/>
            <family val="2"/>
          </rPr>
          <t>OAP:</t>
        </r>
        <r>
          <rPr>
            <sz val="9"/>
            <color rgb="FF000000"/>
            <rFont val="Tahoma"/>
            <family val="2"/>
          </rPr>
          <t xml:space="preserve">
</t>
        </r>
        <r>
          <rPr>
            <sz val="9"/>
            <color rgb="FF000000"/>
            <rFont val="Tahoma"/>
            <family val="2"/>
          </rPr>
          <t>Indicar día, mes y año en el cual culmina la actividad.</t>
        </r>
      </text>
    </comment>
    <comment ref="T5" authorId="0" shapeId="0" xr:uid="{9C5503C2-9DC1-4AA4-85A7-70CBEAB10B65}">
      <text>
        <r>
          <rPr>
            <b/>
            <sz val="9"/>
            <color indexed="81"/>
            <rFont val="Tahoma"/>
            <family val="2"/>
          </rPr>
          <t>OAP:</t>
        </r>
        <r>
          <rPr>
            <sz val="9"/>
            <color indexed="81"/>
            <rFont val="Tahoma"/>
            <family val="2"/>
          </rPr>
          <t xml:space="preserve">
Indicar el responsable del suministro de la información</t>
        </r>
      </text>
    </comment>
    <comment ref="U5" authorId="0" shapeId="0" xr:uid="{B88D9110-A46C-4442-AB10-FCABECCEC90C}">
      <text>
        <r>
          <rPr>
            <b/>
            <sz val="9"/>
            <color indexed="81"/>
            <rFont val="Tahoma"/>
            <family val="2"/>
          </rPr>
          <t>OAP:</t>
        </r>
        <r>
          <rPr>
            <sz val="9"/>
            <color indexed="81"/>
            <rFont val="Tahoma"/>
            <family val="2"/>
          </rPr>
          <t xml:space="preserve">
Establecer la ponderación de cada una de las actividad en el cumplimiento del 100% del plan de acción</t>
        </r>
      </text>
    </comment>
    <comment ref="P14" authorId="3" shapeId="0" xr:uid="{B28C0080-AB76-4334-A16F-2A472271E40F}">
      <text>
        <r>
          <rPr>
            <sz val="11"/>
            <color theme="1"/>
            <rFont val="Aptos Narrow"/>
            <family val="2"/>
            <scheme val="minor"/>
          </rPr>
          <t xml:space="preserve">Ana Milena Bernal Gómez:
Solicitar Cambio de periodicidad en Indicadores a Planeación.
</t>
        </r>
      </text>
    </comment>
    <comment ref="K16" authorId="3" shapeId="0" xr:uid="{AA5CEA61-3ED6-4D46-ACF4-BD3E578C4A12}">
      <text>
        <r>
          <rPr>
            <sz val="11"/>
            <color theme="1"/>
            <rFont val="Aptos Narrow"/>
            <family val="2"/>
            <scheme val="minor"/>
          </rPr>
          <t xml:space="preserve">Ana Milena Bernal Gómez:
Consultar a Verónica 
</t>
        </r>
      </text>
    </comment>
  </commentList>
</comments>
</file>

<file path=xl/sharedStrings.xml><?xml version="1.0" encoding="utf-8"?>
<sst xmlns="http://schemas.openxmlformats.org/spreadsheetml/2006/main" count="2330" uniqueCount="678">
  <si>
    <t>Plan de Acción Anual - Operativo</t>
  </si>
  <si>
    <t>F-PO-05</t>
  </si>
  <si>
    <t>Versión 09</t>
  </si>
  <si>
    <t>Aprobación</t>
  </si>
  <si>
    <t>Articulación</t>
  </si>
  <si>
    <t>Información entregables año 2025</t>
  </si>
  <si>
    <t>Observación/estado</t>
  </si>
  <si>
    <t xml:space="preserve">SEGUIMIENTO </t>
  </si>
  <si>
    <t>#</t>
  </si>
  <si>
    <t>Fuentes de Compromisos</t>
  </si>
  <si>
    <t>Programas / Procesos / Objetivo de proceso
(Si aplica)</t>
  </si>
  <si>
    <t>Proyectos Plan de Desarrollo
(Si aplica)</t>
  </si>
  <si>
    <t>Dimensión del MIPG</t>
  </si>
  <si>
    <t>Políticas de Gestión y Desempeño Institucional</t>
  </si>
  <si>
    <t xml:space="preserve">Plan de acuerdo con el decreto 612 de 2018 </t>
  </si>
  <si>
    <t>Objetivo Estratégico del PEI</t>
  </si>
  <si>
    <t>Dependencia</t>
  </si>
  <si>
    <t>Formula de cálculo
(Anualizado, para acumular o acumulado)</t>
  </si>
  <si>
    <t>Medición indicador o entregable</t>
  </si>
  <si>
    <t>Nombre de indicador</t>
  </si>
  <si>
    <t>Meta</t>
  </si>
  <si>
    <t>Unidad de medida</t>
  </si>
  <si>
    <t>Actividad</t>
  </si>
  <si>
    <t>Periodicidad  de datos</t>
  </si>
  <si>
    <t>Fecha inicio</t>
  </si>
  <si>
    <t>Fecha de fin</t>
  </si>
  <si>
    <r>
      <t xml:space="preserve">Recursos 
</t>
    </r>
    <r>
      <rPr>
        <b/>
        <sz val="12"/>
        <color theme="1"/>
        <rFont val="Aptos Narrow"/>
        <family val="2"/>
        <scheme val="minor"/>
      </rPr>
      <t>(</t>
    </r>
    <r>
      <rPr>
        <b/>
        <sz val="12"/>
        <color theme="1"/>
        <rFont val="Calibri (Body)"/>
      </rPr>
      <t>humano, financiero, tecnológico y físico)</t>
    </r>
  </si>
  <si>
    <t>Responsables</t>
  </si>
  <si>
    <t>Ponderación</t>
  </si>
  <si>
    <t>Meta Trimestre 1</t>
  </si>
  <si>
    <t>Meta Trimestre 2</t>
  </si>
  <si>
    <t>Meta Trimestre 3</t>
  </si>
  <si>
    <t>Meta Trimestre 4</t>
  </si>
  <si>
    <t>Resultado Trimestre 1</t>
  </si>
  <si>
    <t>% Avance Trimestre 1</t>
  </si>
  <si>
    <t>Resultado Trimestre 2</t>
  </si>
  <si>
    <t>% Avance Trimestre 2</t>
  </si>
  <si>
    <t>Resultado Trimestre 3</t>
  </si>
  <si>
    <t>% Avance Trimestre 3</t>
  </si>
  <si>
    <t>Resultado Trimestre 4</t>
  </si>
  <si>
    <t>% Avance Trimestre 4</t>
  </si>
  <si>
    <t>Consolidado vigencia</t>
  </si>
  <si>
    <t>Resultado vigencia</t>
  </si>
  <si>
    <t>Modelo Integrado de Planeación y Gestión - MIPG</t>
  </si>
  <si>
    <t xml:space="preserve">Planear, organizar, ejecutar y hacer seguimiento a las acciones que promuevan el desarrollo del talento Humano durante el ciclo de vida laboral de los servidores públicos de la entidad. </t>
  </si>
  <si>
    <t>N/A</t>
  </si>
  <si>
    <t xml:space="preserve">1. Talento Humano </t>
  </si>
  <si>
    <t>Gestión del Talento Humano</t>
  </si>
  <si>
    <t>Plan Institucional de Capacitación, Plan de Bienestar Social e Incentivos y Plan de Trabajo Anual en Seguridad y Salud en el Trabajo</t>
  </si>
  <si>
    <t>Mejorar la calidad en la prestación del servicio a los grupos de interés  </t>
  </si>
  <si>
    <t>Oficina de Talento Humano</t>
  </si>
  <si>
    <t xml:space="preserve">Anualizado </t>
  </si>
  <si>
    <t>N° de capacitaciones realizadas</t>
  </si>
  <si>
    <t>Tasa de Cobertura de Capacitación</t>
  </si>
  <si>
    <t xml:space="preserve">Porcentaje </t>
  </si>
  <si>
    <t xml:space="preserve">Ejecutar el plan de formación que incluye las capacitaciones del PIC, de SST y Plan de Bienestar </t>
  </si>
  <si>
    <t xml:space="preserve">Trimestral </t>
  </si>
  <si>
    <t xml:space="preserve">Humanos 
Tecnológicos
Financieros 
</t>
  </si>
  <si>
    <t>Profesional Universitario de Talento Humano</t>
  </si>
  <si>
    <t>Planes: Estratégico de Gestión de Talento Humano publicados; Anual de Vacantes; de Previsión de Recursos Humanos; Institucional de Capacitación; de Bienestar Social e Incentivos Institucionales y  de Seguridad y Salud en el trabajo -SST</t>
  </si>
  <si>
    <t xml:space="preserve">Para Acumular </t>
  </si>
  <si>
    <t>Planes formulados y publicados</t>
  </si>
  <si>
    <t xml:space="preserve">Planes  Publicados </t>
  </si>
  <si>
    <t xml:space="preserve">Unidad  </t>
  </si>
  <si>
    <t xml:space="preserve">Formular planes estratégicos del decreto 612 de 2018 para la vigencia 2025 para su publicación
</t>
  </si>
  <si>
    <t xml:space="preserve">Anual </t>
  </si>
  <si>
    <t xml:space="preserve">Humanos 
Tecnológicos
</t>
  </si>
  <si>
    <t>Jefe Oficina Talento Humano 
Profesional Especializado Talento Humano 
Profesional Universitario de Talento Humano</t>
  </si>
  <si>
    <t>Gestión del Talento Humano y Gestión del Conocimiento y la Innovación</t>
  </si>
  <si>
    <t>Plan Estratégico Gestión del  Talento Humano y Plan de Capacitación</t>
  </si>
  <si>
    <t>Implementación de estrategias para el desarrollo y fortalecimiento de competencias laborales digitales para ser servidores públicos 4.0</t>
  </si>
  <si>
    <t>Estrategias de desarrollo competencias servidor 4.0</t>
  </si>
  <si>
    <t>Unidad</t>
  </si>
  <si>
    <t>Implementar actividades de formación y sensibilizacion para el desarrollo de competencias laborales digitales para avanzar hacia el modelo de servidor 4.0
Gestionar con las autoridades del sector de la función pública, el desarrollo del diplomado sobre servidor 4.0 para los empleados de Indeportes Antioquia</t>
  </si>
  <si>
    <t xml:space="preserve">Semestral </t>
  </si>
  <si>
    <t>Gestión del  Talento Humano - Política de Integridad</t>
  </si>
  <si>
    <t>Plan Estratégico de Talento Humano y Plan de Capacitación</t>
  </si>
  <si>
    <t xml:space="preserve">Número de servidores públicos certificados con el curso virtual de Integridad, Transparencia y lucha contra la corrupción/Total de Servidores (MIPG)  </t>
  </si>
  <si>
    <t>% certificaciones  de cursos realizados</t>
  </si>
  <si>
    <t>Promocionar entre los servidores de Indeportes el Curso virtual de Integridad, Transparencia y Lucha contra la Corrupción disponible a través de la plataforma EVA del Departamento Administrativo de la Función Pública (https://www.funcionpublica.gov.co/web)</t>
  </si>
  <si>
    <t xml:space="preserve">Jefe Oficina Talento Humano 
Profesional Especializado Talento Humano 
</t>
  </si>
  <si>
    <t>Plan Estratégico de Talento Humano y Plan de Previsión de Recursos Humanos</t>
  </si>
  <si>
    <t>Actividades de Inclusión  de discapacidad, empleo joven, grupos étnicos, género, para el acceso al empleo público de indeportes Antioquia</t>
  </si>
  <si>
    <t>Inclusión para el acceso al empleo público</t>
  </si>
  <si>
    <t>Desarrollar actividades de sensibilización y de Actualización del Manual de Funciones y del procedimiento institucional de vinculación para avanzar en la implementación de inclusión en el acceso a los empleos públicos de la entidad (discapacidad, empleo joven, grupos étnicos, género).</t>
  </si>
  <si>
    <t xml:space="preserve">Plan Estratégico de Talento Humano </t>
  </si>
  <si>
    <t>Actividades implementadas de desvinculación asistida</t>
  </si>
  <si>
    <t>% de actividades de desvinculación asistida desarrolladas</t>
  </si>
  <si>
    <t>Porcentaje</t>
  </si>
  <si>
    <t>Implementar las actividades del programa de desvinculación asistida</t>
  </si>
  <si>
    <t>Jefe Oficina Talento Humano 
Profesional Universitario de Talento Humano</t>
  </si>
  <si>
    <t>Plan anual de vacantes y Plan de Previsión de Recursos Humanos</t>
  </si>
  <si>
    <t>N° de vacantes reportadas dentro de los términos a la CNSC (OPEC) / Total de Vacantes reportadas</t>
  </si>
  <si>
    <t>Nivel de vacantes reportadas  (OPEC) oportunamente</t>
  </si>
  <si>
    <t>Realizar el reporte oportuno a la CNSC de las vacantes definitivas a proveer según los lineamientos normativos vigentes</t>
  </si>
  <si>
    <t>Plan de Previsión de Recursos Humanos</t>
  </si>
  <si>
    <t>N° de servidores nombrados con aplicación de pruebas de selección/ Total de Cargos  provistos</t>
  </si>
  <si>
    <t>Tasa de procesos de selección con aplicación de pruebas para la provisión de empleos</t>
  </si>
  <si>
    <t>Aplicación de pruebas de selección para la provisión de empleos en la entidad</t>
  </si>
  <si>
    <t>Plan Estratégico de Talento Humano y Plan de Bienestar</t>
  </si>
  <si>
    <t xml:space="preserve">N° de servidores con evaluación de desempeño laboral / Total de Servidores
</t>
  </si>
  <si>
    <t xml:space="preserve">N° de servidores evaluados en su desempeño laboral
</t>
  </si>
  <si>
    <t>Verificar y controlar la aplicación del procedimiento de evaluación del desempeño de los servidores de la entidad correspondiente a la finalización del período 2024 - 2025, y a la ejecución del periodo 2025 - 2026.</t>
  </si>
  <si>
    <t>Humanos 
Tecnológicos</t>
  </si>
  <si>
    <t>Jefe Oficina Talento Humano 
Profesional Especializado Talento Humano</t>
  </si>
  <si>
    <t>Plan Estratégico de Talento Humano- 
Plan de Bienestar</t>
  </si>
  <si>
    <t>Informe de resultados de la evaluación anual de desempeño laboral y acuerdos de gestión de los servidores, correspondientes al período 2024 - 2025.</t>
  </si>
  <si>
    <t>Informe de Evaluación de Desempeño laboral</t>
  </si>
  <si>
    <t>Elaborar informe de resultados de la evaluación anual de desempeño laboral y acuerdos de gestión de los servidores realizadas para el periodo de desempeño 2024 - 2025.</t>
  </si>
  <si>
    <t>Todos los planes estratégicos</t>
  </si>
  <si>
    <t>Reporte indicadores de gestión en la plataforma institucional</t>
  </si>
  <si>
    <t>Indicadores de gestión reportados</t>
  </si>
  <si>
    <t>porcentaje</t>
  </si>
  <si>
    <t>Realizar el reporte de los indicadores de gestión a cargo de la Oficina de Talento Humano</t>
  </si>
  <si>
    <t xml:space="preserve">
Profesional Especializado Talento Humano 
Profesional Universitario de Talento Humano</t>
  </si>
  <si>
    <t xml:space="preserve">Socialización de resultados de diagnóstico de riesgo psicosocial y medición de clima laboral </t>
  </si>
  <si>
    <t xml:space="preserve">Resultados diagnóstico de riesgo psicosocial y medición de clima laboral </t>
  </si>
  <si>
    <t>Revisar y socializar resultados de medición factores de riesgo psicosocial y medición de clima Laboral 2024 y realizar la envialuación de Rirscgo sPsiciodcial de año vigente si aplica según los resultados obtenidos en el periodo anterior.</t>
  </si>
  <si>
    <t>Integridad</t>
  </si>
  <si>
    <t>Informe sobre medición de Apropiación del Código de Integridad y gestión de conflictos de interés</t>
  </si>
  <si>
    <t>Nivel de apropiación de  los valores del código de Integridad</t>
  </si>
  <si>
    <t>Aplicar encuesta de percepción sobre los valores del Código de Integridad de la Entidad  identificando las brechas de conocimiento existentes, y llevar a cabo actividades de sensibilización y formación en el plan de capacitación institucional dirigidas a los servidores públicos para fortalecer su comprensión sobre la integridad, finalizando con nueva medición del avance de apropiación de los valores de integridad para la toma de decisiones.</t>
  </si>
  <si>
    <t xml:space="preserve">Jefe Oficina Talento Humano 
Profesional Especializado Talento Humano 
Profesional Universitario Talento Humano
</t>
  </si>
  <si>
    <t>N° de acciones realizadas para la socialización, sensibilización y formación de gestión de conflictos de interés.
Informe de registro de Gestión de Conflicto de Intereses</t>
  </si>
  <si>
    <t>Acciones de formación realizadas en gestión de conflictos de intereses
Seguimiento a la gestión de conflictos de intereses, impedimentos y recusaciones</t>
  </si>
  <si>
    <t xml:space="preserve">Implementar acciones de socialización, sensibilización y formación sobre la Gestión de Conflictos de Intereses; incluyendo declaraciones de conflictos de interés, procedimientos de impedimentos y recusaciones, y la elaboración de informe sobre identificación de  posibles situaciones de conflictos de interés. 
</t>
  </si>
  <si>
    <t>Plan Estratégico de Talento Humano- Plan de Bienestar</t>
  </si>
  <si>
    <t>Número de casos tramitados/Número de casos presentados</t>
  </si>
  <si>
    <t>Casos de teletrabajo tramitados</t>
  </si>
  <si>
    <t>Estudiar, dar trámite y  resolver los casos de habilitación de teletrabajo</t>
  </si>
  <si>
    <t>Trimestral</t>
  </si>
  <si>
    <t>Diseñar, promover y monitorear estrategias integrales de recopilación y difusión del conocimiento organizacional e innovación para impulsar el desarrollo del talento humano y garantizar la sostenibilidad de los procesos durante el ciclo de vida laboral de los servidores públicos de la entidad.</t>
  </si>
  <si>
    <t xml:space="preserve">Gestión del  Talento Humano - Política de Gestión del Conocimiento y la Innovación </t>
  </si>
  <si>
    <t xml:space="preserve">Número de actividades realizadas para la gestión del conocimiento </t>
  </si>
  <si>
    <t>Actividadees realizadas de Gestión del Conocimiento</t>
  </si>
  <si>
    <t xml:space="preserve">Determinar , mantener y gestionar los conocimientos necesarios para la operación de los procesos organizacionales y el cumplimiento de los requisitos de ISO 9001, alineados con la política de MIPG.
</t>
  </si>
  <si>
    <t xml:space="preserve">Número de verificaciones de información del SIGEP realizadas  en el año </t>
  </si>
  <si>
    <t>Verificaciones de información en el SIGEP</t>
  </si>
  <si>
    <t>Verificar periódicamente   la información cargada en en el SIGEP  por los servidores públicos  de la entidad</t>
  </si>
  <si>
    <t xml:space="preserve">Jefe Oficina Talento Humano 
Auxiliar Administrativo de Talento Humano
</t>
  </si>
  <si>
    <t xml:space="preserve">Modelo Integrado de Planeación y Gestión </t>
  </si>
  <si>
    <t>Fortalecimiento de los sistemas de información y la gestión estratégica para el deporte, la recreación y la actividad física de Antioquia</t>
  </si>
  <si>
    <t xml:space="preserve">3. Gestión con valores para los resultados </t>
  </si>
  <si>
    <t xml:space="preserve">Gobierno Digital </t>
  </si>
  <si>
    <t>10. Plan Estratégico de Tecnologías de la Información y las Comunicaciones -­ PETI</t>
  </si>
  <si>
    <t>Fortalecer la gestión del conocimiento mediante la sistematización de experiencias en deporte, recreación y actividad física, que respalde la toma de decisiones, fomente el aprendizaje organizacional y optimice los programas orientados al desarrollo integral de la población antioqueña</t>
  </si>
  <si>
    <t xml:space="preserve">Oficinas de Sistemas e Informática </t>
  </si>
  <si>
    <t>Para acumular</t>
  </si>
  <si>
    <t>Cantidad de desarrollos realizados sobre la meta</t>
  </si>
  <si>
    <t xml:space="preserve">Potencialización del sistema de Medicina Deportiva - INDEMED  </t>
  </si>
  <si>
    <t>numerico</t>
  </si>
  <si>
    <t>Realizar 10 funcionalidades nuevas en el 2025</t>
  </si>
  <si>
    <t xml:space="preserve">Humano </t>
  </si>
  <si>
    <t>Jefe oficina de sistemas
Jefe Oficina de Medicina Deportiva
Contratistas de apoyo</t>
  </si>
  <si>
    <t>Cantidad de municipios usando el sistema sobre total de municipios de antioquia</t>
  </si>
  <si>
    <t>Apoyar la sistematización del registro de grupos y participantes de los municipios de Antioquia</t>
  </si>
  <si>
    <t>Entregar a los 125 de Antioquia los sistemas para el regsitro propio de los  párticipantes de programas DRAF y/o para la gestión de las escuelas deportivas</t>
  </si>
  <si>
    <t>Semestral</t>
  </si>
  <si>
    <t>Jefe oficina de sistemas
Subgerente de Fomento
Profesional especializado Fomento
Contratistas de apoyo</t>
  </si>
  <si>
    <t>cantidad de Lgas apoyadas  sobre total de ligas priorizadas de antioquia</t>
  </si>
  <si>
    <t>Apoyar la sistematización de las Ligas del departamento</t>
  </si>
  <si>
    <t xml:space="preserve">Apoyar a las ligas en la construcción de sitios web, pasarelas de pago, definición de politicas estandares de TI </t>
  </si>
  <si>
    <t>humano
ecónomico</t>
  </si>
  <si>
    <t>Jefe Oficina de sistemas
Subgerente de altos Logros
Metodologos
Contratistas de apoyo</t>
  </si>
  <si>
    <t>cantidad de eventos con participación registrada  sobre cantidad de eventos del año</t>
  </si>
  <si>
    <t>Sistematizar y centralizar la información de logros, marcas y resultadosde los Atletas de Altos Logros</t>
  </si>
  <si>
    <t>Realizar el registro de los juegos nacionales y del ciclo olimpico del 2024 y del 2025 en Deportesant</t>
  </si>
  <si>
    <t>Optimizar y garantizar la transparencia en la gestión de los recursos financieros, humanos y materiales, mediante mecanismos de control, seguimiento y evaluación continua</t>
  </si>
  <si>
    <t>Anualizado</t>
  </si>
  <si>
    <t>Sistema en funcionamiento</t>
  </si>
  <si>
    <t>Automatización PAA y Software Gestión de Calidad</t>
  </si>
  <si>
    <t xml:space="preserve">numerico </t>
  </si>
  <si>
    <t>Adquirir e implementar un sistema para la administración  del sistema integral de gestión que permita automatizar tambien la gestión del PAA</t>
  </si>
  <si>
    <t>Unica vez</t>
  </si>
  <si>
    <t>Humano
Económicos
Técnicos</t>
  </si>
  <si>
    <t xml:space="preserve">Jefe Oficina de sistemas
subgerente Administrativa y financiera
Jefe Oficina asesora de Planeación
Profesionales OAP
Profesional Financiera </t>
  </si>
  <si>
    <t>acumulado</t>
  </si>
  <si>
    <t xml:space="preserve">Cantidad de municipios con el 100% de escenarios registrados </t>
  </si>
  <si>
    <t>Registro geografico de la información de los escenarios Deportivos  de los Municipios</t>
  </si>
  <si>
    <t xml:space="preserve">Continuar el registro geografico en la plataforma ARCGIS de los escenarios del departamento. </t>
  </si>
  <si>
    <t xml:space="preserve">Jefe Oficina de sistemas
Técnicos Oficina de sistemas
Subgerente de Escenarios
Contratistas de apoyo
</t>
  </si>
  <si>
    <t>anualizado</t>
  </si>
  <si>
    <t>Realizar un sistema de Información que contenga  la información de los municipios con los diferentes procesos de la entidad.</t>
  </si>
  <si>
    <t>Desarrollar un sistema que permita registrar gestionar y administrar la información y relacionamiento de  INDEPORTES con los Municipios</t>
  </si>
  <si>
    <t>Jefe Oficina de Sistemas
Contratistas de apoyo</t>
  </si>
  <si>
    <t>Sistematizar la gestion del Talento humano de forma integrada con Nomina y Bienestar</t>
  </si>
  <si>
    <t>Adquirir e implementar un sistema para la administración  del talento humano que se integre con Nomina</t>
  </si>
  <si>
    <t xml:space="preserve">Jefe Oficina de sistemas
Subgerente Administrativa y financiera
Jefe Oficina de Talento Humano
Profesionales Talento Humano
</t>
  </si>
  <si>
    <t>Estrategias implementadas / meta</t>
  </si>
  <si>
    <t>Fortalecer la interoperabilidad entre sistemas de información para mejorar la productividad y eficiencia de los procesos</t>
  </si>
  <si>
    <t xml:space="preserve">Desarrollar 1  estrategia que permitan dar uso a la información registrada en Mercurio, SICOF, DEPORTESANT y bases de datos </t>
  </si>
  <si>
    <t xml:space="preserve">Jefe Oficina de Sistemas 
Jefe Oficina asesora de Planeación
</t>
  </si>
  <si>
    <t xml:space="preserve">Sistematizar la gestión de la Cartera del Almacén </t>
  </si>
  <si>
    <t>Realizar un desarrollo que permita sistematizar la gestión de la cartera de cada funcionario y se integre con SICOF</t>
  </si>
  <si>
    <t>Humano</t>
  </si>
  <si>
    <t xml:space="preserve">Jefe Oficina de sistemas
Subgerente Administrativa y financiera
Profesionales Financieros
Responsable almacen
Contador
</t>
  </si>
  <si>
    <t>Automatizar pago contratistas</t>
  </si>
  <si>
    <t xml:space="preserve">Implementar solución que automatice y sistematice la supervisión y pago a los contratistas de prestación de servicio y facilite el futuro pago de la seguridad social a los mismos. </t>
  </si>
  <si>
    <t>Jefe Oficina de sistemas
Subgerente Administrativa y financiera
Jefe Oficina Asesora Jurídica</t>
  </si>
  <si>
    <t>contrato de mantenimiento ejecutado</t>
  </si>
  <si>
    <t>Modernizar el 100% del sistema de CCTV de la entidad y Mantener, mejorar y ampliar el sistema de control de acceso de la entidad.</t>
  </si>
  <si>
    <t>Realizar el mantenimiento preventivo y correctivo que permita continuar con el uso efectivo del sistema de CCTV y control de Acceso de la entidad</t>
  </si>
  <si>
    <t>Jefe Oficina de sistemas</t>
  </si>
  <si>
    <t xml:space="preserve">Calificación autoevaluación de cumplimiento de la politica </t>
  </si>
  <si>
    <t>Fortalecer la seguridad de la información en la entidad.</t>
  </si>
  <si>
    <t xml:space="preserve">Aumentar el cumplimiento de la politica de Seguridad en 5 puntos </t>
  </si>
  <si>
    <t>Jefe Oficina de sistemas
Contratistas de apoyo</t>
  </si>
  <si>
    <t xml:space="preserve">Seguridad Digital </t>
  </si>
  <si>
    <t>Fortalecer la Politica de gobierno digital en la entidad</t>
  </si>
  <si>
    <t xml:space="preserve">Aumentar el cumplimiento de la politica de Gobierno Digital en 5 puntos </t>
  </si>
  <si>
    <t>MIPG</t>
  </si>
  <si>
    <t>Manual Oficina Asesora de Planeación (M-PO-03)</t>
  </si>
  <si>
    <t xml:space="preserve">Evaluación de resultados </t>
  </si>
  <si>
    <t xml:space="preserve">Política de Seguimiento y Evaluación del Desempeño Institucional </t>
  </si>
  <si>
    <t>Mantener a Indeportes Antioquia como la Entidad líder en cobertura y calidad de los programas y eventos de deporte, recreación, actividad física y capacitación con enfoque en la paz, la inclusión y los derechos humanos</t>
  </si>
  <si>
    <t xml:space="preserve">Oficina Asesora de Planeación </t>
  </si>
  <si>
    <t>Acumulado</t>
  </si>
  <si>
    <t xml:space="preserve">Matriz de seguimiento Indicadores (F-PO-31)
Power BI
Actas Comité de Gerencia o Comité de Gestión y Desempeño Institucional
</t>
  </si>
  <si>
    <t xml:space="preserve">Informes presentados </t>
  </si>
  <si>
    <t xml:space="preserve">Seguimiento y reportes de los  indicadores Institucionales de Gestión, Producto y Resultado. (Plan de Acción, Plan Indicativo, PEI)
Presentar en el  Comité de Gerencia los resultados y alertas, como insumo para la toma de decisiones (Mínimo 10 veces al año)
Optimizar la recolección, análisis y toma de decisiones mediante el uso de herramientas tecnológicas avanzadas y sistemas de inteligencia de negocios.(PEI)
</t>
  </si>
  <si>
    <t>Mensual</t>
  </si>
  <si>
    <t>Humano
Tecnológico</t>
  </si>
  <si>
    <t>Jefe Oficina Asesora de Planeación
Profesional Especializada Oficina Asesora de Planeación</t>
  </si>
  <si>
    <t xml:space="preserve">Plan de Desarrollo </t>
  </si>
  <si>
    <t xml:space="preserve">Todos los proyectos del Plan de Desarrollo </t>
  </si>
  <si>
    <t xml:space="preserve">Direccionamiento Estratégico </t>
  </si>
  <si>
    <t>Política de Planeación Institucional</t>
  </si>
  <si>
    <t>Ficha Proyectos de inversión
Matriz F-PO-37 (matriz de seguimiento físico y financiero a los proyectos de inversión. 
Resumen ejecutivo mensual de los proyectos de inversión.</t>
  </si>
  <si>
    <t xml:space="preserve">Proyectos de inversión  con el seguimiento oportuno.  </t>
  </si>
  <si>
    <t xml:space="preserve">Gestión de proyectos: Incluye actualización de las modificaciones y avance de  los proyectos, seguimiento físico y financiero en las plataformas dispuestas por el Gobierno Nacional y Departamental.
Consolidar el presupuesto de los proyectos de inversión con los respectivos decretos de incorporación del recurso, que permita visualizar la trazabilidad de traslados. </t>
  </si>
  <si>
    <t xml:space="preserve">Profesional Especializada Oficina Asesora de Planeación
Profesional Universitaria Oficina Asesora de Planeación </t>
  </si>
  <si>
    <t xml:space="preserve">Sistema de gestión de la Entidad </t>
  </si>
  <si>
    <t xml:space="preserve">Mejoramiento Continuo </t>
  </si>
  <si>
    <t>Fortalecer los sistemas de información y la gestión estratégica para el deporte, la recreación y la actividad física en Antioquia</t>
  </si>
  <si>
    <t>Plan Anual de Auditoría, Programa de Auditoría, Informes de Auditoría, Informe consolidado del resultado de la Auditoría Interna.
Plan de Mejoramiento Formulado</t>
  </si>
  <si>
    <t xml:space="preserve">Auditoría Interna realizada </t>
  </si>
  <si>
    <t xml:space="preserve">Unidad </t>
  </si>
  <si>
    <t xml:space="preserve">Realizar las auditorías internas al Sistema de Gestión  de la Entidad: Elaborar plan y programa de auditoría interna, entregar los insumos a control interno para el plan de auditoría quienes lo presentan a la Alta Dirección, elaborar informe consolidado de los resultados de la auditoría interna y socializar los resultados. </t>
  </si>
  <si>
    <t>Humano
Tecnológico
Financiero</t>
  </si>
  <si>
    <t xml:space="preserve">Contrato
Informe de Auditoría 
Plan de Mejoramiento Formulado </t>
  </si>
  <si>
    <t xml:space="preserve">Auditoría Externa realizada </t>
  </si>
  <si>
    <t xml:space="preserve">Realizar las auditorías externas al Sistema de Gestión:
Gestionar el proceso contractual, acompañamiento a las dependencias del instituto en la formulación de las acciones correctivas y/o mejora de acuerdo con los resultados de la auditoría. </t>
  </si>
  <si>
    <t>Número de informes realizados /solicitudes recibidas</t>
  </si>
  <si>
    <t xml:space="preserve">Respuestas a los requerimientos </t>
  </si>
  <si>
    <t xml:space="preserve">Dar respuesta a los requerimientos derivados de planes, programas  y políticas públicas de las diferentes entidades de orden Territorial, Departamental (Gobernación de Antioquia) y Nacional, e Institucional. </t>
  </si>
  <si>
    <t xml:space="preserve">A demanda </t>
  </si>
  <si>
    <t xml:space="preserve">Profesional Especializada Oficina Asesora de Planeación
</t>
  </si>
  <si>
    <t xml:space="preserve">Evaluación de resultados 
Control Interno </t>
  </si>
  <si>
    <t>Política de Seguimiento y Evaluación del Desempeño Institucional 
Política de Control Interno</t>
  </si>
  <si>
    <t xml:space="preserve">Registro de actividades Sistema de Gestión de la Entidad </t>
  </si>
  <si>
    <t xml:space="preserve">Procesos acompañados en la vigencia </t>
  </si>
  <si>
    <t>Seguimiento y monitoreo al Sistema de Gestión de la Entidad: 
Acompañamiento a las áreas en la actualización y automatización de procesos y procedimientos (información documentada). 
Gestión del riesgos (acompañamiento en la  Identificación, Análisis y Diseño de Controles de riesgos de gestión,  corrupción y fiscales, seguimiento, monitoreo, reportes periódicos y consolidación del mapa de riesgos y publicación).
Seguimiento y consolidación al Plan de Mejoramiento Institucional 
Seguimiento a los Planes del Decreto 612 de 2018
Seguimiento y consolidación Producto No Conforme 
Análisis  de resultados de la encuesta de satisfacción. 
Publicar la información documentada  en la herramienta SharePoint
Optimizar los procesos internos mediante la automatización, estandarización de procedimientos y el uso de indicadores de gestión. (PEI)</t>
  </si>
  <si>
    <t xml:space="preserve">Profesional Universitaria Oficina Asesora de Planeación </t>
  </si>
  <si>
    <t>Gestión con valores para el resultado</t>
  </si>
  <si>
    <t>Política de Fortalecimiento Organizacional y simplificación de procesos</t>
  </si>
  <si>
    <t>Informe de Indicadores, Matriz de riesgos, Matriz de plan de mejoramiento, matriz de necesidades  y expectativas, contexto estratégico.
Reportes generados/ reportes requeridos</t>
  </si>
  <si>
    <t>Procesos y procedimientos de la Oficina Asesora de Planeación,  revisados, actualizados y con seguimiento</t>
  </si>
  <si>
    <t>Revisión, actualización y seguimiento a los procesos y procedimientos del Área</t>
  </si>
  <si>
    <t>Mínimo una vez al año</t>
  </si>
  <si>
    <t xml:space="preserve">Jefe Oficina Asesora de Planeación
y equipo de trabajo </t>
  </si>
  <si>
    <t>Direccionamiento Estratégico y Planeación 
Información y Comunicación</t>
  </si>
  <si>
    <t>Política de Planeación Institucional
Política de Trasnparencia y Acceso a la Información Pública</t>
  </si>
  <si>
    <t>9. Plan Anticorrupción y de Atención al Ciudadano</t>
  </si>
  <si>
    <t>Formato seguimiento plan de acción (F-PO-05)
Formato seguimiento plan anticorrupción y atención al ciudadano (F-PO-15).</t>
  </si>
  <si>
    <t>Oportunidad en la publicación de los planes</t>
  </si>
  <si>
    <t xml:space="preserve">Consolidación,  seguimiento y publicación al Plan de Acción Institucional y al  Plan Anticorrupción y de Atención al Ciudadano -PAAC. Transición al Programa de Transparencia y Etica Pública,(PTEP), en el marco del Art 31 de la Ley 2195 de 2022 - Decreto 1122 de 2024
</t>
  </si>
  <si>
    <t>Trimestral para el Plan de Acción, Cuatrimestral para
el PAAC (PTEP)</t>
  </si>
  <si>
    <t>Ley 1712 de 2014
Decreto 103 de 2015</t>
  </si>
  <si>
    <t>Información y Comunicación</t>
  </si>
  <si>
    <t>Política de Trasnparencia y Acceso a la Información Pública</t>
  </si>
  <si>
    <t xml:space="preserve">Matriz de seguimiento ITA, reporte del estado de las publicaciones </t>
  </si>
  <si>
    <t>Moniteros realizados</t>
  </si>
  <si>
    <t xml:space="preserve">Realizar seguimiento a la  publicación de  la información de acuerdo con lo establecido en la Ley 1712 de 2014 y el Decreto 103 de 2015. </t>
  </si>
  <si>
    <t xml:space="preserve">Cuatrimestral </t>
  </si>
  <si>
    <t xml:space="preserve">Evaluación de Resultados </t>
  </si>
  <si>
    <t>Informe de los resultados del MDI (Medición del Desempeño Institucional)</t>
  </si>
  <si>
    <t>Reporte realizado</t>
  </si>
  <si>
    <t xml:space="preserve">Realizar el Reporte del FURAG vigencia 2024, elaborar el informe de acuerdo con los resultados y generar alertas. </t>
  </si>
  <si>
    <t xml:space="preserve">Profesional Especializada Oficina Asesora de Planeación </t>
  </si>
  <si>
    <t>Planeación Organizacional
Manual Oficina Asesora de Planeación (M-PO-03)</t>
  </si>
  <si>
    <t xml:space="preserve">Direccionamiento Estratégico y Planeación </t>
  </si>
  <si>
    <t>Política de Compras y Contratación
Política de Planeación Institucional</t>
  </si>
  <si>
    <t>2. Plan Anual de Adquisiciones</t>
  </si>
  <si>
    <t>Plan Anual de Adquisiciones</t>
  </si>
  <si>
    <t>Número de trámites realizados/solicitudes recibidas</t>
  </si>
  <si>
    <t>Acompañamiento en la formulación, seguimiento y actualización  de Plan Anual de Adquisiciones.</t>
  </si>
  <si>
    <t xml:space="preserve">Gobernación de Antioquia </t>
  </si>
  <si>
    <t xml:space="preserve">
Política de Planeación Institucional</t>
  </si>
  <si>
    <t xml:space="preserve">Proyección MFMP, Ante proyecto de presupuesto, Viabilizaciones a los traslados e incorporaciones (ruta Mercurio), Proyección de Decreto, solicitud concepto favorable a Planeación. </t>
  </si>
  <si>
    <t>Número detrámites realizados /solicitudes recibidas</t>
  </si>
  <si>
    <t xml:space="preserve">Realizar trámites presupuestales  (anteproyecto de presupuesto, definición de techos presupuestales, viabilidad a traslados e incorporaciones asociados a proyectos de inversión y cuando son incorporaciones viabilidad a proyectos de funcionamiento) </t>
  </si>
  <si>
    <t>Todos los proyectos del Plan de Desarrollo (PPD)
Desarrollo del Deporte Formativo (PPB)</t>
  </si>
  <si>
    <t xml:space="preserve">Participación Ciudadana en la Gestión Pública </t>
  </si>
  <si>
    <t>Informe avance cumplimiento política pública</t>
  </si>
  <si>
    <t>Informes realizados / Informes proyectados</t>
  </si>
  <si>
    <t>Seguimiento a la implementación de las políticas públicas (Política Pública del Deporte, Política Pública de la Bicicleta).</t>
  </si>
  <si>
    <t>Política de Transparencia y Acceso a la Información Pública</t>
  </si>
  <si>
    <t xml:space="preserve">Evento de Rendición Pública de Cuentas </t>
  </si>
  <si>
    <t>Diseño metodológico e implementación de la estrategia de rendición de cuentas</t>
  </si>
  <si>
    <t>Todas las Dimensiones del MIPG</t>
  </si>
  <si>
    <t>Todas las políticas del modelo</t>
  </si>
  <si>
    <t>Informes de analítica, bases de datos, acta y listado de asistencia grupo focal, publicación de informes.</t>
  </si>
  <si>
    <t>Número de gestiones realizadas /solicitudes recibidas</t>
  </si>
  <si>
    <t>Gestión de datos e información en el marco del observatorio del deporte (incluye monitoreo de plataforma tecnológica para la recolección de datos, análisis y comunicación y difusión  de estadísticas de informes, grupo focal de discusión para validar hallazgos)</t>
  </si>
  <si>
    <t>Modelo Integrado de Planeacion y Gestion</t>
  </si>
  <si>
    <t>Proceso Jurídico. Objetivo:Representar los intereses de INDEPORTES ANTIOQUIA extrajudicial y judicialmente con el fin de garantizar una adecuada defensa jurídica de la Entidad y proponer políticas efectivas de prevención del daño antijurídico. De la misma manera, acompañar las labores de reconocimiento y cancelación de personería jurídica, inscripción de dignatarios, registro del libro de actas y reforma de estatutos de los organismos deportivos, así como prestar asesoría jurídica a los diferentes actores de acuerdo con las competencias del Instituto.</t>
  </si>
  <si>
    <t>Gestion con valores para resultados</t>
  </si>
  <si>
    <t>Politica de mejora normativa</t>
  </si>
  <si>
    <t>Oficina Asesora jurídica</t>
  </si>
  <si>
    <t>Circular anual a 31 de diciembre de 2024</t>
  </si>
  <si>
    <t xml:space="preserve">Actualizar el normograma </t>
  </si>
  <si>
    <t>número</t>
  </si>
  <si>
    <t>Contratar una persona natural o juridica para consolidar la infromación y establecer el normograma de la entidad, en aras de mantener actualizado los funcionarios de INDEPORTES ANTIOQUIA</t>
  </si>
  <si>
    <t>trimestral</t>
  </si>
  <si>
    <t>Contratacion de persona natural o juridica idonea</t>
  </si>
  <si>
    <t>Oscar Mauricio Badillo</t>
  </si>
  <si>
    <t>Politica defensa juridica</t>
  </si>
  <si>
    <t>Solicitudes radicadas /solicitudes atendidas</t>
  </si>
  <si>
    <t>Representar judicial y extrajudicialmente a Indeportes</t>
  </si>
  <si>
    <t>contratar una persona natural o juridica para que represente los intereses de INDEPORTES ANTIOQUIA en las controversias extracontractuales, contractuales y contenciosas en instancias judiciales, que promueva o le sean promovidas, realizando entre otros llamamientos en garantía y/o acciones de repetición, a demanda</t>
  </si>
  <si>
    <t>a demanda</t>
  </si>
  <si>
    <t>Oficina Asesora Juridica</t>
  </si>
  <si>
    <t>Direccionamiento estrategico y planeacion</t>
  </si>
  <si>
    <t>Politica de planeacion institucional</t>
  </si>
  <si>
    <t>Acompañamiento a las ligas y clubes</t>
  </si>
  <si>
    <t>Contratar una empresa para manetenr digitalizados el archivo de Registro y control y poder Acompañar las labores de reconocimiento y cancelación de la personería jurídica de organismos deportivos a nivel departamental, así como, prestar asesoría jurídica a los municipios y entidades del orden departamental que hacen parte del Sistema Nacional del Deporte, a demanda de estos</t>
  </si>
  <si>
    <t>Acompañamiento a los entes deportivos</t>
  </si>
  <si>
    <t>Contratar las capacitaciones para brindar acompañamiento  a los municipios y entidades del orden departamental que hacen parte del Sistema Nacional del Deporte.</t>
  </si>
  <si>
    <t>Proceso contratacion y adquisiciones: arantizar que contrataciones con clientes y proveedores de la entidad se realicen con calidad, oportunidad, eficiencia y cumpliendo de los términos legales.</t>
  </si>
  <si>
    <t>Politica de compras y contratacion</t>
  </si>
  <si>
    <t>Solicitudes/solicitudes atendidas</t>
  </si>
  <si>
    <t>Contratar personal idoneo</t>
  </si>
  <si>
    <t>Contratar personal idoneo para realizar la contratación de Indeportes Antioquia a demanda</t>
  </si>
  <si>
    <t>Programas / Procesos
(Si aplica)</t>
  </si>
  <si>
    <t>Actividad Física</t>
  </si>
  <si>
    <t>Desarrollo y promoción del deporte formativo, la recreación y la actividad física en el departamento de Antioquia.</t>
  </si>
  <si>
    <t>3. Gestión con valores para resultados</t>
  </si>
  <si>
    <t>Política Servicio al Ciudadano</t>
  </si>
  <si>
    <t>Subgerencia de Fomento y Desarrollo Deportivo</t>
  </si>
  <si>
    <t>Avance de actividades para las intervenciones de promotores de actividad física.</t>
  </si>
  <si>
    <t xml:space="preserve">Intervenciones y/o talleres de formación en actividad física realizados </t>
  </si>
  <si>
    <t>Estrategia de promoción de la actividad física saludable - intervenciones de promotores departamentales:
Contratación recurso humano - 10%
Planeación - 10% 
Cronograma -10% 
Intervención  - 70% - N° personas intervenidas sobre la meta de participantes (5.000)</t>
  </si>
  <si>
    <t>Talento humano, financiero, Tecnológico.</t>
  </si>
  <si>
    <t>Jose Palacio Arango - Profesional Universitario "Por su salud, múevase pues"</t>
  </si>
  <si>
    <t>Cofinanciación de dotación de implementación para el deporte, la recreación y la actividad física en el departamento de Antioquia</t>
  </si>
  <si>
    <t>Avance de actividades para la dotación de entornos en actividad física.</t>
  </si>
  <si>
    <t>Municipios beneficiados con entornos saludables (Centros de Promoción de la Salud - CPS.; Parques Activos Saludables - PAS o dotación de implementación para actividad física)</t>
  </si>
  <si>
    <t>Estrategia de dotación de entornos saludables  y la implementación de actividad física :
Insumos para convocatoria (criterios habilitantes y de selección) - 10%
Construcción especificaciones y cotizaciones - 10%
Selección municipios - 10%
Proceso de contratación - 30%
Entrega a los municipios - 40% (Entornos con entrega frente a la meta de la vigencia)</t>
  </si>
  <si>
    <t>Talento humano, financiero, Tecnológico y físico.</t>
  </si>
  <si>
    <t>Avance en actividades para las personas que participan en eventos de actividad física</t>
  </si>
  <si>
    <t>Participantes en eventos de  convocatoria subregional y departamental en actividad física.</t>
  </si>
  <si>
    <t>Estrategia de eventos en actividad física:
Construcción y publicación de circulares - 5%
Construcción especificaciones y cotizaciones - 10%
Cronograma - 10%
Selección municipios - 5%
Proceso de contratación - 30%
Ejecución del evento - 40% (N° Personas intervenidas sobre la meta de participantes: 300.000)</t>
  </si>
  <si>
    <t>Talento humano, Tecnológico.</t>
  </si>
  <si>
    <t>Deporte Formativo</t>
  </si>
  <si>
    <t>Avance de actividades para las intervenciones  de promotores departamentales de deporte formativo.</t>
  </si>
  <si>
    <t xml:space="preserve">Intervenciones y/o talleres de formación en deporte formativo realizados </t>
  </si>
  <si>
    <t>Estrategia de promoción del  deporte formativo - intervenciones de promotores departamentales
Contratación recurso humano - 10%
Planeación - 10% 
Cronograma -10% 
Intervención  - 70% - N° personas intervenidas (2.000)</t>
  </si>
  <si>
    <t>Héctor Arias Múnera - Profesional Universitario "Deporte Formativo"</t>
  </si>
  <si>
    <t>Avance de actividades para la dotación de implementación de deporte formativo</t>
  </si>
  <si>
    <t>Municipios beneficiados con implementación para el deporte formativo</t>
  </si>
  <si>
    <t xml:space="preserve">
Estrategia de dotación de implementación de deporte formativo:
Insumos para convocatoria (criterios habilitantes y de selección)- 10%
Construcción especificaciones y cotizaciones - 10%
Selección municipios - 10%
Proceso de contratación - 30%
Entrega a los municipios - 40% (Entornos con entrega frente a la meta de la vigencia)
</t>
  </si>
  <si>
    <t>Avance en actividades para las personas que participan en eventos de deporte formativo</t>
  </si>
  <si>
    <t>Participantes en eventos de deporte formativo</t>
  </si>
  <si>
    <t>Estrategia de eventos de deporte formativo
Construcción y publicación de circulares - 5%
Construcción especificaciones y cotizaciones - 10%
Cronograma - 10%
Selección municipios - 5%
Proceso de contratación - 30%
Ejecución del evento - 40% (N° Personas intervenidas sobre la meta de participantes: 500)</t>
  </si>
  <si>
    <t>Recreación</t>
  </si>
  <si>
    <t>Avance de actividades para las intervenciones de promotores departamentales de recreación.</t>
  </si>
  <si>
    <t xml:space="preserve">Intervenciones y/o talleres de formación en Recreación realizados </t>
  </si>
  <si>
    <t>Estrategia de promoción de la recreación - intervenciones de promotores departamentales
Contratación recurso humano - 10%
Planeación - 10% 
Cronograma -10% 
Intervención  - 70% - N° personas intervenidas (2.500)</t>
  </si>
  <si>
    <t>Sandra Palacio Arango - Profesional Universitario "Recreación"</t>
  </si>
  <si>
    <t>Avance de actividades para la dotación de  implementación recreativa</t>
  </si>
  <si>
    <t>Municipios beneficiados con implementación recreativa para el desarrollo del programa de Recreación en el Departamento de Antioquia.</t>
  </si>
  <si>
    <t>Estrategia de dotación de implementación recreativa para entregar en la vigencia:
Insumos para convocatoria (criterios habilitantes y de selección)- 10%
Construcción especificaciones y cotizaciones - 10%
Selección municipios - 10%
Proceso de contratación - 30%
Entrega a los municipios - 40% (Entornos con entrega frente a la meta de dotación recreativa: 30)</t>
  </si>
  <si>
    <t>Talento humano, financiero, tecnológico y físico.</t>
  </si>
  <si>
    <t>Avance en actividades de personas que participan en eventos recreativos</t>
  </si>
  <si>
    <t>Participantes en eventos de recreación.</t>
  </si>
  <si>
    <t>Estrategia de eventos de recreación
Construcción y publicación de circulares - 5%
Construcción especificaciones y cotizaciones - 10%
Cronograma - 10%
Selección municipios - 5%
Proceso de contratación - 30%
Ejecución del evento - 40% (N° Personas intervenidas sobre la meta de participantes: 50.000)</t>
  </si>
  <si>
    <t>Acompañamiento Institucional y Asesoría DRAF</t>
  </si>
  <si>
    <t>Asesoría y acompañamiento institucional para el deporte formativo, la recreación y la actividad física en el departamento de Antioquia.</t>
  </si>
  <si>
    <t>Avance en las actividades de la asesoría institucional para el deporte formativo, la recreación y la actividad física.</t>
  </si>
  <si>
    <t>Municipios implementando  programas de recreación, actividad física y deporte social comunitario</t>
  </si>
  <si>
    <t>Estrategia de acompañamiento institucional y asesoría DRAF:
Construir plan de asesorías en deporte formativo, recreación y actividad física integrado - 20%
Implementar pasos de la ruta de la asesoría institucionla DRAF (Socialización, Seguimiento, Evaluación y Resultados) - 30%
Realizar diagnósticos y efectuar recolección de información del sector DRAF - 20%
Categorizar municipios a partir de la herramienta "Semáforo DRAF": 30%  (125 municipios categorizados)</t>
  </si>
  <si>
    <t>Talento humano, financiero, tecnológico.</t>
  </si>
  <si>
    <t>Mónica Arenas Sosa - Profesional Especializada Acompañamiento Institucional y Asesoría</t>
  </si>
  <si>
    <t>Avance en el proceso de cofinanciación para el deporte formativo, la recreación y la actividad física en implementación y eventos.</t>
  </si>
  <si>
    <t>Convocatorias de cofinanciación para el deporte formativo, la recreaicón y la actividad física realizadas.</t>
  </si>
  <si>
    <t>Estrategia de cofinanciación de eventos e implementación DRAF:
Definir criterios y publicación de cofinanciación  Implementación DRAF - 20%
Definir criterios y publicación de cofinanciación  eventos  DRAF - 20%
Revisión y publicación resultados cofinanciación implementación DRAF - 20%
Revisión y publicación resultados cofinanciación eventos DRAF - 20%
Seguimiento a proceso cofinanciación DRAF implementación y eventos - 20%</t>
  </si>
  <si>
    <t>Avance en las actividades para la realización de los encuentros de articulación institucional.</t>
  </si>
  <si>
    <t>Participantes en encuentros de articulación institucional.</t>
  </si>
  <si>
    <t xml:space="preserve">Realizar encuentros  de articulación institucional de convocatoria subregional y departamental en  los municipios de Antioquia:
Realizar Encuentro Departamental  de Directores, Gerentes y/o Coordinadores de Entes Deportivos Municipales - 20%
Realizar 7 encuentros subregionales DRAF- 40%
Realizar el encuentro intersectorial de deporte, salud y educación - 15%
Realizar el encuentro departamental de coordinadores DRAF - 25%
</t>
  </si>
  <si>
    <t>Talento humano, financiero.</t>
  </si>
  <si>
    <t>Capacitación para organizaciones deportivas</t>
  </si>
  <si>
    <t>Capacitación para el sector del deporte, la recreación y la actividad física en el Departamento de Antioquia.</t>
  </si>
  <si>
    <t>Avance en las actiivdades para la realización de las capacitaciones a organizaciones deportivas.</t>
  </si>
  <si>
    <t>Participantes en capacitaciones realizadas para el sector.</t>
  </si>
  <si>
    <t>Estrategia de capacitación para organizaciones deportivas:
Identiifcar necesidades de capacitación en las organizaciones deportivas del departamento de Antioquia - 10%
Construir plan de capacitación y plan de formación - 20%
Contratar instituciones u organizaciones para el desarrollo de las capacitaciones - 20%
Realizar capacitaciones en los municipios de Antioquia - 40%
Certificar participantes en las capacitaciones realizadas - 10%</t>
  </si>
  <si>
    <t>Ilda Bibiana Álvarez Rueda - Profesional Especializada Sistema Departamantal de Capacitación</t>
  </si>
  <si>
    <t xml:space="preserve">Juegos Deportivos Institucionales </t>
  </si>
  <si>
    <t>Fortalecimiento de los juegos deportivos institucionales en los municipios del departamento de Antioquia.</t>
  </si>
  <si>
    <t xml:space="preserve">Avance de actividades para la planeación, ejecución y evaluación de Juegos deporte social comunitario. </t>
  </si>
  <si>
    <t>Participantes en Juegos de deporte social comunitario</t>
  </si>
  <si>
    <t xml:space="preserve">Elaborar el calendario de los juegos campesinos veredales y Juegos Departamentales en todas sus fases - 10%.
Revisar y actualizar las cartas fundamentales y los reglamentos por deporte  para el desarrollo de los Juegos Campesinos Veredales  y  Juegos Departamentales.- 10%
Gestionar (Convocatorias, recibo de propuestas, visitas técnicas y evaluación) las sedes de las fases subregionales y las finales Departamentales de los Juegos Campesinos Veredales y los Juegos Departamentales a través de la convocatoria a los 125 municipios de Antioquia.- 10%
Parametrizar la plataforma institucional para los procesos de inscripción, cargue documental, acreditación, programación de competencias y cargue de resultados en los juegos campesinos veredales y juegos departamentales. - 15%
Identificar los requerimientos técnicos y logísticos (alimentación, transporte, servicios de salud, hospedaje, juzgamiento , premiación y demás)  para los juegos campesinos veredales y juegos departamentales para que el Area responsable realice la contratación y consecución de recursos. -  20%
Realizar las Fases subregionales y las Finales Departamentales  de los Juegos Campesinos y los Juegos Departamentales. - 35%
</t>
  </si>
  <si>
    <t>Recursos (humano, financiero, tecnológico y físico)</t>
  </si>
  <si>
    <t>César Augusto Franco Londoño - Profesional Universitario JDI
Juan Manuel Ramírez Cárdenas- Profesional Universitario JDI</t>
  </si>
  <si>
    <t xml:space="preserve">Avance de actividades para la planeación, ejecución y evaluación de los Juegos del Sector Educativo </t>
  </si>
  <si>
    <t>Participantes en Juegos del sector educativo</t>
  </si>
  <si>
    <t xml:space="preserve">Elaborar el calendario de los Festivales Escolares e Intercolegiados  en todas sus fases. - 10%
Revisar y actualizar las cartas fundamentales y los reglamentos por deporte  para el desarrollo de los Festivales Escolares  y Juegos Intercolegiados. - 10%
Gestionar (Convocatorias, recibo de propuestas, visitas técnicas y evaluación) las sedes de las fases subregionales y las finales Departamentales de los Festivales Escolares  y Juegos Intercolegiados a través de la convocatoria a los 125 municipios de Antioquia. - 10%
Parametrizar la plataforma institucional para los procesos de inscripción, cargue documental, acreditación, programación de competencias y cargue de resultados en los Festivales Escolares  y Juegos Intercolegiados - 5%.
Identificar los requerimientos técnicos y logísticos (alimentación, transporte, servicios de salud, hospedaje, juzgamiento , premiación y demás)  para los Festivales Escolares  y Juegos Intercolegiados para que el Area responsable realice la contratación y consecución de recursos. - 10%.
Realizar las Fases subregionales y las Finales Departamentales Festivales Escolares  y Juegos Intercolegiados. - 30%
Identificar los requerimientos técnicos y logísticos (alimentación, transporte, hospedaje, uniformes, implementación y demás)  para la participación en la fases nacionales de los Juegos Intercolegiados - 10%
Garantizar participación de la selección Antioquia prejuvenil y juvenil en las Fases Nacionales de Juegos Intercolegiados - 15%
</t>
  </si>
  <si>
    <t>Infraestructura</t>
  </si>
  <si>
    <t>2. Direccionamiento Estratégico y Planeación</t>
  </si>
  <si>
    <t xml:space="preserve">Servicio al ciudadano </t>
  </si>
  <si>
    <t>La Infraestructura para la Equidad</t>
  </si>
  <si>
    <t>Generar un adecuado desarrollo de la infraestructura deportiva en el departamento y garantizar el cumplimiento de las especificaciones técnicas requeridas a través de la asesoría y el acompañamiento para la construcción, adecuación y mantenimiento de los escenarios deportivos</t>
  </si>
  <si>
    <t>Escenarios Deportivos y Equipamientos</t>
  </si>
  <si>
    <t>Número de proyectos viabilizados (convocatoria 2025)</t>
  </si>
  <si>
    <t>Proyectos viabilizados en la convocatoria 2025</t>
  </si>
  <si>
    <t>Proyectos de infraestructura deportiva municipal Viavilizados</t>
  </si>
  <si>
    <t>Revisión de los proyectos presentados por los municipios para verificar el cumplimiento de los requisitos establecidos en la ficha de viabilidad 
F-AC-01_Lista_verificacion_Proyectos_InfraestructuraV7 - Copia</t>
  </si>
  <si>
    <t>mensual</t>
  </si>
  <si>
    <t>Profesionales del área técnica, jurídica y financiera, recursos económicos, oficina y equipos de cómputo.</t>
  </si>
  <si>
    <t>Subgerente de escenarios Deportivos</t>
  </si>
  <si>
    <t>Esta en proceso</t>
  </si>
  <si>
    <t>Número de proyectos terminados (vigencias 2023 y convocatoria 2024)</t>
  </si>
  <si>
    <t>Proyectos de vigencias anteriores  terminados</t>
  </si>
  <si>
    <t>Proyectos de infraestructura de vigencias anteriores terminados</t>
  </si>
  <si>
    <t>Hacer seguimiento a la ejecución de los proyectos que no han terminado de vigencias anteriores y procurar su terminación.</t>
  </si>
  <si>
    <t>Supervisores y apoyos técnicos, financieeros y jurrídicos, recursos económicos, oficina y equipos de cómputo.</t>
  </si>
  <si>
    <t>1/04/2025 Terminó la Uva de San Jerónimo.</t>
  </si>
  <si>
    <t>Número de estudios previos realizados convocatoria 2025</t>
  </si>
  <si>
    <t>Elaboración de estudios previos parra los proyectos favorecidos en la convocatoria 2025.</t>
  </si>
  <si>
    <t xml:space="preserve">Estudios previos elaborados para la suscripción de convenios 2025. </t>
  </si>
  <si>
    <t>Una vez seleccionados los municipios que cumplen con los requisitos, se elaboran los estudios previos para iniciar el proceso de contratación y firma de convenios.</t>
  </si>
  <si>
    <t>Número de supervisones realizadas (vigencia 2023 y 2024)</t>
  </si>
  <si>
    <t>Supervisiones realizadas en la subgerencia de escenarios deportivos a proyectos de infraestructura.</t>
  </si>
  <si>
    <t>Realizar supervisión a proyectos de infraestructura deportiva.</t>
  </si>
  <si>
    <t>Desarrollo de la actividad de supervisión a todos los convenios que consiste en el seguimiento técnico, legal y financiero de los convenios y/o contratos.</t>
  </si>
  <si>
    <t>En ejecución</t>
  </si>
  <si>
    <t>Número de liquidaciones realizadas (Vigencia 2022-2023)</t>
  </si>
  <si>
    <t>Liquidar los proyectos terminados en la subgerencia.</t>
  </si>
  <si>
    <t>Proyectos terminados liquidados</t>
  </si>
  <si>
    <t>Solicitar a los municipios los soportes y proceder a la liquidación de los convenios y/o contratos.</t>
  </si>
  <si>
    <t>Anualizada</t>
  </si>
  <si>
    <t>Número de hojas de ruta elaboradas (para definir futuro de los proyectos de Parque de Deportes a Motor - Central Park y Ciclorrutas)</t>
  </si>
  <si>
    <t>Hojas de ruta elaboradas para definir acciones frente al Central Park y Ciclorrutas.</t>
  </si>
  <si>
    <t>Hojas de ruta diseñadas para la continuidad de proyectos estratégicos</t>
  </si>
  <si>
    <t>Hacer seguimiento a la ejecución actual de los proyectos Central Park y Ciclorrutas y determinar con la gerencia y la gobernación la ruta a seguir con estos proyectos, estableciendo las acciones de Indeportes.</t>
  </si>
  <si>
    <t>Supervisores y sus apoyos.</t>
  </si>
  <si>
    <t>Número de contratos de de consultoría suscritos (para el mejoramiento de 3000 placas deportivas en el departamento de Antioquia).</t>
  </si>
  <si>
    <t>Suscripción de contrato de consultoria para el mejoramiento de 3,000 escenarrios deportivos del departamento de Antioquia.</t>
  </si>
  <si>
    <t>contrato de consultoria</t>
  </si>
  <si>
    <t>Para contar con los insumos para la contratación de la consultorría, Indeportes primero invitará a los municipios a presentar el inventario y necesidades de todos sus escenarios deportivos con un presupuesto estimado de la intervención en cada uno de ellos. Con esta información se organizará una base de datos y se definirá el alcancee de la consultorría a contratar.</t>
  </si>
  <si>
    <t>Subgerente, supervisor y apoyos delegados.</t>
  </si>
  <si>
    <t>Normatividad</t>
  </si>
  <si>
    <r>
      <rPr>
        <b/>
        <sz val="10"/>
        <color theme="1"/>
        <rFont val="Aptos Narrow"/>
        <family val="2"/>
        <scheme val="minor"/>
      </rPr>
      <t>Evaluación y Control.</t>
    </r>
    <r>
      <rPr>
        <sz val="10"/>
        <color theme="1"/>
        <rFont val="Aptos Narrow"/>
        <family val="2"/>
        <scheme val="minor"/>
      </rPr>
      <t xml:space="preserve">
Asegurar un ambiente de control que le permita a la entidad disponer de las condiciones mínimas para el ejercicio del control interno fundamentada en la información, el control y la evaluación, para la toma de decisiones y la mejora continua</t>
    </r>
  </si>
  <si>
    <t>7. Control Interno</t>
  </si>
  <si>
    <t>Control Interno</t>
  </si>
  <si>
    <t>Oficina de control Interno</t>
  </si>
  <si>
    <t>Indicador de gestion del proceso Evaluación y Control.</t>
  </si>
  <si>
    <t xml:space="preserve">Cumplimiento del plan de trabajo </t>
  </si>
  <si>
    <t>Seguimientos Cumplimientos de Ley</t>
  </si>
  <si>
    <t>Recursos (humano, tecnológico y físico)</t>
  </si>
  <si>
    <t>Jefe Oficina Control Interno
Profesional Universitaria Oficina Control Interno</t>
  </si>
  <si>
    <t xml:space="preserve">Se aplazó la realización de dos informes de ley por falta de recurso humano (abogada). Los mismos se debían efectuar en el mes de marzo y se realizaran en el mes de abril, ellos son: 
Verificar Comité de Conciliación estudios para acción de repetición Art. 26, Decreto 1716 de 2009
Seguimiento y evaluación al cumplimiento de la Circular conjunta Nro. 100-004-2024 acoso laboral
</t>
  </si>
  <si>
    <t>Auditorías con enfoque a riesgos</t>
  </si>
  <si>
    <t xml:space="preserve">Se ejecutó dentro del proceso Gestión Financiera, las Acciones de verificación: i.  P-GF-21 Vigencias expiradas a 2024. ii Arqueo.
Para dar respuesta a la CGA se realizó: Acción de verificación seguimiento plan de mejoramiento
</t>
  </si>
  <si>
    <t>Informe de seguimiento</t>
  </si>
  <si>
    <t>No Aplica</t>
  </si>
  <si>
    <t>Cultura hacia la prevención (Autocontrol)</t>
  </si>
  <si>
    <t xml:space="preserve">Durante el mes de marzo se desarrolló la actividad denominada Juego del Parqués en el marco de la campaña Controlo, Mejoro, Lo logro. Lo anterior teniendo en cuenta los roles de la Oficina de Control Interno.
Adicionalmente se tiene informe de publicaciones en la intranet, donde se evidencia la publicación de 26 piezas comunicacionales para el fomento de la cultura del control / Cultura hacia la prevención (Autocontrol)
</t>
  </si>
  <si>
    <t>Reuniones realizadas</t>
  </si>
  <si>
    <t>Relación con entes externos</t>
  </si>
  <si>
    <t>Jefe Oficina Control Interno</t>
  </si>
  <si>
    <t>En el mes de marzo se está desarrollando en el Instituto Departamental de  Deportes de Antioquia- INDEPORTES ANTIOQUIA,   Auditoría Financiera y de Gestión por parte de la Contraloría General de Antioquia- CGA-  a la vigencia 2024</t>
  </si>
  <si>
    <t>Número de procesos asesorados durante la vigencia</t>
  </si>
  <si>
    <t>Asesoría y/o acompañamiento a procesos</t>
  </si>
  <si>
    <t>Se desarrollaron reuniones con la Oficina Asesora Jurídica, Proceso Apoyo Técnico Comunicaciones y Servicio al Ciudadano</t>
  </si>
  <si>
    <t>Reuniones de Comité de Gerencia, Coordinador de Control Interno,  contratación, conciliación,  Bienes, Sostenibilidad Contable, sistema de gestión de calidad, entre otros.</t>
  </si>
  <si>
    <t xml:space="preserve">Se vienen ejecutando las reuniones con los diferentes comités.
Respecto al Comité Coordinador  Institucional de Control Interno (CICCI) se desarrolló una reunión.
</t>
  </si>
  <si>
    <t>SGC</t>
  </si>
  <si>
    <t>Actas de reunión</t>
  </si>
  <si>
    <t>Mejora del proceso, manual, metodologías,  procedimientos, instrumentos.</t>
  </si>
  <si>
    <t>Se creó nueva versión del Procedimiento Acción de Verificación. Y del Formato- INFORME DE ACCIÓN DE VERIFICACIÓN</t>
  </si>
  <si>
    <t xml:space="preserve">Plan Estratégico de Comunicaciones </t>
  </si>
  <si>
    <t>Comunicaciones</t>
  </si>
  <si>
    <t>Talento Humano, Direccionamiento Estratégico y Planeación, Gestión con Valores para Resultados, Información y Comunicación, Control Interno.</t>
  </si>
  <si>
    <t>Gestión del Talento Humano 
Integridad 
Planeación Institucional 
Servicio al ciudadano 
Participación ciudadana en la gestión pública 
Racionalización de trámites 
Control Interno
Transparencia, acceso a la información pública y lucha contra la corrupción</t>
  </si>
  <si>
    <t>Oficina Asesora de Comunicaciones</t>
  </si>
  <si>
    <t>#Estrategias ejecutadas/estrategias solicitadas</t>
  </si>
  <si>
    <t>Diseñar e implementar estrategias de comunicación interna y externa</t>
  </si>
  <si>
    <t>Proponer estrategias de comunicación con base en las necesidades de los públicos internos y externos</t>
  </si>
  <si>
    <t>Recurso financiero</t>
  </si>
  <si>
    <t>Alejandro Zuluaga, Beatriz Quiceno, Aracelly Arredondo, Andrés Marín, Herbert Martínez, Catalina Cano</t>
  </si>
  <si>
    <t>#Pautas publicitarias ejecutadas / aprobadas</t>
  </si>
  <si>
    <t xml:space="preserve"> Implementación de Plan de Medios</t>
  </si>
  <si>
    <t>Recepción de las solicitudes de pauta recibidas para su evaluación</t>
  </si>
  <si>
    <t>Catalina Cano, Alejandro Zuluaga</t>
  </si>
  <si>
    <t>#Eventosexternos ejecutados/solicitudes de apoyo recibidas</t>
  </si>
  <si>
    <t xml:space="preserve"> Apoyar eventos de públicos externos en actividad física, recreación y deporte</t>
  </si>
  <si>
    <t>Recepción de las solicitudes de apoyo recibidas para su evaluación</t>
  </si>
  <si>
    <t>Todo el equipo</t>
  </si>
  <si>
    <t>#Cantidad de insumos adquiridos/ cantidad de insumos solicitados</t>
  </si>
  <si>
    <t>Adquirir insumos y servicios para la comunicación institucional (incluye hardware y software)</t>
  </si>
  <si>
    <t>Realizar la adquisición de insumos con base en las necesidades identificadas</t>
  </si>
  <si>
    <t>Alejandro Zuluaga, Beatriz Quiceno y Andrés Marín</t>
  </si>
  <si>
    <t>#Campañas institucionales</t>
  </si>
  <si>
    <t>Campañas institucionales</t>
  </si>
  <si>
    <t>Número</t>
  </si>
  <si>
    <t>Conceptualización, diseño y publicación de campañas con base en las necesidades de las dependencias interna de la entidad.</t>
  </si>
  <si>
    <t>Beatriz Quiceno, Aracelly Arredondo</t>
  </si>
  <si>
    <t>#Notas publicadas en nuestro website e Intranet</t>
  </si>
  <si>
    <t>Contenidos publicados en nuestra website e Intranet</t>
  </si>
  <si>
    <t>Elaboración y publicación de boletines de prensa y notas periodísticas con enfoque pedagógico o informativo.</t>
  </si>
  <si>
    <t>Fernando Loaiza, Catalina Cano, Andrés Marín, Herbert Martínez, Beatriz Quiceno, Laura Quiñones y Sara Henríquez.</t>
  </si>
  <si>
    <t>#Piezas diseñadas</t>
  </si>
  <si>
    <t>Diseño de piezas</t>
  </si>
  <si>
    <t>Conceptualización, ejecución y publicación de piezas para diferentes públicos</t>
  </si>
  <si>
    <t>Aracelly Arredondo, Simón Pineda</t>
  </si>
  <si>
    <t xml:space="preserve">
#Eventos en deporte, recreación y actividad física planeados y desarrollados </t>
  </si>
  <si>
    <t xml:space="preserve">
Planeación y desarrollo de eventos  internos o externos en deporte, recreación y actividad física </t>
  </si>
  <si>
    <t xml:space="preserve">Planeación y ejecución de eventos propios o apoyo a eventos de públicos externos, todos relacionados con deporte, actividad física y recreación. </t>
  </si>
  <si>
    <t>Alejandro Zuluaga, Catalina Cano, Andrés Marín, Herbert Martínez, Beatriz Quiceno.</t>
  </si>
  <si>
    <t xml:space="preserve">
#Contenidos por medios masivos 
</t>
  </si>
  <si>
    <t xml:space="preserve">
Contenidos  publicados por medios masivos tradicionales (2 programas de radio, Primer Plano y programa Orgullo Paisa)
</t>
  </si>
  <si>
    <t>Planeación, ejecución y publicación de contenidos por nuestros canales.</t>
  </si>
  <si>
    <t>Alejandro Zuluaga, Catalina Cano, Andrés Marín, Herbert Martínez, Beatriz Quiceno, Fernando Loaiza y Rodrigo Mora.</t>
  </si>
  <si>
    <t xml:space="preserve">
#Visitas website y Flickr</t>
  </si>
  <si>
    <t xml:space="preserve">
Tráfico en el website Indeportes Antioquia y plataforma Flickr</t>
  </si>
  <si>
    <t xml:space="preserve">Planeación, producción y publicación de contenidos para nuestro website. Elaboración y publicación de fotografías en Flick. </t>
  </si>
  <si>
    <t>Andrés Marín, Luis Fernando Loaiza y Rodrigo Mora.</t>
  </si>
  <si>
    <t xml:space="preserve">
Alcance en redes sociales (X, IG, Facebook, Tik Tok, Youtube)</t>
  </si>
  <si>
    <t xml:space="preserve">
Alcance de contenidos en redes sociales</t>
  </si>
  <si>
    <t>Planeación, reportería, producción y publicación de contenidos para redes sociales.</t>
  </si>
  <si>
    <t>Alejandro Zuluaga, Herbert Martínez, Laura Quiñones, Andrés Marín, Catalina Cano, Beatriz Quiceno, Sara Henríquez.</t>
  </si>
  <si>
    <t>MODELO MIPG</t>
  </si>
  <si>
    <t>No aplica</t>
  </si>
  <si>
    <t>4. Evaluación de  Resultados</t>
  </si>
  <si>
    <t xml:space="preserve">Seguimiento y evaluación del desempeño institucional </t>
  </si>
  <si>
    <t>Subgerencia Administrativa y Financiera</t>
  </si>
  <si>
    <t>Número de bienes dados de baja mediante acto administrativo /Inventario de bienes actualizado en SICOF</t>
  </si>
  <si>
    <t>Bienes dados de baja</t>
  </si>
  <si>
    <t xml:space="preserve">Actualizar en el sistema de información contable y financiera (SICOF) los bienes dados de baja. </t>
  </si>
  <si>
    <t>Profesional Especializado Subgerencia Administrativa y Financiera
Auxiliar administrativo Almacén</t>
  </si>
  <si>
    <t xml:space="preserve">Mantenimiento de la infraestructura de las sedes operativas para la prestación de servicios deportivos, recreativos y de actividad física en las regiones de Antioquia </t>
  </si>
  <si>
    <t>Número de requerimientos atendidos en mantenimiento/total de solicitudes
Cumplimiento a Proyecto MGA Mantenimiento de Sedes</t>
  </si>
  <si>
    <t>Requerimientos de mantenimientos preventivos y correctivos</t>
  </si>
  <si>
    <t>Elaborar Plan Anual de Mantenimiento y atender los requerimientos preventivos y correctivos, incluidos y no programados en el plan.</t>
  </si>
  <si>
    <t>Profesional Especializado Subgerencia Administrativa y Financiera</t>
  </si>
  <si>
    <t xml:space="preserve">Compras y Contratación Pública </t>
  </si>
  <si>
    <t>Cantidad de modificaciones del PAA realizadas / Modificaciones del PAA  solicitadas </t>
  </si>
  <si>
    <t>Modificaciones del PAA </t>
  </si>
  <si>
    <t>Consolidar el Plan Anual de Adquisiciones de la Subgerencia Administrativa y Financiera</t>
  </si>
  <si>
    <t>Profesional Universitario Logístico</t>
  </si>
  <si>
    <t>Número de procesos contractuales del mes  publicados en el Secop / número de procesos planeados para el mes (Subgerencia Administrativa y Financiera)</t>
  </si>
  <si>
    <t>Avance en la contratación</t>
  </si>
  <si>
    <t>Realizar el seguimiento al estado de la contratación de la Subgerencia Administrativa y Financiera</t>
  </si>
  <si>
    <t>Profesional Especializado Administrativo
Subgerente Administrativo y Financiero</t>
  </si>
  <si>
    <t>Número de carteras inventariadas/ total de carteras</t>
  </si>
  <si>
    <t>Inventario carteras</t>
  </si>
  <si>
    <t>Verificar las carteras de servidores públicos de acuerdo con el cronograma de gestión del almacén (una vez se genere el informe de cartera individual a través del sistema de información contable y financiera SICOF y se coteje el listado, con bienes físicos, verificación del estado,  se tome nota de las novedades y se proceda con la actualización en el sistema de la cartera del servidor público, en caso de que aplique).</t>
  </si>
  <si>
    <t>Auxiliar Administrativo de Almacén</t>
  </si>
  <si>
    <t>Gestión Presupuestal y Eficiencia del Gasto Público</t>
  </si>
  <si>
    <t xml:space="preserve">
Entregable: Anteproyecto de presupuesto elaborado. </t>
  </si>
  <si>
    <t xml:space="preserve">Elaborar el anteproyecto de presupuesto de la siguiente vigencia de los agregados de inversión, funcionamiento y deuda pública (en caso que aplique). </t>
  </si>
  <si>
    <t>Única vez</t>
  </si>
  <si>
    <t>Subgerentes y jefes de oficina
Profesional Universitario  de Presupuesto  
Profesional Universitario de Planeación</t>
  </si>
  <si>
    <t xml:space="preserve">Entregable:
Plan Operativo Anual de Inversiones
Proyección Marco Fiscal Mediano Plazo 
Proyecto de Presupuesto </t>
  </si>
  <si>
    <t xml:space="preserve">Aprobación del presupuesto de la entidad para la vigencia siguiente de acuerdo  a la normatividad vigente </t>
  </si>
  <si>
    <t>Profesional Universitario  de Presupuesto  
Profesional Universitario de Planeación
Profesional Especializado de Planeación
Tesorero</t>
  </si>
  <si>
    <t>Indicadores:
Presupuesto ejecutado de ingresos/Total presupuesto por ingresos
Presupuesto ejecutado de gastos/Presupuesto total gastos
Entregables:
Informes de Ejecución presupuestal de Ingresos y gastos.
Cierre Presupuestal,  Cierre de Tesorería,  Cierre Contable, Boletín de Bancos, circular de cierre de vigecia, Informe de Tesorería de Ingresos y Gastos.</t>
  </si>
  <si>
    <t xml:space="preserve">Ejecución presupuestal </t>
  </si>
  <si>
    <t>unidad</t>
  </si>
  <si>
    <t>Realizar seguimiento a la ejecución presupuestal de  ingresos y gastos de la vigencia</t>
  </si>
  <si>
    <t xml:space="preserve">
Profesional Universitario de Presupuesto
Tesorería</t>
  </si>
  <si>
    <t xml:space="preserve">Rendiciones presentadas oportunamente entes de vigilancia y control / total rendiciones programadas
</t>
  </si>
  <si>
    <t>Rendiciones presentadas oportunamente entes de vigilancia y control</t>
  </si>
  <si>
    <t>Presentar los informes requeridos por los organismos de vigilancia y control, en las plataformas establecidas dentro de los plazos establecidos.</t>
  </si>
  <si>
    <t>31/21/2024</t>
  </si>
  <si>
    <t xml:space="preserve">Tesorero General 
Profesional Universitario de Presupuesto 
Profesional Universitario de Contabilidad </t>
  </si>
  <si>
    <r>
      <rPr>
        <sz val="10"/>
        <color rgb="FF000000"/>
        <rFont val="Calibri"/>
        <family val="2"/>
      </rPr>
      <t xml:space="preserve">Entregable: Resolución de Reservas presupuestales, resolución de cuentas por pagar.
</t>
    </r>
    <r>
      <rPr>
        <sz val="10"/>
        <color rgb="FFFF0000"/>
        <rFont val="Calibri"/>
        <family val="2"/>
      </rPr>
      <t xml:space="preserve"> </t>
    </r>
  </si>
  <si>
    <t>Constituir las reservas de caja y presupuestales al final de cada vigencia.</t>
  </si>
  <si>
    <t>Subgerente Administrativo y Financiero
Profesional Universitario de presupuesto
Supervisores contractuales
Ordenadores del gasto
Tesorería</t>
  </si>
  <si>
    <t>Entregable:
Informe de gestión de Cartera
Informe de Cuentas de Cobro</t>
  </si>
  <si>
    <t>Seguimiento CXC</t>
  </si>
  <si>
    <t>Controlar y hacer seguimiento a las cuentas por cobrar y gestión de cobro persuasivo</t>
  </si>
  <si>
    <t xml:space="preserve">Tesorero General </t>
  </si>
  <si>
    <t xml:space="preserve">
Entregable:
Informes financieros y contables presentados</t>
  </si>
  <si>
    <t xml:space="preserve">
Informes financieros y contables presentadas oportunamente entes de vigilancia y control</t>
  </si>
  <si>
    <t>Elaborar  y presentar informes financieros y contables.</t>
  </si>
  <si>
    <t>Profesional Universitario de Contabilidad
Profesional universitario de presupuesto
Tesorero General
Subgerente Administrativo y Financiero</t>
  </si>
  <si>
    <r>
      <t xml:space="preserve">Declaraciones presentadas oportunamente en el periodo / total declaraciones requeridas a presentar en el periodo.
</t>
    </r>
    <r>
      <rPr>
        <sz val="10"/>
        <color rgb="FFFF0000"/>
        <rFont val="Aptos Narrow"/>
        <family val="2"/>
        <scheme val="minor"/>
      </rPr>
      <t>Diligenciamiento de Calendario COLA (Matriz de Responsabilidades  de la Entidad 2025)</t>
    </r>
  </si>
  <si>
    <t>Declaraciones tributarias presentadas oportunamente</t>
  </si>
  <si>
    <t>Realizar la presentación  y pago oportuno de las diferentes declaraciones tributarias de las cuales es responsable Indeportes Antioquia, teniendo en cuenta los calendarios tributarios establecidos por las Entidades sujetos activos de los impuestos, tasas, estampillas y contribuciones</t>
  </si>
  <si>
    <t>Profesional Universitario con funciones de contador
Subgerente Administrativo y Financiero</t>
  </si>
  <si>
    <t xml:space="preserve">No Aplica </t>
  </si>
  <si>
    <t>3. Gestión con Valores para Resultados</t>
  </si>
  <si>
    <t>Plan Anticorrupción y de Atención al Ciudadano.</t>
  </si>
  <si>
    <t>Acciones Implementadas</t>
  </si>
  <si>
    <t>Implementar las  actividades consideradas en el Componente 4. Plan Anticorrupción y de Atención al Ciudadano.</t>
  </si>
  <si>
    <t xml:space="preserve">Humano 
Tecnológico
Financieros </t>
  </si>
  <si>
    <t>Profesional Especializado Subgerencia administrativa y financiera con apoyo de personal contratistas profesional y asistencial del proceso de Servicio al Ciudadano.</t>
  </si>
  <si>
    <t>Modelo MIPG</t>
  </si>
  <si>
    <t>5. Información Y Comunicación</t>
  </si>
  <si>
    <t>Gestión Documental</t>
  </si>
  <si>
    <t>1. Plan Institucional de Archivos de la Entidad ­PINAR</t>
  </si>
  <si>
    <t>Instrumentos Archivísticos elaborados y actualizados
Entregable: Instrumento Archivístico elaborados y actualizados
1. PINAR
2. Revisión/Actualización Documentación del Proceso de Gestión Documental
3. Informes de Seguimiento a la implementación de la Política de Archivos y Gestión Documental
4. Inventarios documentales
5. TRD 2013-2023 (Convalidación en Consejo Territorial de Archivos)
6. TRD 2023 en adelante (Convalidación en el Consejo Territorial de Archivos)
7. TVD Coldeportes Antioquia 1968-1996 (Según asignación de recursos)
8. TVD Coldeportes Antioquia 1996-2007 (Según asignación de recursos)
9. Sistema Integrado de Conservación SIC (Según asignación de recursos)
10. Modelo de Requisitos de Documento Electrónico MOREQ  (Según asignación de recursos)</t>
  </si>
  <si>
    <t>Instrumentos Archivísticos elaborados y actualizados</t>
  </si>
  <si>
    <t>Revisar, actualizar y elaborar el conjunto de instrumentos archivísticos requeridos para la implementación de la gestión documental en el instituto.</t>
  </si>
  <si>
    <t>Una única vez</t>
  </si>
  <si>
    <t>Profesional Universitario
Equipo CADA</t>
  </si>
  <si>
    <t>Documentos radicados en el Sistema de Gestión Documental/ Solicitudes de radicación enviadas por los grupos de valor
Entregable: reporte de documentos radicados</t>
  </si>
  <si>
    <t>Documentos Radicados en el Sistema de Gestión Documental</t>
  </si>
  <si>
    <t>Gestionar con oportunidad la recepción y direccionamiento de comunicaciones oficiales allegadas por los grupos de valor a través de los diferentes canales de atención que dispone la entidad.</t>
  </si>
  <si>
    <t>Equipo CADA</t>
  </si>
  <si>
    <t>Transferencias primarias gestionadas desde los archivos de gestión al CADA
Entregable: Actas e inventarios de transferencias primarias desde archivos de gestión al archivo central a cargo del CADA
Formatos  de acompañamiento en gestión documental a las diferentes dependendencias</t>
  </si>
  <si>
    <t>Transferencias primarias desde los archivos de gestión al CADA</t>
  </si>
  <si>
    <t>Acompañamiento en la gestión del normal ciclo de transferencias primarias desde cada Oficina y Subgerencia hacia el Archivo Central a cargo del CADA, según demanda de las dependencias.</t>
  </si>
  <si>
    <t>Número de consultas o requerimientos atendidos / Número de solicitudes recibidas
Entregable:
Registro de consultas realizadas al CADA</t>
  </si>
  <si>
    <t>Número de solicitudes atendidas</t>
  </si>
  <si>
    <t>Gestionar el 100% de las solicitudes realizadas al CADA relativas a la información institucional bien sea en soporte físico (fondo acumulado o archivo central con transferencia primaria) o  en soporte digital (Sistema de Gestión Documental Mercurio)</t>
  </si>
  <si>
    <t>Reducir el impacto de la huella de carbono </t>
  </si>
  <si>
    <t>Indicadores:
Variación en consumo de energía
Variación en consumo de Agua
Entregables:
Indicador- Informe de Austeridad</t>
  </si>
  <si>
    <t>Variación en consumo de Energía y Agua.</t>
  </si>
  <si>
    <t>Calcular, analizar y registrar las variaciones en los consumos de Agua y Energía de la Entidad de la sede principal.</t>
  </si>
  <si>
    <t>Información entregables año 2024</t>
  </si>
  <si>
    <t xml:space="preserve">Plan de Desarrollo  </t>
  </si>
  <si>
    <t>Desarrollo del rendimiento deportivo para la competencia</t>
  </si>
  <si>
    <t>Apoyo tecnico a los atletas y para atletas que representan el alto rendimiento deportivo del departamento de Antioquia</t>
  </si>
  <si>
    <t>2. Direccionamiento Estratégico y Planeación.
6.Gestión del conocimiento e innovación.</t>
  </si>
  <si>
    <t>Servicio al ciudadano
Gestión del conocimiento e innovación</t>
  </si>
  <si>
    <t>Fortalecer el apoyo integral a los deportistas de rendimiento deportivo que representan el departamento de Antioquia</t>
  </si>
  <si>
    <t>subgerencia Altos Logros y Deporte Asociado</t>
  </si>
  <si>
    <t>Base de datos de atletas y para atletas consolidada de los formatos F-AT-03</t>
  </si>
  <si>
    <t>Atletas convencionales  y para atletas  de mejor rendimiento deportivo con apoyo técnico</t>
  </si>
  <si>
    <t xml:space="preserve">Numero de atletas y para atletas </t>
  </si>
  <si>
    <t>Consolidación de listado y base de datos  de Atletas y para atletas, realizacion del comité evaluador, seguimiento, control y acompañamieto a quienes reportan los entrenadores  para pertenecer a las Selecciones Antioquia</t>
  </si>
  <si>
    <t>Humano y Tecnológico</t>
  </si>
  <si>
    <t>Área Psicosocial  y Metodólogica</t>
  </si>
  <si>
    <t xml:space="preserve">Apoyo y subvenciones para satisfacer necesidades propias del proceso de preparacion y competencia del atletas y para atletas de alto rendimiento del departamento de Antioqia </t>
  </si>
  <si>
    <t>Acta y resolucion del comité coordinador de apoyos</t>
  </si>
  <si>
    <t xml:space="preserve">Estimulos de apoyo economico a Atletas convencionales y para atletas  de mejor rendimiento deportivo </t>
  </si>
  <si>
    <t>Consolidación de listado y base de datos  de Atletas y para atletas, realizacion del comité evaluador, seguimiento, control y acompañamieto a quienes tienen logros deportivos  en representacion de las  Selecciones Antioquia</t>
  </si>
  <si>
    <t>Área Metodólogica</t>
  </si>
  <si>
    <t xml:space="preserve">Estimulos de apoyo entregados a Atletas convencionales y para atletas de mejor rendimiento deportivo </t>
  </si>
  <si>
    <t>Consolidación de listado y base de datos  de Atletas y para atletas, realizacion del comité evaluador, seguimiento, control y acompañamieto a quienes las ligas postulan y son favorecidos apoyo educativo, de alimentacion alojamiento y poliza de accidentes y que   pertenecen a las Selecciones Antioquia</t>
  </si>
  <si>
    <t xml:space="preserve">Área Psicosocial </t>
  </si>
  <si>
    <t>Apoyo economico a las organizaciones deportivas de alto rendimieto deporitivo que representan en competencias al departamento de Antioquia</t>
  </si>
  <si>
    <t>Informe sobre los convenios y copntratos celebrados y/o contratos o convenios</t>
  </si>
  <si>
    <t>Ligas y/u organizaciones deportivas de alto rendimiento apoyadas (convenios, contratos y/o por resolucion)</t>
  </si>
  <si>
    <t xml:space="preserve">Numero de ligas y/u organizaciones deportivas  apoyadas </t>
  </si>
  <si>
    <t>Celebracion de convenios entre Indeportes Antioquia y ligas u organizaciones deportivas para la preparacion y participacion de atletas y para atletas que pertenecen a las selecciones Antioquia</t>
  </si>
  <si>
    <t>Área Administrativa y Metodólogica</t>
  </si>
  <si>
    <t>Fortalecimiento del desarrollo deportivo con miras al alto rendimiento rendimiento de los atletas y para altetas del departamento de Antioquia</t>
  </si>
  <si>
    <t xml:space="preserve">Listados de atletas pertencientes a los centros de desarrollo </t>
  </si>
  <si>
    <t>Atletas con talento deportivo identificado que hacen partes de los Centro de Desarrollo</t>
  </si>
  <si>
    <t xml:space="preserve">Numero de atletas </t>
  </si>
  <si>
    <t xml:space="preserve">Consolidación de listado y base de datos  de Atletas, seguimiento, control y acompañamieto a quienes reportan los entrenadores  para pertenecer los centros de desarrollo deportivos </t>
  </si>
  <si>
    <t>Formato F-AT-43</t>
  </si>
  <si>
    <t>Desplazamientos para el seguimiento y control de atletas y para atletas en las sesiones de entrenamiento y/o competencia.</t>
  </si>
  <si>
    <t xml:space="preserve">Porcentaje de visitas realizadas a las sesiones de entrenamiento </t>
  </si>
  <si>
    <t>Diligenciamiento  de la PLANILLA DE VISITAS Y CONTROL TÉCNICO.  F-AT-43</t>
  </si>
  <si>
    <t xml:space="preserve">Asesoria médica y de ciencias aplicadas al desarrollo del rendimiento deportivo de los atletas del departamento de Antioquia </t>
  </si>
  <si>
    <t xml:space="preserve">2. Direccionamiento Estratégico y Planeación.
6. Gestión del conocimiento e innovación </t>
  </si>
  <si>
    <t xml:space="preserve">Servicio al ciudadano 
Gestión del conocimiento e innovación </t>
  </si>
  <si>
    <t xml:space="preserve">Oficina de Medicina Deportiva </t>
  </si>
  <si>
    <t>Número de atenciones</t>
  </si>
  <si>
    <t>Servicios de atención especializada para el desarrollo deportivo de atletas realizados</t>
  </si>
  <si>
    <t xml:space="preserve">Numero de atenciones </t>
  </si>
  <si>
    <t>Servicios prestados por el área de medcina deportiva y ciencias aplicadas</t>
  </si>
  <si>
    <t>Área Medicina deportiva</t>
  </si>
  <si>
    <t>31/03/2025 acciones primer trimestre 2717, por favor verificar la formula en la celda de ingreso del N° de acciones AA12 el valor que se ingresa  lo esta tomando como un %</t>
  </si>
  <si>
    <t>Fortalecimiento y gestión para el desarrollo deportivo</t>
  </si>
  <si>
    <t>Fortalecimiento de los sistemas de información y la gestión estratética para el deporte, la recreación y la actividad física de Antioquia</t>
  </si>
  <si>
    <t>Número de investigaciones</t>
  </si>
  <si>
    <t>Número de investigaciones desarrolladas</t>
  </si>
  <si>
    <t xml:space="preserve">Numero </t>
  </si>
  <si>
    <t>Investigaciones poster, cartillas, manuales, libros.</t>
  </si>
  <si>
    <t>31/03/2025 La investigación se realiza cada 3 meses</t>
  </si>
  <si>
    <t>Apoyo Científico al rendimiento deportivo y la actividad física en el departamento de Antioquia</t>
  </si>
  <si>
    <t>Tecnológico</t>
  </si>
  <si>
    <t xml:space="preserve">Desarrollo del potencial deportivo en el Departamento de Antioquia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</si>
</sst>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6">
    <font>
      <sz val="11"/>
      <color theme="1"/>
      <name val="Aptos Narrow"/>
      <family val="2"/>
      <scheme val="minor"/>
    </font>
    <font>
      <sz val="11"/>
      <color theme="1"/>
      <name val="Aptos Narrow"/>
      <family val="2"/>
      <scheme val="minor"/>
    </font>
    <font>
      <sz val="8"/>
      <color theme="1"/>
      <name val="Aptos Narrow"/>
      <family val="2"/>
      <scheme val="minor"/>
    </font>
    <font>
      <b/>
      <sz val="20"/>
      <color theme="1"/>
      <name val="Aptos Narrow"/>
      <family val="2"/>
      <scheme val="minor"/>
    </font>
    <font>
      <b/>
      <sz val="16"/>
      <color theme="1"/>
      <name val="Aptos Narrow"/>
      <family val="2"/>
      <scheme val="minor"/>
    </font>
    <font>
      <sz val="12"/>
      <color theme="1"/>
      <name val="Aptos Narrow"/>
      <family val="2"/>
      <scheme val="minor"/>
    </font>
    <font>
      <sz val="16"/>
      <color theme="1"/>
      <name val="Aptos Narrow"/>
      <family val="2"/>
      <scheme val="minor"/>
    </font>
    <font>
      <b/>
      <sz val="15"/>
      <color theme="1"/>
      <name val="Aptos Narrow"/>
      <family val="2"/>
      <scheme val="minor"/>
    </font>
    <font>
      <b/>
      <sz val="12"/>
      <color theme="1"/>
      <name val="Aptos Narrow"/>
      <family val="2"/>
      <scheme val="minor"/>
    </font>
    <font>
      <b/>
      <sz val="12"/>
      <color theme="1"/>
      <name val="Calibri (Body)"/>
    </font>
    <font>
      <sz val="15"/>
      <color theme="1"/>
      <name val="Aptos Narrow"/>
      <family val="2"/>
      <scheme val="minor"/>
    </font>
    <font>
      <sz val="10"/>
      <color theme="1"/>
      <name val="Aptos Narrow"/>
      <family val="2"/>
      <scheme val="minor"/>
    </font>
    <font>
      <sz val="10"/>
      <color rgb="FF000000"/>
      <name val="Aptos Narrow"/>
      <family val="2"/>
      <scheme val="minor"/>
    </font>
    <font>
      <sz val="10"/>
      <name val="Aptos Narrow"/>
      <family val="2"/>
      <scheme val="minor"/>
    </font>
    <font>
      <sz val="10"/>
      <color rgb="FFFF0000"/>
      <name val="Aptos Narrow"/>
      <family val="2"/>
      <scheme val="minor"/>
    </font>
    <font>
      <b/>
      <sz val="9"/>
      <color rgb="FF000000"/>
      <name val="Tahoma"/>
      <family val="2"/>
    </font>
    <font>
      <sz val="9"/>
      <color rgb="FF000000"/>
      <name val="Tahoma"/>
      <family val="2"/>
    </font>
    <font>
      <b/>
      <sz val="9"/>
      <color indexed="81"/>
      <name val="Tahoma"/>
      <family val="2"/>
    </font>
    <font>
      <sz val="9"/>
      <color indexed="81"/>
      <name val="Tahoma"/>
      <family val="2"/>
    </font>
    <font>
      <sz val="10"/>
      <color rgb="FF000000"/>
      <name val="Calibri"/>
      <family val="2"/>
    </font>
    <font>
      <sz val="10"/>
      <color theme="1"/>
      <name val="Calibri"/>
      <family val="2"/>
    </font>
    <font>
      <sz val="10"/>
      <color rgb="FFFF0000"/>
      <name val="Calibri"/>
      <family val="2"/>
    </font>
    <font>
      <sz val="10"/>
      <color theme="1"/>
      <name val="Aptos Narrow"/>
      <scheme val="minor"/>
    </font>
    <font>
      <sz val="10"/>
      <color rgb="FF000000"/>
      <name val="Calibri"/>
      <charset val="1"/>
    </font>
    <font>
      <b/>
      <sz val="10"/>
      <color theme="1"/>
      <name val="Aptos Narrow"/>
      <family val="2"/>
      <scheme val="minor"/>
    </font>
    <font>
      <sz val="14"/>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rgb="FF00DE64"/>
        <bgColor indexed="64"/>
      </patternFill>
    </fill>
    <fill>
      <patternFill patternType="solid">
        <fgColor rgb="FF00B050"/>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rgb="FFD9E1F2"/>
        <bgColor rgb="FF000000"/>
      </patternFill>
    </fill>
    <fill>
      <patternFill patternType="solid">
        <fgColor rgb="FFFFFF00"/>
        <bgColor indexed="64"/>
      </patternFill>
    </fill>
    <fill>
      <patternFill patternType="solid">
        <fgColor theme="5" tint="0.79998168889431442"/>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top/>
      <bottom style="thin">
        <color rgb="FF000000"/>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84">
    <xf numFmtId="0" fontId="0" fillId="0" borderId="0" xfId="0"/>
    <xf numFmtId="0" fontId="2" fillId="2"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5" fillId="0" borderId="1" xfId="0" applyFont="1" applyBorder="1" applyAlignment="1">
      <alignment horizontal="left" vertical="center"/>
    </xf>
    <xf numFmtId="0" fontId="5" fillId="0" borderId="1" xfId="0" applyFont="1" applyBorder="1" applyAlignment="1">
      <alignment vertical="center"/>
    </xf>
    <xf numFmtId="0" fontId="2" fillId="0" borderId="2" xfId="0" applyFont="1" applyBorder="1" applyAlignment="1">
      <alignment horizontal="center" vertical="center"/>
    </xf>
    <xf numFmtId="14" fontId="5" fillId="0" borderId="1" xfId="0" applyNumberFormat="1" applyFont="1" applyBorder="1" applyAlignment="1">
      <alignment horizontal="left" vertical="center"/>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wrapText="1"/>
    </xf>
    <xf numFmtId="0" fontId="6" fillId="0" borderId="0" xfId="0" applyFont="1" applyAlignment="1">
      <alignment vertical="center"/>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9" fontId="8" fillId="5" borderId="1" xfId="1" applyFont="1" applyFill="1" applyBorder="1" applyAlignment="1">
      <alignment vertical="center" wrapText="1"/>
    </xf>
    <xf numFmtId="0" fontId="8" fillId="5" borderId="5" xfId="0" applyFont="1" applyFill="1" applyBorder="1" applyAlignment="1">
      <alignment vertical="center" wrapText="1"/>
    </xf>
    <xf numFmtId="9" fontId="8" fillId="5" borderId="6" xfId="1" applyFont="1" applyFill="1" applyBorder="1" applyAlignment="1">
      <alignment vertical="center" wrapText="1"/>
    </xf>
    <xf numFmtId="0" fontId="8" fillId="5" borderId="7" xfId="0" applyFont="1" applyFill="1" applyBorder="1" applyAlignment="1">
      <alignment vertical="center" wrapText="1"/>
    </xf>
    <xf numFmtId="0" fontId="10" fillId="0" borderId="0" xfId="0" applyFont="1" applyAlignment="1">
      <alignment horizontal="center" vertical="center"/>
    </xf>
    <xf numFmtId="0" fontId="11" fillId="6" borderId="1" xfId="0" applyFont="1" applyFill="1" applyBorder="1" applyAlignment="1">
      <alignment horizontal="center" vertical="center"/>
    </xf>
    <xf numFmtId="0" fontId="12" fillId="7" borderId="1" xfId="0" applyFont="1" applyFill="1" applyBorder="1" applyAlignment="1">
      <alignment vertical="center"/>
    </xf>
    <xf numFmtId="0" fontId="13" fillId="7" borderId="1" xfId="0" applyFont="1" applyFill="1" applyBorder="1" applyAlignment="1">
      <alignment horizontal="left" vertical="center" wrapText="1"/>
    </xf>
    <xf numFmtId="0" fontId="12" fillId="7" borderId="8" xfId="0" applyFont="1" applyFill="1" applyBorder="1" applyAlignment="1">
      <alignment vertical="center" wrapText="1"/>
    </xf>
    <xf numFmtId="0" fontId="11" fillId="6" borderId="1" xfId="0" applyFont="1" applyFill="1" applyBorder="1" applyAlignment="1">
      <alignment vertical="center" wrapText="1"/>
    </xf>
    <xf numFmtId="0" fontId="13" fillId="7" borderId="1" xfId="0" applyFont="1" applyFill="1" applyBorder="1" applyAlignment="1">
      <alignment horizontal="center" vertical="center" wrapText="1"/>
    </xf>
    <xf numFmtId="0" fontId="12" fillId="7" borderId="1" xfId="0" applyFont="1" applyFill="1" applyBorder="1" applyAlignment="1">
      <alignment vertical="center" wrapText="1"/>
    </xf>
    <xf numFmtId="0" fontId="13" fillId="7" borderId="1" xfId="0" applyFont="1" applyFill="1" applyBorder="1" applyAlignment="1">
      <alignment horizontal="center" vertical="center"/>
    </xf>
    <xf numFmtId="0" fontId="12" fillId="7" borderId="1" xfId="0" applyFont="1" applyFill="1" applyBorder="1" applyAlignment="1">
      <alignment horizontal="justify" vertical="center"/>
    </xf>
    <xf numFmtId="14" fontId="11" fillId="6" borderId="1" xfId="0" applyNumberFormat="1" applyFont="1" applyFill="1" applyBorder="1" applyAlignment="1">
      <alignment vertical="center" wrapText="1"/>
    </xf>
    <xf numFmtId="14" fontId="11" fillId="6" borderId="1" xfId="0" applyNumberFormat="1" applyFont="1" applyFill="1" applyBorder="1" applyAlignment="1">
      <alignment vertical="center"/>
    </xf>
    <xf numFmtId="0" fontId="12" fillId="7" borderId="1" xfId="0" applyFont="1" applyFill="1" applyBorder="1" applyAlignment="1">
      <alignment horizontal="left" vertical="center" wrapText="1"/>
    </xf>
    <xf numFmtId="2" fontId="11" fillId="6" borderId="1" xfId="0" applyNumberFormat="1" applyFont="1" applyFill="1" applyBorder="1" applyAlignment="1">
      <alignment horizontal="center" vertical="center" wrapText="1"/>
    </xf>
    <xf numFmtId="9" fontId="11" fillId="6" borderId="1" xfId="0" applyNumberFormat="1" applyFont="1" applyFill="1" applyBorder="1" applyAlignment="1">
      <alignment horizontal="left" vertical="center" wrapText="1"/>
    </xf>
    <xf numFmtId="10" fontId="11" fillId="6" borderId="1" xfId="0" applyNumberFormat="1" applyFont="1" applyFill="1" applyBorder="1" applyAlignment="1">
      <alignment vertical="center" wrapText="1"/>
    </xf>
    <xf numFmtId="10" fontId="11" fillId="6" borderId="1" xfId="1" applyNumberFormat="1" applyFont="1" applyFill="1" applyBorder="1" applyAlignment="1">
      <alignment vertical="center" wrapText="1"/>
    </xf>
    <xf numFmtId="2" fontId="11" fillId="6" borderId="1" xfId="1" applyNumberFormat="1" applyFont="1" applyFill="1" applyBorder="1" applyAlignment="1">
      <alignment vertical="center" wrapText="1"/>
    </xf>
    <xf numFmtId="0" fontId="12" fillId="7" borderId="1" xfId="0" applyFont="1" applyFill="1" applyBorder="1" applyAlignment="1">
      <alignment horizontal="center" vertical="center" wrapText="1"/>
    </xf>
    <xf numFmtId="0" fontId="13" fillId="7" borderId="1" xfId="0" applyFont="1" applyFill="1" applyBorder="1" applyAlignment="1">
      <alignment horizontal="justify" vertical="center"/>
    </xf>
    <xf numFmtId="0" fontId="14" fillId="7" borderId="1" xfId="0" applyFont="1" applyFill="1" applyBorder="1" applyAlignment="1">
      <alignment horizontal="center" vertical="center" wrapText="1"/>
    </xf>
    <xf numFmtId="9" fontId="14" fillId="6" borderId="1" xfId="0" applyNumberFormat="1" applyFont="1" applyFill="1" applyBorder="1" applyAlignment="1">
      <alignment horizontal="center" vertical="center"/>
    </xf>
    <xf numFmtId="0" fontId="14" fillId="6" borderId="1" xfId="0" applyFont="1" applyFill="1" applyBorder="1" applyAlignment="1">
      <alignment vertical="center" wrapText="1"/>
    </xf>
    <xf numFmtId="0" fontId="12" fillId="6" borderId="1" xfId="0" applyFont="1" applyFill="1" applyBorder="1" applyAlignment="1">
      <alignment horizontal="justify" vertical="center"/>
    </xf>
    <xf numFmtId="0" fontId="11" fillId="6" borderId="1" xfId="0" applyFont="1" applyFill="1" applyBorder="1" applyAlignment="1">
      <alignment vertical="center"/>
    </xf>
    <xf numFmtId="0" fontId="11" fillId="6" borderId="1" xfId="0" applyFont="1" applyFill="1" applyBorder="1" applyAlignment="1">
      <alignment horizontal="left" vertical="center" wrapText="1"/>
    </xf>
    <xf numFmtId="0" fontId="12" fillId="7" borderId="1" xfId="0" applyFont="1" applyFill="1" applyBorder="1" applyAlignment="1">
      <alignment horizontal="center" vertical="center"/>
    </xf>
    <xf numFmtId="0" fontId="13" fillId="6" borderId="1" xfId="0" applyFont="1" applyFill="1" applyBorder="1" applyAlignment="1">
      <alignment vertical="center" wrapText="1"/>
    </xf>
    <xf numFmtId="0" fontId="11" fillId="6" borderId="1" xfId="0" applyFont="1" applyFill="1" applyBorder="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horizontal="justify" vertical="center"/>
    </xf>
    <xf numFmtId="0" fontId="2" fillId="2" borderId="0" xfId="0" applyFont="1" applyFill="1" applyAlignment="1">
      <alignment vertical="center"/>
    </xf>
    <xf numFmtId="0" fontId="12" fillId="7" borderId="9" xfId="0" applyFont="1" applyFill="1" applyBorder="1" applyAlignment="1">
      <alignment vertical="center" wrapText="1"/>
    </xf>
    <xf numFmtId="0" fontId="2" fillId="2" borderId="0" xfId="0" applyFont="1" applyFill="1" applyAlignment="1">
      <alignment horizontal="left" vertical="center"/>
    </xf>
    <xf numFmtId="10" fontId="2" fillId="2" borderId="0" xfId="0" applyNumberFormat="1" applyFont="1" applyFill="1" applyAlignment="1">
      <alignment horizontal="justify" vertical="center"/>
    </xf>
    <xf numFmtId="9" fontId="11" fillId="6" borderId="1" xfId="1" applyFont="1" applyFill="1" applyBorder="1" applyAlignment="1">
      <alignment horizontal="left" vertical="center" wrapText="1"/>
    </xf>
    <xf numFmtId="14" fontId="11" fillId="6" borderId="1" xfId="0" applyNumberFormat="1" applyFont="1" applyFill="1" applyBorder="1" applyAlignment="1">
      <alignment horizontal="left" vertical="center" wrapText="1"/>
    </xf>
    <xf numFmtId="2" fontId="11" fillId="6" borderId="1" xfId="0" applyNumberFormat="1" applyFont="1" applyFill="1" applyBorder="1" applyAlignment="1">
      <alignment horizontal="left" vertical="center" wrapText="1"/>
    </xf>
    <xf numFmtId="10" fontId="19" fillId="6" borderId="1" xfId="0" applyNumberFormat="1" applyFont="1" applyFill="1" applyBorder="1" applyAlignment="1">
      <alignment horizontal="right" vertical="center" wrapText="1"/>
    </xf>
    <xf numFmtId="10" fontId="19" fillId="6" borderId="5" xfId="0" applyNumberFormat="1" applyFont="1" applyFill="1" applyBorder="1" applyAlignment="1">
      <alignment horizontal="right" vertical="center" wrapText="1"/>
    </xf>
    <xf numFmtId="2" fontId="11" fillId="6" borderId="1" xfId="0" applyNumberFormat="1" applyFont="1" applyFill="1" applyBorder="1" applyAlignment="1">
      <alignment vertical="center" wrapText="1"/>
    </xf>
    <xf numFmtId="0" fontId="12" fillId="6" borderId="1" xfId="0" applyFont="1" applyFill="1" applyBorder="1" applyAlignment="1">
      <alignment horizontal="left" vertical="top" wrapText="1"/>
    </xf>
    <xf numFmtId="0" fontId="12" fillId="6" borderId="1" xfId="0" applyFont="1" applyFill="1" applyBorder="1" applyAlignment="1">
      <alignment horizontal="left" vertical="center" wrapText="1"/>
    </xf>
    <xf numFmtId="10" fontId="19" fillId="6" borderId="9" xfId="0" applyNumberFormat="1" applyFont="1" applyFill="1" applyBorder="1" applyAlignment="1">
      <alignment horizontal="right" vertical="center" wrapText="1"/>
    </xf>
    <xf numFmtId="10" fontId="12" fillId="6" borderId="5" xfId="0" applyNumberFormat="1" applyFont="1" applyFill="1" applyBorder="1" applyAlignment="1">
      <alignment horizontal="right" vertical="center" wrapText="1"/>
    </xf>
    <xf numFmtId="10" fontId="19" fillId="6" borderId="10" xfId="0" applyNumberFormat="1" applyFont="1" applyFill="1" applyBorder="1" applyAlignment="1">
      <alignment horizontal="right" vertical="center" wrapText="1"/>
    </xf>
    <xf numFmtId="2" fontId="19" fillId="6" borderId="9" xfId="0" applyNumberFormat="1" applyFont="1" applyFill="1" applyBorder="1" applyAlignment="1">
      <alignment horizontal="right" vertical="center" wrapText="1"/>
    </xf>
    <xf numFmtId="2" fontId="19" fillId="6" borderId="10" xfId="0" applyNumberFormat="1" applyFont="1" applyFill="1" applyBorder="1" applyAlignment="1">
      <alignment horizontal="right" vertical="center" wrapText="1"/>
    </xf>
    <xf numFmtId="0" fontId="19" fillId="6" borderId="1" xfId="0" applyFont="1" applyFill="1" applyBorder="1" applyAlignment="1">
      <alignment horizontal="left" vertical="center" wrapText="1"/>
    </xf>
    <xf numFmtId="10" fontId="11" fillId="6" borderId="8" xfId="0" applyNumberFormat="1" applyFont="1" applyFill="1" applyBorder="1" applyAlignment="1">
      <alignment vertical="center" wrapText="1"/>
    </xf>
    <xf numFmtId="10" fontId="11" fillId="6" borderId="8" xfId="1" applyNumberFormat="1" applyFont="1" applyFill="1" applyBorder="1" applyAlignment="1">
      <alignment vertical="center" wrapText="1"/>
    </xf>
    <xf numFmtId="2" fontId="11" fillId="6" borderId="8" xfId="1" applyNumberFormat="1" applyFont="1" applyFill="1" applyBorder="1" applyAlignment="1">
      <alignment vertical="center" wrapText="1"/>
    </xf>
    <xf numFmtId="10" fontId="12" fillId="6" borderId="1" xfId="0" applyNumberFormat="1" applyFont="1" applyFill="1" applyBorder="1" applyAlignment="1">
      <alignment horizontal="right" vertical="center" wrapText="1"/>
    </xf>
    <xf numFmtId="0" fontId="20" fillId="6" borderId="1" xfId="0" applyFont="1" applyFill="1" applyBorder="1" applyAlignment="1">
      <alignment horizontal="left" vertical="center" wrapText="1"/>
    </xf>
    <xf numFmtId="14" fontId="12" fillId="6" borderId="1" xfId="0" applyNumberFormat="1" applyFont="1" applyFill="1" applyBorder="1" applyAlignment="1">
      <alignment horizontal="left" vertical="center" wrapText="1"/>
    </xf>
    <xf numFmtId="2" fontId="12" fillId="6" borderId="1" xfId="0" applyNumberFormat="1" applyFont="1" applyFill="1" applyBorder="1" applyAlignment="1">
      <alignment horizontal="left" vertical="center" wrapText="1"/>
    </xf>
    <xf numFmtId="0" fontId="14" fillId="8" borderId="1" xfId="0" applyFont="1" applyFill="1" applyBorder="1" applyAlignment="1">
      <alignment horizontal="left" vertical="center"/>
    </xf>
    <xf numFmtId="0" fontId="11" fillId="8" borderId="1" xfId="0" applyFont="1" applyFill="1" applyBorder="1" applyAlignment="1">
      <alignment horizontal="left" vertical="center" wrapText="1"/>
    </xf>
    <xf numFmtId="0" fontId="11" fillId="9" borderId="1" xfId="0" applyFont="1" applyFill="1" applyBorder="1" applyAlignment="1">
      <alignment horizontal="left" vertical="center"/>
    </xf>
    <xf numFmtId="0" fontId="11" fillId="9" borderId="1" xfId="0" applyFont="1" applyFill="1" applyBorder="1" applyAlignment="1">
      <alignment horizontal="left" vertical="center" wrapText="1"/>
    </xf>
    <xf numFmtId="0" fontId="11" fillId="9" borderId="1" xfId="0" applyFont="1" applyFill="1" applyBorder="1" applyAlignment="1">
      <alignment vertical="center" wrapText="1"/>
    </xf>
    <xf numFmtId="14" fontId="11" fillId="9" borderId="1" xfId="0" applyNumberFormat="1" applyFont="1" applyFill="1" applyBorder="1" applyAlignment="1">
      <alignment horizontal="left" vertical="center" wrapText="1"/>
    </xf>
    <xf numFmtId="2" fontId="11" fillId="9" borderId="1" xfId="0" applyNumberFormat="1" applyFont="1" applyFill="1" applyBorder="1" applyAlignment="1">
      <alignment horizontal="left" vertical="center" wrapText="1"/>
    </xf>
    <xf numFmtId="9" fontId="11" fillId="9" borderId="1" xfId="0" applyNumberFormat="1" applyFont="1" applyFill="1" applyBorder="1" applyAlignment="1">
      <alignment horizontal="left" vertical="center" wrapText="1"/>
    </xf>
    <xf numFmtId="2" fontId="21" fillId="9" borderId="9" xfId="0" applyNumberFormat="1" applyFont="1" applyFill="1" applyBorder="1" applyAlignment="1">
      <alignment horizontal="right" vertical="center" wrapText="1"/>
    </xf>
    <xf numFmtId="2" fontId="21" fillId="9" borderId="10" xfId="0" applyNumberFormat="1" applyFont="1" applyFill="1" applyBorder="1" applyAlignment="1">
      <alignment horizontal="right" vertical="center" wrapText="1"/>
    </xf>
    <xf numFmtId="10" fontId="11" fillId="9" borderId="8" xfId="0" applyNumberFormat="1" applyFont="1" applyFill="1" applyBorder="1" applyAlignment="1">
      <alignment vertical="center" wrapText="1"/>
    </xf>
    <xf numFmtId="10" fontId="11" fillId="9" borderId="8" xfId="1" applyNumberFormat="1" applyFont="1" applyFill="1" applyBorder="1" applyAlignment="1">
      <alignment vertical="center" wrapText="1"/>
    </xf>
    <xf numFmtId="2" fontId="11" fillId="9" borderId="8" xfId="1" applyNumberFormat="1" applyFont="1" applyFill="1" applyBorder="1" applyAlignment="1">
      <alignment vertical="center" wrapText="1"/>
    </xf>
    <xf numFmtId="0" fontId="13" fillId="9" borderId="1" xfId="0" applyFont="1" applyFill="1" applyBorder="1" applyAlignment="1">
      <alignment vertical="center" wrapText="1"/>
    </xf>
    <xf numFmtId="9" fontId="11" fillId="9" borderId="1" xfId="1" applyFont="1" applyFill="1" applyBorder="1" applyAlignment="1">
      <alignment horizontal="left" vertical="center" wrapText="1"/>
    </xf>
    <xf numFmtId="10" fontId="12" fillId="9" borderId="1" xfId="0" applyNumberFormat="1" applyFont="1" applyFill="1" applyBorder="1" applyAlignment="1">
      <alignment horizontal="right" vertical="center" wrapText="1"/>
    </xf>
    <xf numFmtId="10" fontId="12" fillId="9" borderId="5" xfId="0" applyNumberFormat="1" applyFont="1" applyFill="1" applyBorder="1" applyAlignment="1">
      <alignment horizontal="right" vertical="center" wrapText="1"/>
    </xf>
    <xf numFmtId="10" fontId="19" fillId="9" borderId="9" xfId="0" applyNumberFormat="1" applyFont="1" applyFill="1" applyBorder="1" applyAlignment="1">
      <alignment horizontal="right" vertical="center" wrapText="1"/>
    </xf>
    <xf numFmtId="10" fontId="19" fillId="9" borderId="10" xfId="0" applyNumberFormat="1" applyFont="1" applyFill="1" applyBorder="1" applyAlignment="1">
      <alignment horizontal="right" vertical="center" wrapText="1"/>
    </xf>
    <xf numFmtId="2" fontId="11" fillId="9" borderId="1" xfId="1" applyNumberFormat="1" applyFont="1" applyFill="1" applyBorder="1" applyAlignment="1">
      <alignment vertical="center" wrapText="1"/>
    </xf>
    <xf numFmtId="10" fontId="11" fillId="9" borderId="1" xfId="1" applyNumberFormat="1" applyFont="1" applyFill="1" applyBorder="1" applyAlignment="1">
      <alignment vertical="center" wrapText="1"/>
    </xf>
    <xf numFmtId="0" fontId="11" fillId="8" borderId="1" xfId="0" applyFont="1" applyFill="1" applyBorder="1" applyAlignment="1">
      <alignment horizontal="left" vertical="center"/>
    </xf>
    <xf numFmtId="0" fontId="22" fillId="6" borderId="1" xfId="0" applyFont="1" applyFill="1" applyBorder="1" applyAlignment="1">
      <alignment vertical="center" wrapText="1"/>
    </xf>
    <xf numFmtId="0" fontId="22" fillId="10" borderId="11" xfId="0" applyFont="1" applyFill="1" applyBorder="1" applyAlignment="1">
      <alignment vertical="center" wrapText="1"/>
    </xf>
    <xf numFmtId="9" fontId="11" fillId="6" borderId="1" xfId="0" applyNumberFormat="1" applyFont="1" applyFill="1" applyBorder="1" applyAlignment="1">
      <alignment horizontal="center" vertical="center"/>
    </xf>
    <xf numFmtId="0" fontId="22" fillId="6" borderId="11" xfId="0" applyFont="1" applyFill="1" applyBorder="1" applyAlignment="1">
      <alignment vertical="center" wrapText="1"/>
    </xf>
    <xf numFmtId="10" fontId="12" fillId="6" borderId="5" xfId="0" applyNumberFormat="1" applyFont="1" applyFill="1" applyBorder="1" applyAlignment="1">
      <alignment horizontal="center" vertical="center" wrapText="1"/>
    </xf>
    <xf numFmtId="10" fontId="12" fillId="6" borderId="1" xfId="0" applyNumberFormat="1" applyFont="1" applyFill="1" applyBorder="1" applyAlignment="1">
      <alignment horizontal="center" vertical="center" wrapText="1"/>
    </xf>
    <xf numFmtId="0" fontId="22" fillId="6" borderId="1" xfId="0" applyFont="1" applyFill="1" applyBorder="1" applyAlignment="1">
      <alignment vertical="center"/>
    </xf>
    <xf numFmtId="0" fontId="23" fillId="6" borderId="12" xfId="0" applyFont="1" applyFill="1" applyBorder="1" applyAlignment="1">
      <alignment vertical="center" wrapText="1"/>
    </xf>
    <xf numFmtId="0" fontId="22" fillId="10" borderId="13" xfId="0" applyFont="1" applyFill="1" applyBorder="1" applyAlignment="1">
      <alignment vertical="center" wrapText="1"/>
    </xf>
    <xf numFmtId="0" fontId="22" fillId="10" borderId="5" xfId="0" applyFont="1" applyFill="1" applyBorder="1" applyAlignment="1">
      <alignment horizontal="center" vertical="center" wrapText="1"/>
    </xf>
    <xf numFmtId="0" fontId="23" fillId="6" borderId="14" xfId="0" applyFont="1" applyFill="1" applyBorder="1" applyAlignment="1">
      <alignment vertical="center" wrapText="1"/>
    </xf>
    <xf numFmtId="0" fontId="23" fillId="6" borderId="0" xfId="0" applyFont="1" applyFill="1" applyAlignment="1">
      <alignment vertical="center" wrapText="1"/>
    </xf>
    <xf numFmtId="0" fontId="22" fillId="6" borderId="1" xfId="0" applyFont="1" applyFill="1" applyBorder="1" applyAlignment="1">
      <alignment vertical="top" wrapText="1"/>
    </xf>
    <xf numFmtId="10" fontId="11" fillId="6" borderId="1" xfId="0" applyNumberFormat="1" applyFont="1" applyFill="1" applyBorder="1" applyAlignment="1">
      <alignment horizontal="center" vertical="center"/>
    </xf>
    <xf numFmtId="0" fontId="25" fillId="6" borderId="1" xfId="0" applyFont="1" applyFill="1" applyBorder="1" applyAlignment="1">
      <alignment vertical="center" wrapText="1"/>
    </xf>
    <xf numFmtId="9" fontId="11" fillId="6" borderId="1" xfId="0" applyNumberFormat="1" applyFont="1" applyFill="1" applyBorder="1" applyAlignment="1">
      <alignment vertical="center"/>
    </xf>
    <xf numFmtId="0" fontId="12" fillId="6" borderId="1" xfId="0" applyFont="1" applyFill="1" applyBorder="1" applyAlignment="1">
      <alignment horizontal="justify" vertical="center" wrapText="1"/>
    </xf>
    <xf numFmtId="0" fontId="11" fillId="6" borderId="8" xfId="0" applyFont="1" applyFill="1" applyBorder="1" applyAlignment="1">
      <alignment horizontal="left" vertical="center" wrapText="1"/>
    </xf>
    <xf numFmtId="0" fontId="11" fillId="0" borderId="1" xfId="0" applyFont="1" applyBorder="1" applyAlignment="1">
      <alignment horizontal="justify" vertical="center" wrapText="1"/>
    </xf>
    <xf numFmtId="2" fontId="2" fillId="2" borderId="0" xfId="0" applyNumberFormat="1" applyFont="1" applyFill="1" applyAlignment="1">
      <alignment horizontal="center" vertical="center"/>
    </xf>
    <xf numFmtId="0" fontId="13" fillId="6" borderId="1" xfId="0" applyFont="1" applyFill="1" applyBorder="1" applyAlignment="1">
      <alignment horizontal="left" vertical="center" wrapText="1"/>
    </xf>
    <xf numFmtId="10" fontId="11" fillId="6" borderId="1" xfId="0" applyNumberFormat="1" applyFont="1" applyFill="1" applyBorder="1" applyAlignment="1">
      <alignment vertical="center"/>
    </xf>
    <xf numFmtId="2" fontId="11" fillId="6" borderId="1" xfId="0" applyNumberFormat="1" applyFont="1" applyFill="1" applyBorder="1" applyAlignment="1">
      <alignment horizontal="center" vertical="center"/>
    </xf>
    <xf numFmtId="0" fontId="12" fillId="6" borderId="1" xfId="0" applyFont="1" applyFill="1" applyBorder="1" applyAlignment="1">
      <alignment horizontal="left" vertical="center"/>
    </xf>
    <xf numFmtId="14" fontId="11" fillId="6" borderId="1" xfId="0" applyNumberFormat="1" applyFont="1" applyFill="1" applyBorder="1" applyAlignment="1">
      <alignment horizontal="left" vertical="center"/>
    </xf>
    <xf numFmtId="2" fontId="12" fillId="6" borderId="5" xfId="0" applyNumberFormat="1" applyFont="1" applyFill="1" applyBorder="1" applyAlignment="1">
      <alignment horizontal="center" vertical="center" wrapText="1"/>
    </xf>
    <xf numFmtId="2" fontId="12" fillId="6" borderId="1" xfId="0" applyNumberFormat="1" applyFont="1" applyFill="1" applyBorder="1" applyAlignment="1">
      <alignment horizontal="center" vertical="center" wrapText="1"/>
    </xf>
    <xf numFmtId="0" fontId="19" fillId="7" borderId="10" xfId="0" applyFont="1" applyFill="1" applyBorder="1" applyAlignment="1">
      <alignment horizontal="left" vertical="center" wrapText="1"/>
    </xf>
    <xf numFmtId="0" fontId="11" fillId="6" borderId="8" xfId="0" applyFont="1" applyFill="1" applyBorder="1" applyAlignment="1">
      <alignment vertical="center"/>
    </xf>
    <xf numFmtId="0" fontId="11" fillId="6" borderId="8" xfId="0" applyFont="1" applyFill="1" applyBorder="1" applyAlignment="1">
      <alignment vertical="center" wrapText="1"/>
    </xf>
    <xf numFmtId="0" fontId="25" fillId="6" borderId="8" xfId="0" applyFont="1" applyFill="1" applyBorder="1" applyAlignment="1">
      <alignment vertical="center" wrapText="1"/>
    </xf>
    <xf numFmtId="9" fontId="11" fillId="6" borderId="8" xfId="0" applyNumberFormat="1" applyFont="1" applyFill="1" applyBorder="1" applyAlignment="1">
      <alignment vertical="center"/>
    </xf>
    <xf numFmtId="0" fontId="12" fillId="6" borderId="8" xfId="0" applyFont="1" applyFill="1" applyBorder="1" applyAlignment="1">
      <alignment horizontal="justify" vertical="center"/>
    </xf>
    <xf numFmtId="0" fontId="11" fillId="6" borderId="8" xfId="0" applyFont="1" applyFill="1" applyBorder="1" applyAlignment="1">
      <alignment horizontal="left" vertical="center"/>
    </xf>
    <xf numFmtId="14" fontId="11" fillId="6" borderId="8" xfId="0" applyNumberFormat="1" applyFont="1" applyFill="1" applyBorder="1" applyAlignment="1">
      <alignment vertical="center" wrapText="1"/>
    </xf>
    <xf numFmtId="14" fontId="11" fillId="6" borderId="8" xfId="0" applyNumberFormat="1" applyFont="1" applyFill="1" applyBorder="1" applyAlignment="1">
      <alignment vertical="center"/>
    </xf>
    <xf numFmtId="2" fontId="11" fillId="6" borderId="8" xfId="0" applyNumberFormat="1" applyFont="1" applyFill="1" applyBorder="1" applyAlignment="1">
      <alignment horizontal="center" vertical="center" wrapText="1"/>
    </xf>
    <xf numFmtId="9" fontId="11" fillId="6" borderId="8" xfId="0" applyNumberFormat="1" applyFont="1" applyFill="1" applyBorder="1" applyAlignment="1">
      <alignment horizontal="left" vertical="center" wrapText="1"/>
    </xf>
    <xf numFmtId="10" fontId="12" fillId="6" borderId="4" xfId="0" applyNumberFormat="1" applyFont="1" applyFill="1" applyBorder="1" applyAlignment="1">
      <alignment horizontal="center" vertical="center" wrapText="1"/>
    </xf>
    <xf numFmtId="10" fontId="12" fillId="6" borderId="8" xfId="0" applyNumberFormat="1" applyFont="1" applyFill="1" applyBorder="1" applyAlignment="1">
      <alignment horizontal="center" vertical="center" wrapText="1"/>
    </xf>
    <xf numFmtId="0" fontId="11" fillId="2" borderId="12" xfId="0" applyFont="1" applyFill="1" applyBorder="1" applyAlignment="1">
      <alignment vertical="center"/>
    </xf>
    <xf numFmtId="0" fontId="11" fillId="2" borderId="12" xfId="0" applyFont="1" applyFill="1" applyBorder="1" applyAlignment="1">
      <alignment vertical="center" wrapText="1"/>
    </xf>
    <xf numFmtId="0" fontId="25" fillId="2" borderId="12" xfId="0" applyFont="1" applyFill="1" applyBorder="1" applyAlignment="1">
      <alignment vertical="center" wrapText="1"/>
    </xf>
    <xf numFmtId="9" fontId="11" fillId="2" borderId="12" xfId="0" applyNumberFormat="1" applyFont="1" applyFill="1" applyBorder="1" applyAlignment="1">
      <alignment vertical="center"/>
    </xf>
    <xf numFmtId="0" fontId="12" fillId="2" borderId="12" xfId="0" applyFont="1" applyFill="1" applyBorder="1" applyAlignment="1">
      <alignment horizontal="justify" vertical="center"/>
    </xf>
    <xf numFmtId="0" fontId="11" fillId="2" borderId="12" xfId="0" applyFont="1" applyFill="1" applyBorder="1" applyAlignment="1">
      <alignment horizontal="left" vertical="center"/>
    </xf>
    <xf numFmtId="14" fontId="11" fillId="2" borderId="12" xfId="0" applyNumberFormat="1" applyFont="1" applyFill="1" applyBorder="1" applyAlignment="1">
      <alignment vertical="center" wrapText="1"/>
    </xf>
    <xf numFmtId="14" fontId="11" fillId="2" borderId="12" xfId="0" applyNumberFormat="1" applyFont="1" applyFill="1" applyBorder="1" applyAlignment="1">
      <alignment vertical="center"/>
    </xf>
    <xf numFmtId="0" fontId="11" fillId="2" borderId="12" xfId="0" applyFont="1" applyFill="1" applyBorder="1" applyAlignment="1">
      <alignment horizontal="left" vertical="center" wrapText="1"/>
    </xf>
    <xf numFmtId="2" fontId="11" fillId="2" borderId="12" xfId="0" applyNumberFormat="1" applyFont="1" applyFill="1" applyBorder="1" applyAlignment="1">
      <alignment horizontal="center" vertical="center" wrapText="1"/>
    </xf>
    <xf numFmtId="9" fontId="11" fillId="2" borderId="12" xfId="0" applyNumberFormat="1" applyFont="1" applyFill="1" applyBorder="1" applyAlignment="1">
      <alignment horizontal="left" vertical="center" wrapText="1"/>
    </xf>
    <xf numFmtId="10" fontId="12" fillId="2" borderId="12" xfId="0" applyNumberFormat="1" applyFont="1" applyFill="1" applyBorder="1" applyAlignment="1">
      <alignment horizontal="center" vertical="center" wrapText="1"/>
    </xf>
    <xf numFmtId="10" fontId="11" fillId="2" borderId="12" xfId="0" applyNumberFormat="1" applyFont="1" applyFill="1" applyBorder="1" applyAlignment="1">
      <alignment vertical="center" wrapText="1"/>
    </xf>
    <xf numFmtId="10" fontId="11" fillId="2" borderId="12" xfId="1" applyNumberFormat="1" applyFont="1" applyFill="1" applyBorder="1" applyAlignment="1">
      <alignment vertical="center" wrapText="1"/>
    </xf>
    <xf numFmtId="2" fontId="11" fillId="2" borderId="12" xfId="1" applyNumberFormat="1" applyFont="1" applyFill="1" applyBorder="1" applyAlignment="1">
      <alignment vertical="center" wrapText="1"/>
    </xf>
    <xf numFmtId="0" fontId="11" fillId="6" borderId="1" xfId="0" applyFont="1" applyFill="1" applyBorder="1" applyAlignment="1">
      <alignment horizontal="center" vertical="center" wrapText="1"/>
    </xf>
    <xf numFmtId="1" fontId="11" fillId="6" borderId="1" xfId="0" applyNumberFormat="1" applyFont="1" applyFill="1" applyBorder="1" applyAlignment="1">
      <alignment horizontal="center" vertical="center"/>
    </xf>
    <xf numFmtId="0" fontId="11" fillId="6" borderId="1" xfId="0" applyFont="1" applyFill="1" applyBorder="1" applyAlignment="1">
      <alignment horizontal="justify" vertical="center" wrapText="1"/>
    </xf>
    <xf numFmtId="0" fontId="11" fillId="6" borderId="1" xfId="0" applyFont="1" applyFill="1" applyBorder="1" applyAlignment="1">
      <alignment horizontal="justify" vertical="center"/>
    </xf>
    <xf numFmtId="14" fontId="11" fillId="6" borderId="1" xfId="0" applyNumberFormat="1" applyFont="1" applyFill="1" applyBorder="1" applyAlignment="1">
      <alignment horizontal="center" vertical="center" wrapText="1"/>
    </xf>
    <xf numFmtId="14" fontId="11" fillId="6" borderId="1" xfId="0" applyNumberFormat="1" applyFont="1" applyFill="1" applyBorder="1" applyAlignment="1">
      <alignment horizontal="center" vertical="center"/>
    </xf>
    <xf numFmtId="0" fontId="11" fillId="6" borderId="8" xfId="0" applyFont="1" applyFill="1" applyBorder="1" applyAlignment="1">
      <alignment horizontal="center" vertical="center"/>
    </xf>
    <xf numFmtId="9" fontId="11" fillId="6" borderId="8" xfId="0" applyNumberFormat="1" applyFont="1" applyFill="1" applyBorder="1" applyAlignment="1">
      <alignment horizontal="center" vertical="center"/>
    </xf>
    <xf numFmtId="14" fontId="11" fillId="6" borderId="8" xfId="0" applyNumberFormat="1" applyFont="1" applyFill="1" applyBorder="1" applyAlignment="1">
      <alignment horizontal="center" vertical="center" wrapText="1"/>
    </xf>
    <xf numFmtId="14" fontId="11" fillId="6" borderId="8" xfId="0" applyNumberFormat="1" applyFont="1" applyFill="1" applyBorder="1" applyAlignment="1">
      <alignment horizontal="center" vertical="center"/>
    </xf>
    <xf numFmtId="0" fontId="11" fillId="6" borderId="8" xfId="0" applyFont="1" applyFill="1" applyBorder="1" applyAlignment="1">
      <alignment horizontal="center" vertical="center" wrapText="1"/>
    </xf>
    <xf numFmtId="2" fontId="12" fillId="6" borderId="4" xfId="0" applyNumberFormat="1" applyFont="1" applyFill="1" applyBorder="1" applyAlignment="1">
      <alignment horizontal="center" vertical="center" wrapText="1"/>
    </xf>
    <xf numFmtId="2" fontId="12" fillId="6" borderId="8" xfId="0" applyNumberFormat="1" applyFont="1" applyFill="1" applyBorder="1" applyAlignment="1">
      <alignment horizontal="center" vertical="center" wrapText="1"/>
    </xf>
    <xf numFmtId="43" fontId="12" fillId="6" borderId="5" xfId="2" applyFont="1" applyFill="1" applyBorder="1" applyAlignment="1">
      <alignment horizontal="center" vertical="center" wrapText="1"/>
    </xf>
    <xf numFmtId="43" fontId="12" fillId="6" borderId="1" xfId="2" applyFont="1" applyFill="1" applyBorder="1" applyAlignment="1">
      <alignment horizontal="center" vertical="center" wrapText="1"/>
    </xf>
    <xf numFmtId="43" fontId="11" fillId="6" borderId="1" xfId="2" applyFont="1" applyFill="1" applyBorder="1" applyAlignment="1">
      <alignment horizontal="center" vertical="center"/>
    </xf>
    <xf numFmtId="43" fontId="12" fillId="6" borderId="8" xfId="2" applyFont="1" applyFill="1" applyBorder="1" applyAlignment="1">
      <alignment horizontal="center" vertical="center" wrapText="1"/>
    </xf>
    <xf numFmtId="9" fontId="11" fillId="6" borderId="1" xfId="1" applyFont="1" applyFill="1" applyBorder="1" applyAlignment="1">
      <alignment horizontal="center" vertical="center"/>
    </xf>
    <xf numFmtId="2" fontId="11" fillId="6" borderId="1" xfId="0" applyNumberFormat="1" applyFont="1" applyFill="1" applyBorder="1" applyAlignment="1">
      <alignment vertical="center"/>
    </xf>
    <xf numFmtId="9" fontId="11" fillId="6" borderId="1" xfId="0" applyNumberFormat="1" applyFont="1" applyFill="1" applyBorder="1" applyAlignment="1">
      <alignment vertical="center" wrapText="1"/>
    </xf>
    <xf numFmtId="9" fontId="11" fillId="6" borderId="1" xfId="1" applyFont="1" applyFill="1" applyBorder="1" applyAlignment="1">
      <alignment vertical="center"/>
    </xf>
    <xf numFmtId="10" fontId="11" fillId="6" borderId="1" xfId="0" applyNumberFormat="1" applyFont="1" applyFill="1" applyBorder="1" applyAlignment="1">
      <alignment horizontal="right" vertical="center" wrapText="1"/>
    </xf>
    <xf numFmtId="0" fontId="2" fillId="2" borderId="0" xfId="0" applyFont="1" applyFill="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0" xfId="0" applyFont="1" applyFill="1" applyAlignment="1">
      <alignment horizontal="center" vertical="center" wrapText="1"/>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219075</xdr:colOff>
          <xdr:row>0</xdr:row>
          <xdr:rowOff>47625</xdr:rowOff>
        </xdr:from>
        <xdr:to>
          <xdr:col>2</xdr:col>
          <xdr:colOff>142875</xdr:colOff>
          <xdr:row>2</xdr:row>
          <xdr:rowOff>142875</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219075</xdr:colOff>
          <xdr:row>0</xdr:row>
          <xdr:rowOff>47625</xdr:rowOff>
        </xdr:from>
        <xdr:to>
          <xdr:col>2</xdr:col>
          <xdr:colOff>142875</xdr:colOff>
          <xdr:row>2</xdr:row>
          <xdr:rowOff>142875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9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219075</xdr:colOff>
          <xdr:row>0</xdr:row>
          <xdr:rowOff>47625</xdr:rowOff>
        </xdr:from>
        <xdr:to>
          <xdr:col>2</xdr:col>
          <xdr:colOff>142875</xdr:colOff>
          <xdr:row>2</xdr:row>
          <xdr:rowOff>142875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219075</xdr:colOff>
          <xdr:row>0</xdr:row>
          <xdr:rowOff>47625</xdr:rowOff>
        </xdr:from>
        <xdr:to>
          <xdr:col>2</xdr:col>
          <xdr:colOff>142875</xdr:colOff>
          <xdr:row>2</xdr:row>
          <xdr:rowOff>142875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219075</xdr:colOff>
          <xdr:row>0</xdr:row>
          <xdr:rowOff>47625</xdr:rowOff>
        </xdr:from>
        <xdr:to>
          <xdr:col>2</xdr:col>
          <xdr:colOff>142875</xdr:colOff>
          <xdr:row>2</xdr:row>
          <xdr:rowOff>142875</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219075</xdr:colOff>
          <xdr:row>0</xdr:row>
          <xdr:rowOff>47625</xdr:rowOff>
        </xdr:from>
        <xdr:to>
          <xdr:col>2</xdr:col>
          <xdr:colOff>142875</xdr:colOff>
          <xdr:row>2</xdr:row>
          <xdr:rowOff>142875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219075</xdr:colOff>
          <xdr:row>0</xdr:row>
          <xdr:rowOff>47625</xdr:rowOff>
        </xdr:from>
        <xdr:to>
          <xdr:col>2</xdr:col>
          <xdr:colOff>142875</xdr:colOff>
          <xdr:row>2</xdr:row>
          <xdr:rowOff>142875</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219075</xdr:colOff>
          <xdr:row>0</xdr:row>
          <xdr:rowOff>47625</xdr:rowOff>
        </xdr:from>
        <xdr:to>
          <xdr:col>2</xdr:col>
          <xdr:colOff>142875</xdr:colOff>
          <xdr:row>2</xdr:row>
          <xdr:rowOff>142875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219075</xdr:colOff>
          <xdr:row>0</xdr:row>
          <xdr:rowOff>47625</xdr:rowOff>
        </xdr:from>
        <xdr:to>
          <xdr:col>2</xdr:col>
          <xdr:colOff>142875</xdr:colOff>
          <xdr:row>2</xdr:row>
          <xdr:rowOff>142875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219075</xdr:colOff>
          <xdr:row>0</xdr:row>
          <xdr:rowOff>47625</xdr:rowOff>
        </xdr:from>
        <xdr:to>
          <xdr:col>2</xdr:col>
          <xdr:colOff>142875</xdr:colOff>
          <xdr:row>2</xdr:row>
          <xdr:rowOff>142875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8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Claudia Jannet Salazar Arango" id="{0F06A0E3-5AD8-470A-9226-426269845CC7}" userId="S::csalazar@indeportesantioquia.gov.co::7f40695f-7fd9-4025-aeab-2ec0f7bba507"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M6" dT="2025-01-30T17:17:40.72" personId="{0F06A0E3-5AD8-470A-9226-426269845CC7}" id="{588FB74B-3D9E-4C34-8018-8B135031A012}">
    <text xml:space="preserve">4 veces al año resultados plan de acción. 10 informes en Comité Directivo o de Gestión y Desempeño sobre los resultados de Plan de Desarrollo. 2 Informes avance cumplimiento PEI. </text>
  </threadedComment>
  <threadedComment ref="Q9" dT="2025-01-30T00:12:35.45" personId="{0F06A0E3-5AD8-470A-9226-426269845CC7}" id="{3B1BE395-2DB7-4BD8-9A5E-BD1E62D618AD}">
    <text>Incluye el proceso de selección, la auditoria es en junio, pero el proceso de contratación inicia en mayo).</text>
  </threadedComment>
  <threadedComment ref="R19" dT="2025-01-30T16:41:50.74" personId="{0F06A0E3-5AD8-470A-9226-426269845CC7}" id="{2E7E212E-97E4-4A93-BB59-FB0A39F362D6}">
    <text>El evento de la Audiencia Pública de Rendición de Cuentas está previsto para la segunda semana de diciembre de 2025</text>
  </threadedComment>
</ThreadedComments>
</file>

<file path=xl/threadedComments/threadedComment2.xml><?xml version="1.0" encoding="utf-8"?>
<ThreadedComments xmlns="http://schemas.microsoft.com/office/spreadsheetml/2018/threadedcomments" xmlns:x="http://schemas.openxmlformats.org/spreadsheetml/2006/main">
  <threadedComment ref="M6" dT="2025-01-30T17:17:40.72" personId="{0F06A0E3-5AD8-470A-9226-426269845CC7}" id="{CC8A4E9C-EFC4-4DDE-9782-BBB02D5202FE}">
    <text xml:space="preserve">4 veces al año resultados plan de acción. 10 informes en Comité Directivo o de Gestión y Desempeño sobre los resultados de Plan de Desarrollo. 2 Informes avance cumplimiento PEI. </text>
  </threadedComment>
  <threadedComment ref="Q9" dT="2025-01-30T00:12:35.45" personId="{0F06A0E3-5AD8-470A-9226-426269845CC7}" id="{1A8B1AF9-2589-43B5-A1AE-1ECF70BE83FF}">
    <text>Incluye el proceso de selección, la auditoria es en junio, pero el proceso de contratación inicia en mayo).</text>
  </threadedComment>
  <threadedComment ref="R9" dT="2025-01-30T00:13:08.47" personId="{0F06A0E3-5AD8-470A-9226-426269845CC7}" id="{45B9B75E-ED54-485C-A165-374931349A40}">
    <text>Incluye la entrega del informe final y la formulación de los planes de mejoramiento).</text>
  </threadedComment>
  <threadedComment ref="Q19" dT="2025-01-30T16:40:10.01" personId="{0F06A0E3-5AD8-470A-9226-426269845CC7}" id="{8712559F-C5E6-4C35-986D-2730C07A01A0}">
    <text xml:space="preserve">Se contemplan las fechas de la preparación </text>
  </threadedComment>
  <threadedComment ref="R19" dT="2025-01-30T16:41:50.74" personId="{0F06A0E3-5AD8-470A-9226-426269845CC7}" id="{E710FEFC-7489-45DB-8A8B-A2C99BA36F31}">
    <text>El evento de la Audiencia Pública de Rendición de Cuentas está previsto para la segunda semana de diciembre de 2025</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omments" Target="../comments10.xml"/><Relationship Id="rId5" Type="http://schemas.openxmlformats.org/officeDocument/2006/relationships/image" Target="../media/image1.png"/><Relationship Id="rId4" Type="http://schemas.openxmlformats.org/officeDocument/2006/relationships/oleObject" Target="../embeddings/oleObject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microsoft.com/office/2017/10/relationships/threadedComment" Target="../threadedComments/threadedComment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image" Target="../media/image1.png"/><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4.xml"/><Relationship Id="rId5" Type="http://schemas.openxmlformats.org/officeDocument/2006/relationships/image" Target="../media/image1.png"/><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5.xml"/><Relationship Id="rId5" Type="http://schemas.openxmlformats.org/officeDocument/2006/relationships/image" Target="../media/image1.png"/><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mments" Target="../comments6.xml"/><Relationship Id="rId5" Type="http://schemas.openxmlformats.org/officeDocument/2006/relationships/image" Target="../media/image1.png"/><Relationship Id="rId4" Type="http://schemas.openxmlformats.org/officeDocument/2006/relationships/oleObject" Target="../embeddings/oleObject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7.xml"/><Relationship Id="rId5" Type="http://schemas.openxmlformats.org/officeDocument/2006/relationships/image" Target="../media/image1.png"/><Relationship Id="rId4" Type="http://schemas.openxmlformats.org/officeDocument/2006/relationships/oleObject" Target="../embeddings/oleObject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8.xml"/><Relationship Id="rId5" Type="http://schemas.openxmlformats.org/officeDocument/2006/relationships/image" Target="../media/image1.png"/><Relationship Id="rId4" Type="http://schemas.openxmlformats.org/officeDocument/2006/relationships/oleObject" Target="../embeddings/oleObject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omments" Target="../comments9.xml"/><Relationship Id="rId5" Type="http://schemas.openxmlformats.org/officeDocument/2006/relationships/image" Target="../media/image1.png"/><Relationship Id="rId4" Type="http://schemas.openxmlformats.org/officeDocument/2006/relationships/oleObject" Target="../embeddings/oleObject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6FFE3-8702-433B-ACEA-55CD30BF4FE1}">
  <dimension ref="A1:AV1048576"/>
  <sheetViews>
    <sheetView showGridLines="0" topLeftCell="O1" zoomScaleNormal="100" workbookViewId="0">
      <selection activeCell="O8" sqref="O8"/>
    </sheetView>
  </sheetViews>
  <sheetFormatPr defaultColWidth="0" defaultRowHeight="11.25" customHeight="1" zeroHeight="1"/>
  <cols>
    <col min="1" max="1" width="5" style="50" customWidth="1"/>
    <col min="2" max="2" width="25.7109375" style="52" customWidth="1"/>
    <col min="3" max="3" width="30.7109375" style="52" customWidth="1"/>
    <col min="4" max="4" width="21.28515625" style="52" customWidth="1"/>
    <col min="5" max="5" width="28.7109375" style="50" bestFit="1" customWidth="1"/>
    <col min="6" max="6" width="26.42578125" style="48" customWidth="1"/>
    <col min="7" max="7" width="32.7109375" style="48" customWidth="1"/>
    <col min="8" max="8" width="35.85546875" style="49" customWidth="1"/>
    <col min="9" max="9" width="20" style="1" bestFit="1" customWidth="1"/>
    <col min="10" max="10" width="39" style="1" customWidth="1"/>
    <col min="11" max="11" width="26.42578125" style="49" customWidth="1"/>
    <col min="12" max="12" width="30.28515625" style="50" customWidth="1"/>
    <col min="13" max="13" width="11" style="50" customWidth="1"/>
    <col min="14" max="14" width="13.85546875" style="50" bestFit="1" customWidth="1"/>
    <col min="15" max="15" width="40.85546875" style="49" customWidth="1"/>
    <col min="16" max="16" width="17" style="1" customWidth="1"/>
    <col min="17" max="17" width="11.7109375" style="50" customWidth="1"/>
    <col min="18" max="18" width="11.85546875" style="50" customWidth="1"/>
    <col min="19" max="19" width="22.140625" style="50" customWidth="1"/>
    <col min="20" max="20" width="31.28515625" style="52" customWidth="1"/>
    <col min="21" max="21" width="18.28515625" style="1" customWidth="1"/>
    <col min="22" max="22" width="61" style="1" customWidth="1"/>
    <col min="23" max="26" width="15.7109375" style="1" customWidth="1"/>
    <col min="27" max="30" width="15.7109375" style="50" customWidth="1"/>
    <col min="31" max="31" width="15.7109375" style="53" customWidth="1"/>
    <col min="32" max="34" width="15.7109375" style="50" customWidth="1"/>
    <col min="35" max="35" width="19.28515625" style="50" customWidth="1"/>
    <col min="36" max="36" width="15.7109375" style="50" customWidth="1"/>
    <col min="37" max="48" width="11.42578125" style="50" hidden="1" customWidth="1"/>
    <col min="49" max="16384" width="0" style="50" hidden="1"/>
  </cols>
  <sheetData>
    <row r="1" spans="1:36" s="3" customFormat="1" ht="15.75" customHeight="1">
      <c r="A1" s="174"/>
      <c r="B1" s="175"/>
      <c r="C1" s="175"/>
      <c r="D1" s="2"/>
      <c r="E1" s="177" t="s">
        <v>0</v>
      </c>
      <c r="F1" s="177"/>
      <c r="G1" s="177"/>
      <c r="H1" s="177"/>
      <c r="I1" s="177"/>
      <c r="J1" s="177"/>
      <c r="K1" s="177"/>
      <c r="L1" s="177"/>
      <c r="M1" s="177"/>
      <c r="N1" s="177"/>
      <c r="O1" s="177"/>
      <c r="P1" s="177"/>
      <c r="Q1" s="177"/>
      <c r="R1" s="177"/>
      <c r="U1" s="2"/>
      <c r="V1" s="2"/>
      <c r="W1" s="2"/>
      <c r="X1" s="2"/>
      <c r="Y1" s="2"/>
      <c r="Z1" s="2"/>
      <c r="AI1" s="178" t="s">
        <v>1</v>
      </c>
      <c r="AJ1" s="4" t="s">
        <v>2</v>
      </c>
    </row>
    <row r="2" spans="1:36" s="3" customFormat="1" ht="15.75" customHeight="1">
      <c r="A2" s="175"/>
      <c r="B2" s="175"/>
      <c r="C2" s="175"/>
      <c r="D2" s="2"/>
      <c r="E2" s="177"/>
      <c r="F2" s="177"/>
      <c r="G2" s="177"/>
      <c r="H2" s="177"/>
      <c r="I2" s="177"/>
      <c r="J2" s="177"/>
      <c r="K2" s="177"/>
      <c r="L2" s="177"/>
      <c r="M2" s="177"/>
      <c r="N2" s="177"/>
      <c r="O2" s="177"/>
      <c r="P2" s="177"/>
      <c r="Q2" s="177"/>
      <c r="R2" s="177"/>
      <c r="U2" s="2"/>
      <c r="V2" s="2"/>
      <c r="W2" s="2"/>
      <c r="X2" s="2"/>
      <c r="Y2" s="2"/>
      <c r="Z2" s="2"/>
      <c r="AI2" s="178"/>
      <c r="AJ2" s="5" t="s">
        <v>3</v>
      </c>
    </row>
    <row r="3" spans="1:36" s="3" customFormat="1" ht="15.75" customHeight="1">
      <c r="A3" s="176"/>
      <c r="B3" s="176"/>
      <c r="C3" s="176"/>
      <c r="D3" s="6"/>
      <c r="E3" s="177"/>
      <c r="F3" s="177"/>
      <c r="G3" s="177"/>
      <c r="H3" s="177"/>
      <c r="I3" s="177"/>
      <c r="J3" s="177"/>
      <c r="K3" s="177"/>
      <c r="L3" s="177"/>
      <c r="M3" s="177"/>
      <c r="N3" s="177"/>
      <c r="O3" s="177"/>
      <c r="P3" s="177"/>
      <c r="Q3" s="177"/>
      <c r="R3" s="177"/>
      <c r="U3" s="2"/>
      <c r="V3" s="2"/>
      <c r="W3" s="2"/>
      <c r="X3" s="2"/>
      <c r="Y3" s="2"/>
      <c r="Z3" s="2"/>
      <c r="AI3" s="178"/>
      <c r="AJ3" s="7">
        <v>45642</v>
      </c>
    </row>
    <row r="4" spans="1:36" s="10" customFormat="1" ht="29.1" customHeight="1">
      <c r="A4" s="179" t="s">
        <v>4</v>
      </c>
      <c r="B4" s="179"/>
      <c r="C4" s="179"/>
      <c r="D4" s="179"/>
      <c r="E4" s="179"/>
      <c r="F4" s="179"/>
      <c r="G4" s="179"/>
      <c r="H4" s="179"/>
      <c r="I4" s="180" t="s">
        <v>5</v>
      </c>
      <c r="J4" s="180"/>
      <c r="K4" s="180"/>
      <c r="L4" s="180"/>
      <c r="M4" s="180"/>
      <c r="N4" s="180"/>
      <c r="O4" s="180"/>
      <c r="P4" s="180"/>
      <c r="Q4" s="180"/>
      <c r="R4" s="180"/>
      <c r="S4" s="180"/>
      <c r="T4" s="180"/>
      <c r="U4" s="8"/>
      <c r="V4" s="181" t="s">
        <v>6</v>
      </c>
      <c r="W4" s="9"/>
      <c r="X4" s="9"/>
      <c r="Y4" s="9"/>
      <c r="Z4" s="9"/>
      <c r="AA4" s="182" t="s">
        <v>7</v>
      </c>
      <c r="AB4" s="183"/>
      <c r="AC4" s="183"/>
      <c r="AD4" s="183"/>
      <c r="AE4" s="183"/>
      <c r="AF4" s="183"/>
      <c r="AG4" s="183"/>
      <c r="AH4" s="183"/>
      <c r="AI4" s="183"/>
      <c r="AJ4" s="183"/>
    </row>
    <row r="5" spans="1:36" s="19" customFormat="1" ht="77.099999999999994" customHeight="1">
      <c r="A5" s="11" t="s">
        <v>8</v>
      </c>
      <c r="B5" s="11" t="s">
        <v>9</v>
      </c>
      <c r="C5" s="11" t="s">
        <v>10</v>
      </c>
      <c r="D5" s="11" t="s">
        <v>11</v>
      </c>
      <c r="E5" s="11" t="s">
        <v>12</v>
      </c>
      <c r="F5" s="11" t="s">
        <v>13</v>
      </c>
      <c r="G5" s="11" t="s">
        <v>14</v>
      </c>
      <c r="H5" s="11" t="s">
        <v>15</v>
      </c>
      <c r="I5" s="12" t="s">
        <v>16</v>
      </c>
      <c r="J5" s="12" t="s">
        <v>17</v>
      </c>
      <c r="K5" s="12" t="s">
        <v>18</v>
      </c>
      <c r="L5" s="12" t="s">
        <v>19</v>
      </c>
      <c r="M5" s="12" t="s">
        <v>20</v>
      </c>
      <c r="N5" s="12" t="s">
        <v>21</v>
      </c>
      <c r="O5" s="12" t="s">
        <v>22</v>
      </c>
      <c r="P5" s="12" t="s">
        <v>23</v>
      </c>
      <c r="Q5" s="12" t="s">
        <v>24</v>
      </c>
      <c r="R5" s="12" t="s">
        <v>25</v>
      </c>
      <c r="S5" s="12" t="s">
        <v>26</v>
      </c>
      <c r="T5" s="12" t="s">
        <v>27</v>
      </c>
      <c r="U5" s="12" t="s">
        <v>28</v>
      </c>
      <c r="V5" s="181"/>
      <c r="W5" s="13" t="s">
        <v>29</v>
      </c>
      <c r="X5" s="13" t="s">
        <v>30</v>
      </c>
      <c r="Y5" s="14" t="s">
        <v>31</v>
      </c>
      <c r="Z5" s="14" t="s">
        <v>32</v>
      </c>
      <c r="AA5" s="14" t="s">
        <v>33</v>
      </c>
      <c r="AB5" s="15" t="s">
        <v>34</v>
      </c>
      <c r="AC5" s="16" t="s">
        <v>35</v>
      </c>
      <c r="AD5" s="15" t="s">
        <v>36</v>
      </c>
      <c r="AE5" s="16" t="s">
        <v>37</v>
      </c>
      <c r="AF5" s="15" t="s">
        <v>38</v>
      </c>
      <c r="AG5" s="16" t="s">
        <v>39</v>
      </c>
      <c r="AH5" s="15" t="s">
        <v>40</v>
      </c>
      <c r="AI5" s="17" t="s">
        <v>41</v>
      </c>
      <c r="AJ5" s="18" t="s">
        <v>42</v>
      </c>
    </row>
    <row r="6" spans="1:36" s="3" customFormat="1" ht="117" customHeight="1">
      <c r="A6" s="43">
        <v>1</v>
      </c>
      <c r="B6" s="24" t="s">
        <v>43</v>
      </c>
      <c r="C6" s="24" t="s">
        <v>44</v>
      </c>
      <c r="D6" s="43" t="s">
        <v>45</v>
      </c>
      <c r="E6" s="43" t="s">
        <v>46</v>
      </c>
      <c r="F6" s="24" t="s">
        <v>47</v>
      </c>
      <c r="G6" s="24" t="s">
        <v>48</v>
      </c>
      <c r="H6" s="24" t="s">
        <v>49</v>
      </c>
      <c r="I6" s="24" t="s">
        <v>50</v>
      </c>
      <c r="J6" s="24" t="s">
        <v>51</v>
      </c>
      <c r="K6" s="24" t="s">
        <v>52</v>
      </c>
      <c r="L6" s="24" t="s">
        <v>53</v>
      </c>
      <c r="M6" s="112">
        <v>1</v>
      </c>
      <c r="N6" s="43" t="s">
        <v>54</v>
      </c>
      <c r="O6" s="155" t="s">
        <v>55</v>
      </c>
      <c r="P6" s="47" t="s">
        <v>56</v>
      </c>
      <c r="Q6" s="29">
        <v>45659</v>
      </c>
      <c r="R6" s="30">
        <v>46022</v>
      </c>
      <c r="S6" s="24" t="s">
        <v>57</v>
      </c>
      <c r="T6" s="44" t="s">
        <v>58</v>
      </c>
      <c r="U6" s="32">
        <f>+(100)/17</f>
        <v>5.882352941176471</v>
      </c>
      <c r="V6" s="33"/>
      <c r="W6" s="101">
        <v>0.25</v>
      </c>
      <c r="X6" s="101">
        <v>0.25</v>
      </c>
      <c r="Y6" s="101">
        <v>0.25</v>
      </c>
      <c r="Z6" s="102">
        <v>0.25</v>
      </c>
      <c r="AA6" s="59"/>
      <c r="AB6" s="34">
        <f>IFERROR(((AA6/M6)*U6)/100, 0)</f>
        <v>0</v>
      </c>
      <c r="AC6" s="59"/>
      <c r="AD6" s="35">
        <f t="shared" ref="AD6:AD22" si="0">IFERROR(((AC6/M6)*U6)/100,0)</f>
        <v>0</v>
      </c>
      <c r="AE6" s="59"/>
      <c r="AF6" s="35">
        <f t="shared" ref="AF6:AF22" si="1">IFERROR(((AE6/M6)*U6)/100,0)</f>
        <v>0</v>
      </c>
      <c r="AG6" s="59"/>
      <c r="AH6" s="35">
        <f t="shared" ref="AH6:AH22" si="2">IFERROR(((AG6/M6)*U6)/100,0)</f>
        <v>0</v>
      </c>
      <c r="AI6" s="36"/>
      <c r="AJ6" s="35">
        <f t="shared" ref="AJ6:AJ22" si="3">IFERROR((((AI6/M6)*U6)/100),0)</f>
        <v>0</v>
      </c>
    </row>
    <row r="7" spans="1:36" s="3" customFormat="1" ht="117" customHeight="1">
      <c r="A7" s="43">
        <v>2</v>
      </c>
      <c r="B7" s="24" t="s">
        <v>43</v>
      </c>
      <c r="C7" s="24" t="s">
        <v>44</v>
      </c>
      <c r="D7" s="43" t="s">
        <v>45</v>
      </c>
      <c r="E7" s="43" t="s">
        <v>46</v>
      </c>
      <c r="F7" s="24" t="s">
        <v>47</v>
      </c>
      <c r="G7" s="24" t="s">
        <v>59</v>
      </c>
      <c r="H7" s="24" t="s">
        <v>49</v>
      </c>
      <c r="I7" s="24" t="s">
        <v>50</v>
      </c>
      <c r="J7" s="24" t="s">
        <v>60</v>
      </c>
      <c r="K7" s="24" t="s">
        <v>61</v>
      </c>
      <c r="L7" s="24" t="s">
        <v>62</v>
      </c>
      <c r="M7" s="170">
        <v>6</v>
      </c>
      <c r="N7" s="43" t="s">
        <v>63</v>
      </c>
      <c r="O7" s="154" t="s">
        <v>64</v>
      </c>
      <c r="P7" s="47" t="s">
        <v>65</v>
      </c>
      <c r="Q7" s="29">
        <v>45659</v>
      </c>
      <c r="R7" s="30">
        <v>45688</v>
      </c>
      <c r="S7" s="24" t="s">
        <v>66</v>
      </c>
      <c r="T7" s="44" t="s">
        <v>67</v>
      </c>
      <c r="U7" s="32">
        <f t="shared" ref="U7:U22" si="4">+(100)/17</f>
        <v>5.882352941176471</v>
      </c>
      <c r="V7" s="33"/>
      <c r="W7" s="122">
        <v>6</v>
      </c>
      <c r="X7" s="122">
        <v>0</v>
      </c>
      <c r="Y7" s="122">
        <v>0</v>
      </c>
      <c r="Z7" s="122">
        <v>0</v>
      </c>
      <c r="AA7" s="34"/>
      <c r="AB7" s="34">
        <f t="shared" ref="AB7:AB22" si="5">IFERROR(((AA7/M7)*U7)/100, 0)</f>
        <v>0</v>
      </c>
      <c r="AC7" s="34"/>
      <c r="AD7" s="35">
        <f t="shared" si="0"/>
        <v>0</v>
      </c>
      <c r="AE7" s="34"/>
      <c r="AF7" s="35">
        <f t="shared" si="1"/>
        <v>0</v>
      </c>
      <c r="AG7" s="34"/>
      <c r="AH7" s="35">
        <f t="shared" si="2"/>
        <v>0</v>
      </c>
      <c r="AI7" s="36"/>
      <c r="AJ7" s="35">
        <f t="shared" si="3"/>
        <v>0</v>
      </c>
    </row>
    <row r="8" spans="1:36" s="3" customFormat="1" ht="117" customHeight="1">
      <c r="A8" s="43">
        <v>3</v>
      </c>
      <c r="B8" s="24" t="s">
        <v>43</v>
      </c>
      <c r="C8" s="24" t="s">
        <v>44</v>
      </c>
      <c r="D8" s="43" t="s">
        <v>45</v>
      </c>
      <c r="E8" s="43" t="s">
        <v>46</v>
      </c>
      <c r="F8" s="24" t="s">
        <v>68</v>
      </c>
      <c r="G8" s="24" t="s">
        <v>69</v>
      </c>
      <c r="H8" s="24" t="s">
        <v>49</v>
      </c>
      <c r="I8" s="24" t="s">
        <v>50</v>
      </c>
      <c r="J8" s="24" t="s">
        <v>60</v>
      </c>
      <c r="K8" s="24" t="s">
        <v>70</v>
      </c>
      <c r="L8" s="24" t="s">
        <v>71</v>
      </c>
      <c r="M8" s="170">
        <v>2</v>
      </c>
      <c r="N8" s="43" t="s">
        <v>72</v>
      </c>
      <c r="O8" s="154" t="s">
        <v>73</v>
      </c>
      <c r="P8" s="47" t="s">
        <v>74</v>
      </c>
      <c r="Q8" s="29">
        <v>45659</v>
      </c>
      <c r="R8" s="29">
        <v>46022</v>
      </c>
      <c r="S8" s="24" t="s">
        <v>57</v>
      </c>
      <c r="T8" s="44" t="s">
        <v>67</v>
      </c>
      <c r="U8" s="32">
        <f t="shared" si="4"/>
        <v>5.882352941176471</v>
      </c>
      <c r="V8" s="33"/>
      <c r="W8" s="101">
        <v>0</v>
      </c>
      <c r="X8" s="123">
        <v>1</v>
      </c>
      <c r="Y8" s="101">
        <v>0</v>
      </c>
      <c r="Z8" s="123">
        <v>1</v>
      </c>
      <c r="AA8" s="34"/>
      <c r="AB8" s="34">
        <f t="shared" si="5"/>
        <v>0</v>
      </c>
      <c r="AC8" s="34"/>
      <c r="AD8" s="35">
        <f t="shared" si="0"/>
        <v>0</v>
      </c>
      <c r="AE8" s="34"/>
      <c r="AF8" s="35">
        <f t="shared" si="1"/>
        <v>0</v>
      </c>
      <c r="AG8" s="34"/>
      <c r="AH8" s="35">
        <f t="shared" si="2"/>
        <v>0</v>
      </c>
      <c r="AI8" s="36"/>
      <c r="AJ8" s="35">
        <f t="shared" si="3"/>
        <v>0</v>
      </c>
    </row>
    <row r="9" spans="1:36" s="3" customFormat="1" ht="117" customHeight="1">
      <c r="A9" s="43">
        <v>4</v>
      </c>
      <c r="B9" s="24" t="s">
        <v>43</v>
      </c>
      <c r="C9" s="24" t="s">
        <v>44</v>
      </c>
      <c r="D9" s="43" t="s">
        <v>45</v>
      </c>
      <c r="E9" s="43" t="s">
        <v>46</v>
      </c>
      <c r="F9" s="24" t="s">
        <v>75</v>
      </c>
      <c r="G9" s="24" t="s">
        <v>76</v>
      </c>
      <c r="H9" s="24" t="s">
        <v>49</v>
      </c>
      <c r="I9" s="24" t="s">
        <v>50</v>
      </c>
      <c r="J9" s="24" t="s">
        <v>51</v>
      </c>
      <c r="K9" s="24" t="s">
        <v>77</v>
      </c>
      <c r="L9" s="24" t="s">
        <v>78</v>
      </c>
      <c r="M9" s="112">
        <v>1</v>
      </c>
      <c r="N9" s="43" t="s">
        <v>54</v>
      </c>
      <c r="O9" s="154" t="s">
        <v>79</v>
      </c>
      <c r="P9" s="47" t="s">
        <v>56</v>
      </c>
      <c r="Q9" s="29">
        <v>45659</v>
      </c>
      <c r="R9" s="30">
        <v>46022</v>
      </c>
      <c r="S9" s="24" t="s">
        <v>66</v>
      </c>
      <c r="T9" s="44" t="s">
        <v>80</v>
      </c>
      <c r="U9" s="32">
        <f t="shared" si="4"/>
        <v>5.882352941176471</v>
      </c>
      <c r="V9" s="33"/>
      <c r="W9" s="101">
        <v>0.25</v>
      </c>
      <c r="X9" s="101">
        <v>0.25</v>
      </c>
      <c r="Y9" s="101">
        <v>0.25</v>
      </c>
      <c r="Z9" s="102">
        <v>0.25</v>
      </c>
      <c r="AA9" s="34"/>
      <c r="AB9" s="34">
        <f t="shared" si="5"/>
        <v>0</v>
      </c>
      <c r="AC9" s="34"/>
      <c r="AD9" s="35">
        <f t="shared" si="0"/>
        <v>0</v>
      </c>
      <c r="AE9" s="34"/>
      <c r="AF9" s="35">
        <f t="shared" si="1"/>
        <v>0</v>
      </c>
      <c r="AG9" s="34"/>
      <c r="AH9" s="35">
        <f t="shared" si="2"/>
        <v>0</v>
      </c>
      <c r="AI9" s="36"/>
      <c r="AJ9" s="35">
        <f t="shared" si="3"/>
        <v>0</v>
      </c>
    </row>
    <row r="10" spans="1:36" s="3" customFormat="1" ht="117" customHeight="1">
      <c r="A10" s="43">
        <v>5</v>
      </c>
      <c r="B10" s="24" t="s">
        <v>43</v>
      </c>
      <c r="C10" s="24" t="s">
        <v>44</v>
      </c>
      <c r="D10" s="43" t="s">
        <v>45</v>
      </c>
      <c r="E10" s="43" t="s">
        <v>46</v>
      </c>
      <c r="F10" s="24" t="s">
        <v>47</v>
      </c>
      <c r="G10" s="24" t="s">
        <v>81</v>
      </c>
      <c r="H10" s="24" t="s">
        <v>49</v>
      </c>
      <c r="I10" s="24" t="s">
        <v>50</v>
      </c>
      <c r="J10" s="24" t="s">
        <v>60</v>
      </c>
      <c r="K10" s="24" t="s">
        <v>82</v>
      </c>
      <c r="L10" s="24" t="s">
        <v>83</v>
      </c>
      <c r="M10" s="170">
        <v>2</v>
      </c>
      <c r="N10" s="43" t="s">
        <v>63</v>
      </c>
      <c r="O10" s="155" t="s">
        <v>84</v>
      </c>
      <c r="P10" s="47" t="s">
        <v>65</v>
      </c>
      <c r="Q10" s="29">
        <v>45659</v>
      </c>
      <c r="R10" s="30">
        <v>46022</v>
      </c>
      <c r="S10" s="24" t="s">
        <v>57</v>
      </c>
      <c r="T10" s="44" t="s">
        <v>67</v>
      </c>
      <c r="U10" s="32">
        <f t="shared" si="4"/>
        <v>5.882352941176471</v>
      </c>
      <c r="V10" s="33"/>
      <c r="W10" s="101">
        <v>0</v>
      </c>
      <c r="X10" s="101">
        <v>0.5</v>
      </c>
      <c r="Y10" s="101">
        <v>0</v>
      </c>
      <c r="Z10" s="102">
        <v>0.5</v>
      </c>
      <c r="AA10" s="34"/>
      <c r="AB10" s="34">
        <f t="shared" si="5"/>
        <v>0</v>
      </c>
      <c r="AC10" s="34"/>
      <c r="AD10" s="35">
        <f t="shared" si="0"/>
        <v>0</v>
      </c>
      <c r="AE10" s="34"/>
      <c r="AF10" s="35">
        <f t="shared" si="1"/>
        <v>0</v>
      </c>
      <c r="AG10" s="34"/>
      <c r="AH10" s="35">
        <f t="shared" si="2"/>
        <v>0</v>
      </c>
      <c r="AI10" s="36"/>
      <c r="AJ10" s="35">
        <f t="shared" si="3"/>
        <v>0</v>
      </c>
    </row>
    <row r="11" spans="1:36" s="3" customFormat="1" ht="117" customHeight="1">
      <c r="A11" s="43">
        <v>6</v>
      </c>
      <c r="B11" s="24" t="s">
        <v>43</v>
      </c>
      <c r="C11" s="24" t="s">
        <v>44</v>
      </c>
      <c r="D11" s="43" t="s">
        <v>45</v>
      </c>
      <c r="E11" s="43" t="s">
        <v>46</v>
      </c>
      <c r="F11" s="24" t="s">
        <v>47</v>
      </c>
      <c r="G11" s="24" t="s">
        <v>85</v>
      </c>
      <c r="H11" s="24" t="s">
        <v>49</v>
      </c>
      <c r="I11" s="24" t="s">
        <v>50</v>
      </c>
      <c r="J11" s="24" t="s">
        <v>51</v>
      </c>
      <c r="K11" s="24" t="s">
        <v>86</v>
      </c>
      <c r="L11" s="24" t="s">
        <v>87</v>
      </c>
      <c r="M11" s="171">
        <v>1</v>
      </c>
      <c r="N11" s="24" t="s">
        <v>88</v>
      </c>
      <c r="O11" s="24" t="s">
        <v>89</v>
      </c>
      <c r="P11" s="47" t="s">
        <v>65</v>
      </c>
      <c r="Q11" s="29">
        <v>45659</v>
      </c>
      <c r="R11" s="30">
        <v>46022</v>
      </c>
      <c r="S11" s="24" t="s">
        <v>66</v>
      </c>
      <c r="T11" s="44" t="s">
        <v>90</v>
      </c>
      <c r="U11" s="32">
        <f t="shared" si="4"/>
        <v>5.882352941176471</v>
      </c>
      <c r="V11" s="33"/>
      <c r="W11" s="101">
        <v>0</v>
      </c>
      <c r="X11" s="101">
        <v>0.5</v>
      </c>
      <c r="Y11" s="101">
        <v>0</v>
      </c>
      <c r="Z11" s="102">
        <v>0.5</v>
      </c>
      <c r="AA11" s="34"/>
      <c r="AB11" s="34">
        <f t="shared" si="5"/>
        <v>0</v>
      </c>
      <c r="AC11" s="34"/>
      <c r="AD11" s="35">
        <f t="shared" si="0"/>
        <v>0</v>
      </c>
      <c r="AE11" s="34"/>
      <c r="AF11" s="35">
        <f t="shared" si="1"/>
        <v>0</v>
      </c>
      <c r="AG11" s="34"/>
      <c r="AH11" s="35">
        <f t="shared" si="2"/>
        <v>0</v>
      </c>
      <c r="AI11" s="36"/>
      <c r="AJ11" s="35">
        <f t="shared" si="3"/>
        <v>0</v>
      </c>
    </row>
    <row r="12" spans="1:36" s="3" customFormat="1" ht="117" customHeight="1">
      <c r="A12" s="43">
        <v>7</v>
      </c>
      <c r="B12" s="24" t="s">
        <v>43</v>
      </c>
      <c r="C12" s="24" t="s">
        <v>44</v>
      </c>
      <c r="D12" s="43" t="s">
        <v>45</v>
      </c>
      <c r="E12" s="43" t="s">
        <v>46</v>
      </c>
      <c r="F12" s="24" t="s">
        <v>47</v>
      </c>
      <c r="G12" s="24" t="s">
        <v>91</v>
      </c>
      <c r="H12" s="24" t="s">
        <v>49</v>
      </c>
      <c r="I12" s="24" t="s">
        <v>50</v>
      </c>
      <c r="J12" s="24" t="s">
        <v>51</v>
      </c>
      <c r="K12" s="24" t="s">
        <v>92</v>
      </c>
      <c r="L12" s="24" t="s">
        <v>93</v>
      </c>
      <c r="M12" s="112">
        <v>1</v>
      </c>
      <c r="N12" s="43" t="s">
        <v>54</v>
      </c>
      <c r="O12" s="155" t="s">
        <v>94</v>
      </c>
      <c r="P12" s="47" t="s">
        <v>56</v>
      </c>
      <c r="Q12" s="29">
        <v>45659</v>
      </c>
      <c r="R12" s="30">
        <v>46022</v>
      </c>
      <c r="S12" s="24" t="s">
        <v>57</v>
      </c>
      <c r="T12" s="44" t="s">
        <v>80</v>
      </c>
      <c r="U12" s="32">
        <f t="shared" si="4"/>
        <v>5.882352941176471</v>
      </c>
      <c r="V12" s="33"/>
      <c r="W12" s="101">
        <v>0.25</v>
      </c>
      <c r="X12" s="101">
        <v>0.25</v>
      </c>
      <c r="Y12" s="101">
        <v>0.25</v>
      </c>
      <c r="Z12" s="102">
        <v>0.25</v>
      </c>
      <c r="AA12" s="34"/>
      <c r="AB12" s="34">
        <f t="shared" si="5"/>
        <v>0</v>
      </c>
      <c r="AC12" s="34"/>
      <c r="AD12" s="35">
        <f t="shared" si="0"/>
        <v>0</v>
      </c>
      <c r="AE12" s="34"/>
      <c r="AF12" s="35">
        <f t="shared" si="1"/>
        <v>0</v>
      </c>
      <c r="AG12" s="34"/>
      <c r="AH12" s="35">
        <f t="shared" si="2"/>
        <v>0</v>
      </c>
      <c r="AI12" s="36"/>
      <c r="AJ12" s="35">
        <f t="shared" si="3"/>
        <v>0</v>
      </c>
    </row>
    <row r="13" spans="1:36" s="3" customFormat="1" ht="117" customHeight="1">
      <c r="A13" s="43">
        <v>8</v>
      </c>
      <c r="B13" s="24" t="s">
        <v>43</v>
      </c>
      <c r="C13" s="24" t="s">
        <v>44</v>
      </c>
      <c r="D13" s="43" t="s">
        <v>45</v>
      </c>
      <c r="E13" s="43" t="s">
        <v>46</v>
      </c>
      <c r="F13" s="24" t="s">
        <v>47</v>
      </c>
      <c r="G13" s="24" t="s">
        <v>95</v>
      </c>
      <c r="H13" s="24" t="s">
        <v>49</v>
      </c>
      <c r="I13" s="126" t="s">
        <v>50</v>
      </c>
      <c r="J13" s="24" t="s">
        <v>51</v>
      </c>
      <c r="K13" s="24" t="s">
        <v>96</v>
      </c>
      <c r="L13" s="24" t="s">
        <v>97</v>
      </c>
      <c r="M13" s="112">
        <v>1</v>
      </c>
      <c r="N13" s="43" t="s">
        <v>54</v>
      </c>
      <c r="O13" s="155" t="s">
        <v>98</v>
      </c>
      <c r="P13" s="130" t="s">
        <v>56</v>
      </c>
      <c r="Q13" s="29">
        <v>45659</v>
      </c>
      <c r="R13" s="30">
        <v>46022</v>
      </c>
      <c r="S13" s="24" t="s">
        <v>57</v>
      </c>
      <c r="T13" s="44" t="s">
        <v>80</v>
      </c>
      <c r="U13" s="32">
        <f t="shared" si="4"/>
        <v>5.882352941176471</v>
      </c>
      <c r="V13" s="134"/>
      <c r="W13" s="135">
        <v>0.25</v>
      </c>
      <c r="X13" s="135">
        <v>0.25</v>
      </c>
      <c r="Y13" s="135">
        <v>0.25</v>
      </c>
      <c r="Z13" s="136">
        <v>0.25</v>
      </c>
      <c r="AA13" s="68"/>
      <c r="AB13" s="68">
        <f t="shared" si="5"/>
        <v>0</v>
      </c>
      <c r="AC13" s="68"/>
      <c r="AD13" s="69">
        <f t="shared" si="0"/>
        <v>0</v>
      </c>
      <c r="AE13" s="68"/>
      <c r="AF13" s="69">
        <f t="shared" si="1"/>
        <v>0</v>
      </c>
      <c r="AG13" s="68"/>
      <c r="AH13" s="69">
        <f t="shared" si="2"/>
        <v>0</v>
      </c>
      <c r="AI13" s="70"/>
      <c r="AJ13" s="69">
        <f t="shared" si="3"/>
        <v>0</v>
      </c>
    </row>
    <row r="14" spans="1:36" s="3" customFormat="1" ht="81">
      <c r="A14" s="43">
        <v>9</v>
      </c>
      <c r="B14" s="24" t="s">
        <v>43</v>
      </c>
      <c r="C14" s="24" t="s">
        <v>44</v>
      </c>
      <c r="D14" s="43" t="s">
        <v>45</v>
      </c>
      <c r="E14" s="43" t="s">
        <v>46</v>
      </c>
      <c r="F14" s="24" t="s">
        <v>47</v>
      </c>
      <c r="G14" s="24" t="s">
        <v>99</v>
      </c>
      <c r="H14" s="24" t="s">
        <v>49</v>
      </c>
      <c r="I14" s="126" t="s">
        <v>50</v>
      </c>
      <c r="J14" s="24" t="s">
        <v>51</v>
      </c>
      <c r="K14" s="24" t="s">
        <v>100</v>
      </c>
      <c r="L14" s="24" t="s">
        <v>101</v>
      </c>
      <c r="M14" s="112">
        <v>1</v>
      </c>
      <c r="N14" s="43" t="s">
        <v>54</v>
      </c>
      <c r="O14" s="155" t="s">
        <v>102</v>
      </c>
      <c r="P14" s="130" t="s">
        <v>65</v>
      </c>
      <c r="Q14" s="29">
        <v>45659</v>
      </c>
      <c r="R14" s="30">
        <v>46022</v>
      </c>
      <c r="S14" s="24" t="s">
        <v>103</v>
      </c>
      <c r="T14" s="44" t="s">
        <v>104</v>
      </c>
      <c r="U14" s="32">
        <f t="shared" si="4"/>
        <v>5.882352941176471</v>
      </c>
      <c r="V14" s="134"/>
      <c r="W14" s="135">
        <v>0.5</v>
      </c>
      <c r="X14" s="135">
        <v>0</v>
      </c>
      <c r="Y14" s="135">
        <v>0.5</v>
      </c>
      <c r="Z14" s="136">
        <v>0</v>
      </c>
      <c r="AA14" s="68"/>
      <c r="AB14" s="68">
        <f t="shared" si="5"/>
        <v>0</v>
      </c>
      <c r="AC14" s="68"/>
      <c r="AD14" s="69">
        <f t="shared" si="0"/>
        <v>0</v>
      </c>
      <c r="AE14" s="68"/>
      <c r="AF14" s="69">
        <f t="shared" si="1"/>
        <v>0</v>
      </c>
      <c r="AG14" s="68"/>
      <c r="AH14" s="69">
        <f t="shared" si="2"/>
        <v>0</v>
      </c>
      <c r="AI14" s="70"/>
      <c r="AJ14" s="69">
        <f t="shared" si="3"/>
        <v>0</v>
      </c>
    </row>
    <row r="15" spans="1:36" s="3" customFormat="1" ht="81">
      <c r="A15" s="43">
        <v>10</v>
      </c>
      <c r="B15" s="24" t="s">
        <v>43</v>
      </c>
      <c r="C15" s="24" t="s">
        <v>44</v>
      </c>
      <c r="D15" s="43" t="s">
        <v>45</v>
      </c>
      <c r="E15" s="43" t="s">
        <v>46</v>
      </c>
      <c r="F15" s="24" t="s">
        <v>47</v>
      </c>
      <c r="G15" s="24" t="s">
        <v>105</v>
      </c>
      <c r="H15" s="24" t="s">
        <v>49</v>
      </c>
      <c r="I15" s="126" t="s">
        <v>50</v>
      </c>
      <c r="J15" s="24" t="s">
        <v>60</v>
      </c>
      <c r="K15" s="24" t="s">
        <v>106</v>
      </c>
      <c r="L15" s="24" t="s">
        <v>107</v>
      </c>
      <c r="M15" s="170">
        <v>1</v>
      </c>
      <c r="N15" s="43" t="s">
        <v>72</v>
      </c>
      <c r="O15" s="155" t="s">
        <v>108</v>
      </c>
      <c r="P15" s="130" t="s">
        <v>65</v>
      </c>
      <c r="Q15" s="29">
        <v>45659</v>
      </c>
      <c r="R15" s="30">
        <v>46022</v>
      </c>
      <c r="S15" s="24" t="s">
        <v>103</v>
      </c>
      <c r="T15" s="44" t="s">
        <v>104</v>
      </c>
      <c r="U15" s="32">
        <f t="shared" si="4"/>
        <v>5.882352941176471</v>
      </c>
      <c r="V15" s="134"/>
      <c r="W15" s="135">
        <v>0.5</v>
      </c>
      <c r="X15" s="135">
        <v>0.5</v>
      </c>
      <c r="Y15" s="135">
        <v>0</v>
      </c>
      <c r="Z15" s="136">
        <v>0</v>
      </c>
      <c r="AA15" s="68"/>
      <c r="AB15" s="68">
        <f t="shared" si="5"/>
        <v>0</v>
      </c>
      <c r="AC15" s="68"/>
      <c r="AD15" s="69">
        <f t="shared" si="0"/>
        <v>0</v>
      </c>
      <c r="AE15" s="68"/>
      <c r="AF15" s="69">
        <f t="shared" si="1"/>
        <v>0</v>
      </c>
      <c r="AG15" s="68"/>
      <c r="AH15" s="69">
        <f t="shared" si="2"/>
        <v>0</v>
      </c>
      <c r="AI15" s="70"/>
      <c r="AJ15" s="69">
        <f t="shared" si="3"/>
        <v>0</v>
      </c>
    </row>
    <row r="16" spans="1:36" s="3" customFormat="1" ht="81">
      <c r="A16" s="43">
        <v>11</v>
      </c>
      <c r="B16" s="24" t="s">
        <v>43</v>
      </c>
      <c r="C16" s="24" t="s">
        <v>44</v>
      </c>
      <c r="D16" s="43" t="s">
        <v>45</v>
      </c>
      <c r="E16" s="43" t="s">
        <v>46</v>
      </c>
      <c r="F16" s="24" t="s">
        <v>47</v>
      </c>
      <c r="G16" s="24" t="s">
        <v>109</v>
      </c>
      <c r="H16" s="24" t="s">
        <v>49</v>
      </c>
      <c r="I16" s="126" t="s">
        <v>50</v>
      </c>
      <c r="J16" s="24" t="s">
        <v>51</v>
      </c>
      <c r="K16" s="24" t="s">
        <v>110</v>
      </c>
      <c r="L16" s="24" t="s">
        <v>111</v>
      </c>
      <c r="M16" s="172">
        <v>1</v>
      </c>
      <c r="N16" s="43" t="s">
        <v>112</v>
      </c>
      <c r="O16" s="155" t="s">
        <v>113</v>
      </c>
      <c r="P16" s="130" t="s">
        <v>56</v>
      </c>
      <c r="Q16" s="29">
        <v>45659</v>
      </c>
      <c r="R16" s="30">
        <v>46022</v>
      </c>
      <c r="S16" s="24" t="s">
        <v>103</v>
      </c>
      <c r="T16" s="44" t="s">
        <v>114</v>
      </c>
      <c r="U16" s="32">
        <f t="shared" si="4"/>
        <v>5.882352941176471</v>
      </c>
      <c r="V16" s="134"/>
      <c r="W16" s="135">
        <v>0.25</v>
      </c>
      <c r="X16" s="135">
        <v>0.25</v>
      </c>
      <c r="Y16" s="135">
        <v>0.25</v>
      </c>
      <c r="Z16" s="136">
        <v>0.25</v>
      </c>
      <c r="AA16" s="68"/>
      <c r="AB16" s="68">
        <f t="shared" si="5"/>
        <v>0</v>
      </c>
      <c r="AC16" s="68"/>
      <c r="AD16" s="69">
        <f t="shared" si="0"/>
        <v>0</v>
      </c>
      <c r="AE16" s="68"/>
      <c r="AF16" s="69">
        <f t="shared" si="1"/>
        <v>0</v>
      </c>
      <c r="AG16" s="68"/>
      <c r="AH16" s="69">
        <f t="shared" si="2"/>
        <v>0</v>
      </c>
      <c r="AI16" s="70"/>
      <c r="AJ16" s="69">
        <f t="shared" si="3"/>
        <v>0</v>
      </c>
    </row>
    <row r="17" spans="1:36" s="3" customFormat="1" ht="81">
      <c r="A17" s="43">
        <v>12</v>
      </c>
      <c r="B17" s="24" t="s">
        <v>43</v>
      </c>
      <c r="C17" s="24" t="s">
        <v>44</v>
      </c>
      <c r="D17" s="43" t="s">
        <v>45</v>
      </c>
      <c r="E17" s="43" t="s">
        <v>46</v>
      </c>
      <c r="F17" s="24" t="s">
        <v>47</v>
      </c>
      <c r="G17" s="24" t="s">
        <v>48</v>
      </c>
      <c r="H17" s="24" t="s">
        <v>49</v>
      </c>
      <c r="I17" s="126" t="s">
        <v>50</v>
      </c>
      <c r="J17" s="24" t="s">
        <v>60</v>
      </c>
      <c r="K17" s="24" t="s">
        <v>115</v>
      </c>
      <c r="L17" s="24" t="s">
        <v>116</v>
      </c>
      <c r="M17" s="170">
        <v>2</v>
      </c>
      <c r="N17" s="43" t="s">
        <v>72</v>
      </c>
      <c r="O17" s="155" t="s">
        <v>117</v>
      </c>
      <c r="P17" s="130" t="s">
        <v>65</v>
      </c>
      <c r="Q17" s="29">
        <v>45659</v>
      </c>
      <c r="R17" s="30">
        <v>46022</v>
      </c>
      <c r="S17" s="24" t="s">
        <v>57</v>
      </c>
      <c r="T17" s="44" t="s">
        <v>90</v>
      </c>
      <c r="U17" s="32">
        <f t="shared" si="4"/>
        <v>5.882352941176471</v>
      </c>
      <c r="V17" s="134"/>
      <c r="W17" s="163">
        <v>1</v>
      </c>
      <c r="X17" s="135">
        <v>0</v>
      </c>
      <c r="Y17" s="135">
        <v>0</v>
      </c>
      <c r="Z17" s="163">
        <v>1</v>
      </c>
      <c r="AA17" s="68"/>
      <c r="AB17" s="68">
        <f t="shared" si="5"/>
        <v>0</v>
      </c>
      <c r="AC17" s="68"/>
      <c r="AD17" s="69">
        <f t="shared" si="0"/>
        <v>0</v>
      </c>
      <c r="AE17" s="68"/>
      <c r="AF17" s="69">
        <f t="shared" si="1"/>
        <v>0</v>
      </c>
      <c r="AG17" s="68"/>
      <c r="AH17" s="69">
        <f t="shared" si="2"/>
        <v>0</v>
      </c>
      <c r="AI17" s="70"/>
      <c r="AJ17" s="69">
        <f t="shared" si="3"/>
        <v>0</v>
      </c>
    </row>
    <row r="18" spans="1:36" s="3" customFormat="1" ht="121.5">
      <c r="A18" s="43">
        <v>13</v>
      </c>
      <c r="B18" s="24" t="s">
        <v>43</v>
      </c>
      <c r="C18" s="24" t="s">
        <v>44</v>
      </c>
      <c r="D18" s="43" t="s">
        <v>45</v>
      </c>
      <c r="E18" s="43" t="s">
        <v>46</v>
      </c>
      <c r="F18" s="24" t="s">
        <v>118</v>
      </c>
      <c r="G18" s="24" t="s">
        <v>76</v>
      </c>
      <c r="H18" s="24" t="s">
        <v>49</v>
      </c>
      <c r="I18" s="126" t="s">
        <v>50</v>
      </c>
      <c r="J18" s="24" t="s">
        <v>60</v>
      </c>
      <c r="K18" s="24" t="s">
        <v>119</v>
      </c>
      <c r="L18" s="24" t="s">
        <v>120</v>
      </c>
      <c r="M18" s="170">
        <v>6</v>
      </c>
      <c r="N18" s="43" t="s">
        <v>72</v>
      </c>
      <c r="O18" s="154" t="s">
        <v>121</v>
      </c>
      <c r="P18" s="130" t="s">
        <v>74</v>
      </c>
      <c r="Q18" s="29">
        <v>45659</v>
      </c>
      <c r="R18" s="30">
        <v>46022</v>
      </c>
      <c r="S18" s="24" t="s">
        <v>57</v>
      </c>
      <c r="T18" s="44" t="s">
        <v>122</v>
      </c>
      <c r="U18" s="32">
        <f t="shared" si="4"/>
        <v>5.882352941176471</v>
      </c>
      <c r="V18" s="134"/>
      <c r="W18" s="135">
        <v>0.1</v>
      </c>
      <c r="X18" s="135">
        <v>0.3</v>
      </c>
      <c r="Y18" s="135">
        <v>0.3</v>
      </c>
      <c r="Z18" s="136">
        <v>0.3</v>
      </c>
      <c r="AA18" s="68"/>
      <c r="AB18" s="68">
        <f t="shared" si="5"/>
        <v>0</v>
      </c>
      <c r="AC18" s="68"/>
      <c r="AD18" s="69">
        <f t="shared" si="0"/>
        <v>0</v>
      </c>
      <c r="AE18" s="68"/>
      <c r="AF18" s="69">
        <f t="shared" si="1"/>
        <v>0</v>
      </c>
      <c r="AG18" s="68"/>
      <c r="AH18" s="69">
        <f t="shared" si="2"/>
        <v>0</v>
      </c>
      <c r="AI18" s="70"/>
      <c r="AJ18" s="69">
        <f t="shared" si="3"/>
        <v>0</v>
      </c>
    </row>
    <row r="19" spans="1:36" s="3" customFormat="1" ht="108">
      <c r="A19" s="43">
        <v>14</v>
      </c>
      <c r="B19" s="24" t="s">
        <v>43</v>
      </c>
      <c r="C19" s="24" t="s">
        <v>44</v>
      </c>
      <c r="D19" s="43" t="s">
        <v>45</v>
      </c>
      <c r="E19" s="43" t="s">
        <v>46</v>
      </c>
      <c r="F19" s="24" t="s">
        <v>118</v>
      </c>
      <c r="G19" s="24" t="s">
        <v>76</v>
      </c>
      <c r="H19" s="24" t="s">
        <v>49</v>
      </c>
      <c r="I19" s="126" t="s">
        <v>50</v>
      </c>
      <c r="J19" s="24" t="s">
        <v>60</v>
      </c>
      <c r="K19" s="24" t="s">
        <v>123</v>
      </c>
      <c r="L19" s="24" t="s">
        <v>124</v>
      </c>
      <c r="M19" s="112">
        <v>1</v>
      </c>
      <c r="N19" s="24" t="s">
        <v>88</v>
      </c>
      <c r="O19" s="154" t="s">
        <v>125</v>
      </c>
      <c r="P19" s="130" t="s">
        <v>65</v>
      </c>
      <c r="Q19" s="29">
        <v>45659</v>
      </c>
      <c r="R19" s="30">
        <v>46022</v>
      </c>
      <c r="S19" s="24" t="s">
        <v>57</v>
      </c>
      <c r="T19" s="44" t="s">
        <v>80</v>
      </c>
      <c r="U19" s="32">
        <f t="shared" si="4"/>
        <v>5.882352941176471</v>
      </c>
      <c r="V19" s="134"/>
      <c r="W19" s="135">
        <v>0</v>
      </c>
      <c r="X19" s="135">
        <v>0.25</v>
      </c>
      <c r="Y19" s="135">
        <v>0.5</v>
      </c>
      <c r="Z19" s="136">
        <v>0.25</v>
      </c>
      <c r="AA19" s="68"/>
      <c r="AB19" s="68">
        <f t="shared" si="5"/>
        <v>0</v>
      </c>
      <c r="AC19" s="68"/>
      <c r="AD19" s="69">
        <f t="shared" si="0"/>
        <v>0</v>
      </c>
      <c r="AE19" s="68"/>
      <c r="AF19" s="69">
        <f t="shared" si="1"/>
        <v>0</v>
      </c>
      <c r="AG19" s="68"/>
      <c r="AH19" s="69">
        <f t="shared" si="2"/>
        <v>0</v>
      </c>
      <c r="AI19" s="70"/>
      <c r="AJ19" s="69">
        <f t="shared" si="3"/>
        <v>0</v>
      </c>
    </row>
    <row r="20" spans="1:36" s="3" customFormat="1" ht="81">
      <c r="A20" s="43">
        <v>15</v>
      </c>
      <c r="B20" s="24" t="s">
        <v>43</v>
      </c>
      <c r="C20" s="24" t="s">
        <v>44</v>
      </c>
      <c r="D20" s="43" t="s">
        <v>45</v>
      </c>
      <c r="E20" s="43" t="s">
        <v>46</v>
      </c>
      <c r="F20" s="24" t="s">
        <v>47</v>
      </c>
      <c r="G20" s="24" t="s">
        <v>126</v>
      </c>
      <c r="H20" s="24" t="s">
        <v>49</v>
      </c>
      <c r="I20" s="126" t="s">
        <v>50</v>
      </c>
      <c r="J20" s="24" t="s">
        <v>51</v>
      </c>
      <c r="K20" s="24" t="s">
        <v>127</v>
      </c>
      <c r="L20" s="24" t="s">
        <v>128</v>
      </c>
      <c r="M20" s="172">
        <v>1</v>
      </c>
      <c r="N20" s="24" t="s">
        <v>88</v>
      </c>
      <c r="O20" s="155" t="s">
        <v>129</v>
      </c>
      <c r="P20" s="43" t="s">
        <v>130</v>
      </c>
      <c r="Q20" s="29">
        <v>45659</v>
      </c>
      <c r="R20" s="30">
        <v>46022</v>
      </c>
      <c r="S20" s="24" t="s">
        <v>57</v>
      </c>
      <c r="T20" s="44" t="s">
        <v>122</v>
      </c>
      <c r="U20" s="32">
        <f t="shared" si="4"/>
        <v>5.882352941176471</v>
      </c>
      <c r="V20" s="134"/>
      <c r="W20" s="135">
        <v>0.25</v>
      </c>
      <c r="X20" s="135">
        <v>0.25</v>
      </c>
      <c r="Y20" s="135">
        <v>0.25</v>
      </c>
      <c r="Z20" s="136">
        <v>0.25</v>
      </c>
      <c r="AA20" s="68"/>
      <c r="AB20" s="68">
        <f t="shared" si="5"/>
        <v>0</v>
      </c>
      <c r="AC20" s="68"/>
      <c r="AD20" s="69">
        <f t="shared" si="0"/>
        <v>0</v>
      </c>
      <c r="AE20" s="68"/>
      <c r="AF20" s="69">
        <f t="shared" si="1"/>
        <v>0</v>
      </c>
      <c r="AG20" s="68"/>
      <c r="AH20" s="69">
        <f t="shared" si="2"/>
        <v>0</v>
      </c>
      <c r="AI20" s="70"/>
      <c r="AJ20" s="69">
        <f t="shared" si="3"/>
        <v>0</v>
      </c>
    </row>
    <row r="21" spans="1:36" s="3" customFormat="1" ht="121.5">
      <c r="A21" s="43">
        <v>16</v>
      </c>
      <c r="B21" s="24" t="s">
        <v>43</v>
      </c>
      <c r="C21" s="24" t="s">
        <v>131</v>
      </c>
      <c r="D21" s="43" t="s">
        <v>45</v>
      </c>
      <c r="E21" s="43" t="s">
        <v>46</v>
      </c>
      <c r="F21" s="24" t="s">
        <v>132</v>
      </c>
      <c r="G21" s="24" t="s">
        <v>69</v>
      </c>
      <c r="H21" s="24" t="s">
        <v>49</v>
      </c>
      <c r="I21" s="126" t="s">
        <v>50</v>
      </c>
      <c r="J21" s="24" t="s">
        <v>51</v>
      </c>
      <c r="K21" s="24" t="s">
        <v>133</v>
      </c>
      <c r="L21" s="24" t="s">
        <v>134</v>
      </c>
      <c r="M21" s="172">
        <v>1</v>
      </c>
      <c r="N21" s="24" t="s">
        <v>88</v>
      </c>
      <c r="O21" s="154" t="s">
        <v>135</v>
      </c>
      <c r="P21" s="43" t="s">
        <v>130</v>
      </c>
      <c r="Q21" s="29">
        <v>45659</v>
      </c>
      <c r="R21" s="30">
        <v>46022</v>
      </c>
      <c r="S21" s="24" t="s">
        <v>57</v>
      </c>
      <c r="T21" s="44" t="s">
        <v>122</v>
      </c>
      <c r="U21" s="32">
        <f t="shared" si="4"/>
        <v>5.882352941176471</v>
      </c>
      <c r="V21" s="134"/>
      <c r="W21" s="135">
        <v>0.25</v>
      </c>
      <c r="X21" s="135">
        <v>0.25</v>
      </c>
      <c r="Y21" s="135">
        <v>0.25</v>
      </c>
      <c r="Z21" s="136">
        <v>0.25</v>
      </c>
      <c r="AA21" s="68"/>
      <c r="AB21" s="68">
        <f t="shared" si="5"/>
        <v>0</v>
      </c>
      <c r="AC21" s="68"/>
      <c r="AD21" s="69">
        <f t="shared" si="0"/>
        <v>0</v>
      </c>
      <c r="AE21" s="68"/>
      <c r="AF21" s="69">
        <f t="shared" si="1"/>
        <v>0</v>
      </c>
      <c r="AG21" s="68"/>
      <c r="AH21" s="69">
        <f t="shared" si="2"/>
        <v>0</v>
      </c>
      <c r="AI21" s="70"/>
      <c r="AJ21" s="69">
        <f t="shared" si="3"/>
        <v>0</v>
      </c>
    </row>
    <row r="22" spans="1:36" s="3" customFormat="1" ht="81">
      <c r="A22" s="43">
        <v>17</v>
      </c>
      <c r="B22" s="24" t="s">
        <v>43</v>
      </c>
      <c r="C22" s="24" t="s">
        <v>44</v>
      </c>
      <c r="D22" s="43" t="s">
        <v>45</v>
      </c>
      <c r="E22" s="43" t="s">
        <v>46</v>
      </c>
      <c r="F22" s="24" t="s">
        <v>132</v>
      </c>
      <c r="G22" s="24" t="s">
        <v>69</v>
      </c>
      <c r="H22" s="24" t="s">
        <v>49</v>
      </c>
      <c r="I22" s="24" t="s">
        <v>50</v>
      </c>
      <c r="J22" s="24" t="s">
        <v>51</v>
      </c>
      <c r="K22" s="24" t="s">
        <v>136</v>
      </c>
      <c r="L22" s="24" t="s">
        <v>137</v>
      </c>
      <c r="M22" s="170">
        <v>4</v>
      </c>
      <c r="N22" s="43" t="s">
        <v>72</v>
      </c>
      <c r="O22" s="154" t="s">
        <v>138</v>
      </c>
      <c r="P22" s="43" t="s">
        <v>130</v>
      </c>
      <c r="Q22" s="29">
        <v>45659</v>
      </c>
      <c r="R22" s="30">
        <v>46022</v>
      </c>
      <c r="S22" s="24" t="s">
        <v>66</v>
      </c>
      <c r="T22" s="44" t="s">
        <v>139</v>
      </c>
      <c r="U22" s="32">
        <f t="shared" si="4"/>
        <v>5.882352941176471</v>
      </c>
      <c r="V22" s="134"/>
      <c r="W22" s="163">
        <v>1</v>
      </c>
      <c r="X22" s="163">
        <v>1</v>
      </c>
      <c r="Y22" s="163">
        <v>1</v>
      </c>
      <c r="Z22" s="163">
        <v>1</v>
      </c>
      <c r="AA22" s="68"/>
      <c r="AB22" s="68">
        <f t="shared" si="5"/>
        <v>0</v>
      </c>
      <c r="AC22" s="68"/>
      <c r="AD22" s="69">
        <f t="shared" si="0"/>
        <v>0</v>
      </c>
      <c r="AE22" s="68"/>
      <c r="AF22" s="69">
        <f t="shared" si="1"/>
        <v>0</v>
      </c>
      <c r="AG22" s="68"/>
      <c r="AH22" s="69">
        <f t="shared" si="2"/>
        <v>0</v>
      </c>
      <c r="AI22" s="70"/>
      <c r="AJ22" s="69">
        <f t="shared" si="3"/>
        <v>0</v>
      </c>
    </row>
    <row r="1048576"/>
  </sheetData>
  <protectedRanges>
    <protectedRange sqref="V21:V22" name="Range1"/>
    <protectedRange sqref="V6:V20" name="Range1_2"/>
    <protectedRange sqref="AG6:AG22" name="Range2_2"/>
  </protectedRanges>
  <autoFilter ref="A5:AJ6" xr:uid="{00000000-0009-0000-0000-000000000000}"/>
  <mergeCells count="7">
    <mergeCell ref="A1:C3"/>
    <mergeCell ref="E1:R3"/>
    <mergeCell ref="AI1:AI3"/>
    <mergeCell ref="A4:H4"/>
    <mergeCell ref="I4:T4"/>
    <mergeCell ref="V4:V5"/>
    <mergeCell ref="AA4:AJ4"/>
  </mergeCells>
  <pageMargins left="0.7" right="0.7" top="0.75" bottom="0.75" header="0.3" footer="0.3"/>
  <pageSetup orientation="portrait" r:id="rId1"/>
  <drawing r:id="rId2"/>
  <legacyDrawing r:id="rId3"/>
  <oleObjects>
    <mc:AlternateContent xmlns:mc="http://schemas.openxmlformats.org/markup-compatibility/2006">
      <mc:Choice Requires="x14">
        <oleObject progId="PBrush" shapeId="12289" r:id="rId4">
          <objectPr defaultSize="0" autoPict="0" r:id="rId5">
            <anchor moveWithCells="1" sizeWithCells="1">
              <from>
                <xdr:col>1</xdr:col>
                <xdr:colOff>219075</xdr:colOff>
                <xdr:row>0</xdr:row>
                <xdr:rowOff>47625</xdr:rowOff>
              </from>
              <to>
                <xdr:col>2</xdr:col>
                <xdr:colOff>142875</xdr:colOff>
                <xdr:row>2</xdr:row>
                <xdr:rowOff>142875</xdr:rowOff>
              </to>
            </anchor>
          </objectPr>
        </oleObject>
      </mc:Choice>
      <mc:Fallback>
        <oleObject progId="PBrush" shapeId="12289" r:id="rId4"/>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59253-9DD3-4F51-BAFB-7C21B6055BCB}">
  <dimension ref="A1:AV17"/>
  <sheetViews>
    <sheetView showGridLines="0" tabSelected="1" topLeftCell="A5" zoomScaleNormal="100" workbookViewId="0">
      <pane ySplit="1" topLeftCell="Q10" activePane="bottomLeft" state="frozen"/>
      <selection pane="bottomLeft" activeCell="AC12" sqref="AC12"/>
      <selection activeCell="A5" sqref="A5"/>
    </sheetView>
  </sheetViews>
  <sheetFormatPr defaultColWidth="0" defaultRowHeight="11.25" customHeight="1" zeroHeight="1"/>
  <cols>
    <col min="1" max="1" width="5" style="1" customWidth="1"/>
    <col min="2" max="2" width="21.28515625" style="52" customWidth="1"/>
    <col min="3" max="3" width="21.28515625" style="1" customWidth="1"/>
    <col min="4" max="4" width="21.28515625" style="52" customWidth="1"/>
    <col min="5" max="5" width="28.7109375" style="50" bestFit="1" customWidth="1"/>
    <col min="6" max="6" width="26.42578125" style="48" customWidth="1"/>
    <col min="7" max="7" width="32.7109375" style="48" customWidth="1"/>
    <col min="8" max="8" width="35.85546875" style="49" customWidth="1"/>
    <col min="9" max="9" width="20" style="1" bestFit="1" customWidth="1"/>
    <col min="10" max="10" width="39" style="1" customWidth="1"/>
    <col min="11" max="11" width="26.42578125" style="49" customWidth="1"/>
    <col min="12" max="12" width="30.28515625" style="50" customWidth="1"/>
    <col min="13" max="13" width="11" style="50" customWidth="1"/>
    <col min="14" max="14" width="13.85546875" style="50" bestFit="1" customWidth="1"/>
    <col min="15" max="15" width="40.85546875" style="49" customWidth="1"/>
    <col min="16" max="16" width="17" style="1" customWidth="1"/>
    <col min="17" max="17" width="11.7109375" style="50" customWidth="1"/>
    <col min="18" max="18" width="11.85546875" style="50" customWidth="1"/>
    <col min="19" max="19" width="22.140625" style="50" customWidth="1"/>
    <col min="20" max="20" width="31.28515625" style="52" customWidth="1"/>
    <col min="21" max="21" width="18.28515625" style="1" customWidth="1"/>
    <col min="22" max="22" width="61" style="1" customWidth="1"/>
    <col min="23" max="26" width="18.28515625" style="1" customWidth="1"/>
    <col min="27" max="27" width="14.42578125" style="50" customWidth="1"/>
    <col min="28" max="28" width="13" style="50" customWidth="1"/>
    <col min="29" max="29" width="14.42578125" style="50" customWidth="1"/>
    <col min="30" max="30" width="14.28515625" style="50" customWidth="1"/>
    <col min="31" max="31" width="14.28515625" style="53" customWidth="1"/>
    <col min="32" max="35" width="11.42578125" style="50" customWidth="1"/>
    <col min="36" max="36" width="16.140625" style="50" customWidth="1"/>
    <col min="37" max="48" width="11.42578125" style="50" hidden="1" customWidth="1"/>
    <col min="49" max="16384" width="0" style="50" hidden="1"/>
  </cols>
  <sheetData>
    <row r="1" spans="1:36" s="3" customFormat="1" ht="15.75" hidden="1" customHeight="1">
      <c r="A1" s="174"/>
      <c r="B1" s="175"/>
      <c r="C1" s="175"/>
      <c r="D1" s="2"/>
      <c r="E1" s="177" t="s">
        <v>0</v>
      </c>
      <c r="F1" s="177"/>
      <c r="G1" s="177"/>
      <c r="H1" s="177"/>
      <c r="I1" s="177"/>
      <c r="J1" s="177"/>
      <c r="K1" s="177"/>
      <c r="L1" s="177"/>
      <c r="M1" s="177"/>
      <c r="N1" s="177"/>
      <c r="O1" s="177"/>
      <c r="P1" s="177"/>
      <c r="Q1" s="177"/>
      <c r="R1" s="177"/>
      <c r="U1" s="2"/>
      <c r="V1" s="2"/>
      <c r="W1" s="2"/>
      <c r="X1" s="2"/>
      <c r="Y1" s="2"/>
      <c r="Z1" s="2"/>
      <c r="AI1" s="178" t="s">
        <v>1</v>
      </c>
      <c r="AJ1" s="4" t="s">
        <v>2</v>
      </c>
    </row>
    <row r="2" spans="1:36" s="3" customFormat="1" ht="15.75" hidden="1" customHeight="1">
      <c r="A2" s="175"/>
      <c r="B2" s="175"/>
      <c r="C2" s="175"/>
      <c r="D2" s="2"/>
      <c r="E2" s="177"/>
      <c r="F2" s="177"/>
      <c r="G2" s="177"/>
      <c r="H2" s="177"/>
      <c r="I2" s="177"/>
      <c r="J2" s="177"/>
      <c r="K2" s="177"/>
      <c r="L2" s="177"/>
      <c r="M2" s="177"/>
      <c r="N2" s="177"/>
      <c r="O2" s="177"/>
      <c r="P2" s="177"/>
      <c r="Q2" s="177"/>
      <c r="R2" s="177"/>
      <c r="U2" s="2"/>
      <c r="V2" s="2"/>
      <c r="W2" s="2"/>
      <c r="X2" s="2"/>
      <c r="Y2" s="2"/>
      <c r="Z2" s="2"/>
      <c r="AI2" s="178"/>
      <c r="AJ2" s="5" t="s">
        <v>3</v>
      </c>
    </row>
    <row r="3" spans="1:36" s="3" customFormat="1" ht="15.75" hidden="1" customHeight="1">
      <c r="A3" s="176"/>
      <c r="B3" s="176"/>
      <c r="C3" s="176"/>
      <c r="D3" s="6"/>
      <c r="E3" s="177"/>
      <c r="F3" s="177"/>
      <c r="G3" s="177"/>
      <c r="H3" s="177"/>
      <c r="I3" s="177"/>
      <c r="J3" s="177"/>
      <c r="K3" s="177"/>
      <c r="L3" s="177"/>
      <c r="M3" s="177"/>
      <c r="N3" s="177"/>
      <c r="O3" s="177"/>
      <c r="P3" s="177"/>
      <c r="Q3" s="177"/>
      <c r="R3" s="177"/>
      <c r="U3" s="2"/>
      <c r="V3" s="2"/>
      <c r="W3" s="2"/>
      <c r="X3" s="2"/>
      <c r="Y3" s="2"/>
      <c r="Z3" s="2"/>
      <c r="AI3" s="178"/>
      <c r="AJ3" s="7">
        <v>45642</v>
      </c>
    </row>
    <row r="4" spans="1:36" s="10" customFormat="1" ht="29.1" hidden="1" customHeight="1">
      <c r="A4" s="179" t="s">
        <v>4</v>
      </c>
      <c r="B4" s="179"/>
      <c r="C4" s="179"/>
      <c r="D4" s="179"/>
      <c r="E4" s="179"/>
      <c r="F4" s="179"/>
      <c r="G4" s="179"/>
      <c r="H4" s="179"/>
      <c r="I4" s="180" t="s">
        <v>621</v>
      </c>
      <c r="J4" s="180"/>
      <c r="K4" s="180"/>
      <c r="L4" s="180"/>
      <c r="M4" s="180"/>
      <c r="N4" s="180"/>
      <c r="O4" s="180"/>
      <c r="P4" s="180"/>
      <c r="Q4" s="180"/>
      <c r="R4" s="180"/>
      <c r="S4" s="180"/>
      <c r="T4" s="180"/>
      <c r="U4" s="8"/>
      <c r="V4" s="181" t="s">
        <v>6</v>
      </c>
      <c r="W4" s="9"/>
      <c r="X4" s="9"/>
      <c r="Y4" s="9"/>
      <c r="Z4" s="9"/>
      <c r="AA4" s="182" t="s">
        <v>7</v>
      </c>
      <c r="AB4" s="183"/>
      <c r="AC4" s="183"/>
      <c r="AD4" s="183"/>
      <c r="AE4" s="183"/>
      <c r="AF4" s="183"/>
      <c r="AG4" s="183"/>
      <c r="AH4" s="183"/>
      <c r="AI4" s="183"/>
      <c r="AJ4" s="183"/>
    </row>
    <row r="5" spans="1:36" s="19" customFormat="1" ht="77.099999999999994" customHeight="1">
      <c r="A5" s="11" t="s">
        <v>8</v>
      </c>
      <c r="B5" s="11" t="s">
        <v>9</v>
      </c>
      <c r="C5" s="11" t="s">
        <v>333</v>
      </c>
      <c r="D5" s="11" t="s">
        <v>11</v>
      </c>
      <c r="E5" s="11" t="s">
        <v>12</v>
      </c>
      <c r="F5" s="11" t="s">
        <v>13</v>
      </c>
      <c r="G5" s="11" t="s">
        <v>14</v>
      </c>
      <c r="H5" s="11" t="s">
        <v>15</v>
      </c>
      <c r="I5" s="12" t="s">
        <v>16</v>
      </c>
      <c r="J5" s="12" t="s">
        <v>17</v>
      </c>
      <c r="K5" s="12" t="s">
        <v>18</v>
      </c>
      <c r="L5" s="12" t="s">
        <v>19</v>
      </c>
      <c r="M5" s="12" t="s">
        <v>20</v>
      </c>
      <c r="N5" s="12" t="s">
        <v>21</v>
      </c>
      <c r="O5" s="12" t="s">
        <v>22</v>
      </c>
      <c r="P5" s="12" t="s">
        <v>23</v>
      </c>
      <c r="Q5" s="12" t="s">
        <v>24</v>
      </c>
      <c r="R5" s="12" t="s">
        <v>25</v>
      </c>
      <c r="S5" s="12" t="s">
        <v>26</v>
      </c>
      <c r="T5" s="12" t="s">
        <v>27</v>
      </c>
      <c r="U5" s="12" t="s">
        <v>28</v>
      </c>
      <c r="V5" s="181"/>
      <c r="W5" s="13" t="s">
        <v>29</v>
      </c>
      <c r="X5" s="13" t="s">
        <v>30</v>
      </c>
      <c r="Y5" s="14" t="s">
        <v>31</v>
      </c>
      <c r="Z5" s="14" t="s">
        <v>32</v>
      </c>
      <c r="AA5" s="14" t="s">
        <v>33</v>
      </c>
      <c r="AB5" s="15" t="s">
        <v>34</v>
      </c>
      <c r="AC5" s="16" t="s">
        <v>35</v>
      </c>
      <c r="AD5" s="15" t="s">
        <v>36</v>
      </c>
      <c r="AE5" s="16" t="s">
        <v>37</v>
      </c>
      <c r="AF5" s="15" t="s">
        <v>38</v>
      </c>
      <c r="AG5" s="16" t="s">
        <v>39</v>
      </c>
      <c r="AH5" s="15" t="s">
        <v>40</v>
      </c>
      <c r="AI5" s="17" t="s">
        <v>41</v>
      </c>
      <c r="AJ5" s="18" t="s">
        <v>42</v>
      </c>
    </row>
    <row r="6" spans="1:36" s="3" customFormat="1" ht="117" customHeight="1">
      <c r="A6" s="20">
        <v>1</v>
      </c>
      <c r="B6" s="21" t="s">
        <v>622</v>
      </c>
      <c r="C6" s="22" t="s">
        <v>623</v>
      </c>
      <c r="D6" s="22" t="s">
        <v>624</v>
      </c>
      <c r="E6" s="23" t="s">
        <v>625</v>
      </c>
      <c r="F6" s="23" t="s">
        <v>626</v>
      </c>
      <c r="G6" s="24"/>
      <c r="H6" s="24" t="s">
        <v>627</v>
      </c>
      <c r="I6" s="24" t="s">
        <v>628</v>
      </c>
      <c r="J6" s="25" t="s">
        <v>168</v>
      </c>
      <c r="K6" s="26" t="s">
        <v>629</v>
      </c>
      <c r="L6" s="26" t="s">
        <v>630</v>
      </c>
      <c r="M6" s="27">
        <v>1600</v>
      </c>
      <c r="N6" s="26" t="s">
        <v>631</v>
      </c>
      <c r="O6" s="28" t="s">
        <v>632</v>
      </c>
      <c r="P6" s="27" t="s">
        <v>220</v>
      </c>
      <c r="Q6" s="29">
        <v>45691</v>
      </c>
      <c r="R6" s="30">
        <v>46006</v>
      </c>
      <c r="S6" s="23" t="s">
        <v>633</v>
      </c>
      <c r="T6" s="31" t="s">
        <v>634</v>
      </c>
      <c r="U6" s="32">
        <v>12.5</v>
      </c>
      <c r="V6" s="33"/>
      <c r="W6" s="27">
        <v>1600</v>
      </c>
      <c r="X6" s="27">
        <v>1600</v>
      </c>
      <c r="Y6" s="27">
        <v>1600</v>
      </c>
      <c r="Z6" s="27">
        <v>1600</v>
      </c>
      <c r="AA6" s="34"/>
      <c r="AB6" s="34">
        <f t="shared" ref="AB6:AB13" si="0">IFERROR(((AA6/M6)*U6)/100, 0)</f>
        <v>0</v>
      </c>
      <c r="AC6" s="34"/>
      <c r="AD6" s="35">
        <f t="shared" ref="AD6:AD13" si="1">IFERROR(((AC6/M6)*U6)/100,0)</f>
        <v>0</v>
      </c>
      <c r="AE6" s="34"/>
      <c r="AF6" s="35">
        <f t="shared" ref="AF6:AF13" si="2">IFERROR(((AE6/M6)*U6)/100,0)</f>
        <v>0</v>
      </c>
      <c r="AG6" s="34"/>
      <c r="AH6" s="35">
        <f t="shared" ref="AH6:AH13" si="3">IFERROR(((AG6/M6)*U6)/100,0)</f>
        <v>0</v>
      </c>
      <c r="AI6" s="36"/>
      <c r="AJ6" s="35">
        <f t="shared" ref="AJ6:AJ13" si="4">IFERROR((((AI6/M6)*U6)/100),0)</f>
        <v>0</v>
      </c>
    </row>
    <row r="7" spans="1:36" s="3" customFormat="1" ht="117" customHeight="1">
      <c r="A7" s="20">
        <v>2</v>
      </c>
      <c r="B7" s="21" t="s">
        <v>622</v>
      </c>
      <c r="C7" s="22" t="s">
        <v>623</v>
      </c>
      <c r="D7" s="22" t="s">
        <v>635</v>
      </c>
      <c r="E7" s="26" t="s">
        <v>407</v>
      </c>
      <c r="F7" s="26" t="s">
        <v>408</v>
      </c>
      <c r="G7" s="24"/>
      <c r="H7" s="24" t="s">
        <v>627</v>
      </c>
      <c r="I7" s="24" t="s">
        <v>628</v>
      </c>
      <c r="J7" s="25" t="s">
        <v>168</v>
      </c>
      <c r="K7" s="26" t="s">
        <v>636</v>
      </c>
      <c r="L7" s="25" t="s">
        <v>637</v>
      </c>
      <c r="M7" s="27">
        <v>580</v>
      </c>
      <c r="N7" s="26" t="s">
        <v>631</v>
      </c>
      <c r="O7" s="28" t="s">
        <v>638</v>
      </c>
      <c r="P7" s="27" t="s">
        <v>220</v>
      </c>
      <c r="Q7" s="29">
        <v>45691</v>
      </c>
      <c r="R7" s="30">
        <v>46006</v>
      </c>
      <c r="S7" s="23" t="s">
        <v>633</v>
      </c>
      <c r="T7" s="31" t="s">
        <v>639</v>
      </c>
      <c r="U7" s="32">
        <v>12.5</v>
      </c>
      <c r="V7" s="33"/>
      <c r="W7" s="27">
        <v>580</v>
      </c>
      <c r="X7" s="27">
        <v>580</v>
      </c>
      <c r="Y7" s="27">
        <v>580</v>
      </c>
      <c r="Z7" s="27">
        <v>580</v>
      </c>
      <c r="AA7" s="34"/>
      <c r="AB7" s="34">
        <f t="shared" si="0"/>
        <v>0</v>
      </c>
      <c r="AC7" s="34"/>
      <c r="AD7" s="35">
        <f t="shared" si="1"/>
        <v>0</v>
      </c>
      <c r="AE7" s="34"/>
      <c r="AF7" s="35">
        <f t="shared" si="2"/>
        <v>0</v>
      </c>
      <c r="AG7" s="34"/>
      <c r="AH7" s="35">
        <f t="shared" si="3"/>
        <v>0</v>
      </c>
      <c r="AI7" s="36"/>
      <c r="AJ7" s="35">
        <f t="shared" si="4"/>
        <v>0</v>
      </c>
    </row>
    <row r="8" spans="1:36" s="3" customFormat="1" ht="117" customHeight="1">
      <c r="A8" s="20">
        <v>3</v>
      </c>
      <c r="B8" s="21" t="s">
        <v>622</v>
      </c>
      <c r="C8" s="22" t="s">
        <v>623</v>
      </c>
      <c r="D8" s="22" t="s">
        <v>635</v>
      </c>
      <c r="E8" s="26" t="s">
        <v>407</v>
      </c>
      <c r="F8" s="26" t="s">
        <v>408</v>
      </c>
      <c r="G8" s="24"/>
      <c r="H8" s="24" t="s">
        <v>627</v>
      </c>
      <c r="I8" s="24" t="s">
        <v>628</v>
      </c>
      <c r="J8" s="25" t="s">
        <v>168</v>
      </c>
      <c r="K8" s="26" t="s">
        <v>636</v>
      </c>
      <c r="L8" s="26" t="s">
        <v>640</v>
      </c>
      <c r="M8" s="27">
        <v>1961</v>
      </c>
      <c r="N8" s="26" t="s">
        <v>631</v>
      </c>
      <c r="O8" s="28" t="s">
        <v>641</v>
      </c>
      <c r="P8" s="27" t="s">
        <v>157</v>
      </c>
      <c r="Q8" s="29">
        <v>45691</v>
      </c>
      <c r="R8" s="30">
        <v>46006</v>
      </c>
      <c r="S8" s="23" t="s">
        <v>633</v>
      </c>
      <c r="T8" s="31" t="s">
        <v>642</v>
      </c>
      <c r="U8" s="32">
        <v>12.5</v>
      </c>
      <c r="V8" s="33"/>
      <c r="W8" s="27">
        <v>1961</v>
      </c>
      <c r="X8" s="27">
        <v>1961</v>
      </c>
      <c r="Y8" s="27">
        <v>1961</v>
      </c>
      <c r="Z8" s="27">
        <v>1961</v>
      </c>
      <c r="AA8" s="34"/>
      <c r="AB8" s="34">
        <f t="shared" si="0"/>
        <v>0</v>
      </c>
      <c r="AC8" s="34"/>
      <c r="AD8" s="35">
        <f t="shared" si="1"/>
        <v>0</v>
      </c>
      <c r="AE8" s="34"/>
      <c r="AF8" s="35">
        <f t="shared" si="2"/>
        <v>0</v>
      </c>
      <c r="AG8" s="34"/>
      <c r="AH8" s="35">
        <f t="shared" si="3"/>
        <v>0</v>
      </c>
      <c r="AI8" s="36"/>
      <c r="AJ8" s="35">
        <f t="shared" si="4"/>
        <v>0</v>
      </c>
    </row>
    <row r="9" spans="1:36" s="3" customFormat="1" ht="117" customHeight="1">
      <c r="A9" s="20">
        <v>4</v>
      </c>
      <c r="B9" s="21" t="s">
        <v>622</v>
      </c>
      <c r="C9" s="22" t="s">
        <v>623</v>
      </c>
      <c r="D9" s="22" t="s">
        <v>643</v>
      </c>
      <c r="E9" s="26" t="s">
        <v>407</v>
      </c>
      <c r="F9" s="26" t="s">
        <v>408</v>
      </c>
      <c r="G9" s="24"/>
      <c r="H9" s="24" t="s">
        <v>627</v>
      </c>
      <c r="I9" s="24" t="s">
        <v>628</v>
      </c>
      <c r="J9" s="25" t="s">
        <v>168</v>
      </c>
      <c r="K9" s="26" t="s">
        <v>644</v>
      </c>
      <c r="L9" s="26" t="s">
        <v>645</v>
      </c>
      <c r="M9" s="37">
        <v>50</v>
      </c>
      <c r="N9" s="26" t="s">
        <v>646</v>
      </c>
      <c r="O9" s="26" t="s">
        <v>647</v>
      </c>
      <c r="P9" s="27" t="s">
        <v>220</v>
      </c>
      <c r="Q9" s="29">
        <v>45691</v>
      </c>
      <c r="R9" s="30">
        <v>46006</v>
      </c>
      <c r="S9" s="23" t="s">
        <v>633</v>
      </c>
      <c r="T9" s="31" t="s">
        <v>648</v>
      </c>
      <c r="U9" s="32">
        <v>12.5</v>
      </c>
      <c r="V9" s="33"/>
      <c r="W9" s="37">
        <v>50</v>
      </c>
      <c r="X9" s="37">
        <v>50</v>
      </c>
      <c r="Y9" s="37">
        <v>50</v>
      </c>
      <c r="Z9" s="37">
        <v>50</v>
      </c>
      <c r="AA9" s="34"/>
      <c r="AB9" s="34">
        <f t="shared" si="0"/>
        <v>0</v>
      </c>
      <c r="AC9" s="34"/>
      <c r="AD9" s="35">
        <f t="shared" si="1"/>
        <v>0</v>
      </c>
      <c r="AE9" s="34"/>
      <c r="AF9" s="35">
        <f t="shared" si="2"/>
        <v>0</v>
      </c>
      <c r="AG9" s="34"/>
      <c r="AH9" s="35">
        <f t="shared" si="3"/>
        <v>0</v>
      </c>
      <c r="AI9" s="36"/>
      <c r="AJ9" s="35">
        <f t="shared" si="4"/>
        <v>0</v>
      </c>
    </row>
    <row r="10" spans="1:36" s="3" customFormat="1" ht="117" customHeight="1">
      <c r="A10" s="20">
        <v>5</v>
      </c>
      <c r="B10" s="21" t="s">
        <v>622</v>
      </c>
      <c r="C10" s="22" t="s">
        <v>623</v>
      </c>
      <c r="D10" s="22" t="s">
        <v>649</v>
      </c>
      <c r="E10" s="23" t="s">
        <v>625</v>
      </c>
      <c r="F10" s="23" t="s">
        <v>626</v>
      </c>
      <c r="G10" s="24"/>
      <c r="H10" s="24" t="s">
        <v>627</v>
      </c>
      <c r="I10" s="24" t="s">
        <v>628</v>
      </c>
      <c r="J10" s="37" t="s">
        <v>147</v>
      </c>
      <c r="K10" s="26" t="s">
        <v>650</v>
      </c>
      <c r="L10" s="26" t="s">
        <v>651</v>
      </c>
      <c r="M10" s="27">
        <v>257</v>
      </c>
      <c r="N10" s="26" t="s">
        <v>652</v>
      </c>
      <c r="O10" s="38" t="s">
        <v>653</v>
      </c>
      <c r="P10" s="27" t="s">
        <v>220</v>
      </c>
      <c r="Q10" s="29">
        <v>45691</v>
      </c>
      <c r="R10" s="30">
        <v>46006</v>
      </c>
      <c r="S10" s="23" t="s">
        <v>633</v>
      </c>
      <c r="T10" s="31" t="s">
        <v>634</v>
      </c>
      <c r="U10" s="32">
        <v>12.5</v>
      </c>
      <c r="V10" s="33"/>
      <c r="W10" s="27">
        <v>257</v>
      </c>
      <c r="X10" s="27">
        <v>257</v>
      </c>
      <c r="Y10" s="27">
        <v>257</v>
      </c>
      <c r="Z10" s="27">
        <v>257</v>
      </c>
      <c r="AA10" s="34"/>
      <c r="AB10" s="34">
        <f t="shared" si="0"/>
        <v>0</v>
      </c>
      <c r="AC10" s="34"/>
      <c r="AD10" s="35">
        <f t="shared" si="1"/>
        <v>0</v>
      </c>
      <c r="AE10" s="34"/>
      <c r="AF10" s="35">
        <f t="shared" si="2"/>
        <v>0</v>
      </c>
      <c r="AG10" s="34"/>
      <c r="AH10" s="35">
        <f t="shared" si="3"/>
        <v>0</v>
      </c>
      <c r="AI10" s="36"/>
      <c r="AJ10" s="35">
        <f t="shared" si="4"/>
        <v>0</v>
      </c>
    </row>
    <row r="11" spans="1:36" s="3" customFormat="1" ht="117" customHeight="1">
      <c r="A11" s="20">
        <v>6</v>
      </c>
      <c r="B11" s="21" t="s">
        <v>622</v>
      </c>
      <c r="C11" s="22" t="s">
        <v>623</v>
      </c>
      <c r="D11" s="22" t="s">
        <v>624</v>
      </c>
      <c r="E11" s="23" t="s">
        <v>625</v>
      </c>
      <c r="F11" s="26" t="s">
        <v>626</v>
      </c>
      <c r="G11" s="24"/>
      <c r="H11" s="24" t="s">
        <v>627</v>
      </c>
      <c r="I11" s="24" t="s">
        <v>628</v>
      </c>
      <c r="J11" s="39" t="s">
        <v>147</v>
      </c>
      <c r="K11" s="24" t="s">
        <v>654</v>
      </c>
      <c r="L11" s="24" t="s">
        <v>655</v>
      </c>
      <c r="M11" s="40">
        <v>1</v>
      </c>
      <c r="N11" s="41" t="s">
        <v>656</v>
      </c>
      <c r="O11" s="42" t="s">
        <v>657</v>
      </c>
      <c r="P11" s="27" t="s">
        <v>220</v>
      </c>
      <c r="Q11" s="29">
        <v>45691</v>
      </c>
      <c r="R11" s="30">
        <v>46006</v>
      </c>
      <c r="S11" s="23" t="s">
        <v>633</v>
      </c>
      <c r="T11" s="31" t="s">
        <v>639</v>
      </c>
      <c r="U11" s="32">
        <v>12.5</v>
      </c>
      <c r="V11" s="33"/>
      <c r="W11" s="40">
        <v>1</v>
      </c>
      <c r="X11" s="40">
        <v>1</v>
      </c>
      <c r="Y11" s="40">
        <v>1</v>
      </c>
      <c r="Z11" s="40">
        <v>1</v>
      </c>
      <c r="AA11" s="34"/>
      <c r="AB11" s="34">
        <f t="shared" si="0"/>
        <v>0</v>
      </c>
      <c r="AC11" s="34"/>
      <c r="AD11" s="35">
        <f t="shared" si="1"/>
        <v>0</v>
      </c>
      <c r="AE11" s="34"/>
      <c r="AF11" s="35">
        <f t="shared" si="2"/>
        <v>0</v>
      </c>
      <c r="AG11" s="34"/>
      <c r="AH11" s="35">
        <f t="shared" si="3"/>
        <v>0</v>
      </c>
      <c r="AI11" s="36"/>
      <c r="AJ11" s="35">
        <f t="shared" si="4"/>
        <v>0</v>
      </c>
    </row>
    <row r="12" spans="1:36" s="3" customFormat="1" ht="117" customHeight="1">
      <c r="A12" s="20">
        <v>7</v>
      </c>
      <c r="B12" s="43" t="s">
        <v>622</v>
      </c>
      <c r="C12" s="22" t="s">
        <v>623</v>
      </c>
      <c r="D12" s="44" t="s">
        <v>658</v>
      </c>
      <c r="E12" s="24" t="s">
        <v>659</v>
      </c>
      <c r="F12" s="24" t="s">
        <v>660</v>
      </c>
      <c r="G12" s="24"/>
      <c r="H12" s="24" t="s">
        <v>627</v>
      </c>
      <c r="I12" s="24" t="s">
        <v>661</v>
      </c>
      <c r="J12" s="37" t="s">
        <v>147</v>
      </c>
      <c r="K12" s="26" t="s">
        <v>662</v>
      </c>
      <c r="L12" s="24" t="s">
        <v>663</v>
      </c>
      <c r="M12" s="45">
        <v>15000</v>
      </c>
      <c r="N12" s="26" t="s">
        <v>664</v>
      </c>
      <c r="O12" s="28" t="s">
        <v>665</v>
      </c>
      <c r="P12" s="45" t="s">
        <v>220</v>
      </c>
      <c r="Q12" s="29">
        <v>45691</v>
      </c>
      <c r="R12" s="30">
        <v>46006</v>
      </c>
      <c r="S12" s="23" t="s">
        <v>194</v>
      </c>
      <c r="T12" s="31" t="s">
        <v>666</v>
      </c>
      <c r="U12" s="32">
        <v>12.5</v>
      </c>
      <c r="V12" s="33" t="s">
        <v>667</v>
      </c>
      <c r="W12" s="45">
        <v>15000</v>
      </c>
      <c r="X12" s="45">
        <v>15000</v>
      </c>
      <c r="Y12" s="45">
        <v>15000</v>
      </c>
      <c r="Z12" s="45">
        <v>15000</v>
      </c>
      <c r="AA12" s="34">
        <v>21.57</v>
      </c>
      <c r="AB12" s="34">
        <f>IFERROR(((AA12/M12)*U12)/100, 0)</f>
        <v>1.7975000000000001E-4</v>
      </c>
      <c r="AC12" s="34"/>
      <c r="AD12" s="35">
        <f t="shared" si="1"/>
        <v>0</v>
      </c>
      <c r="AE12" s="34"/>
      <c r="AF12" s="35">
        <f t="shared" si="2"/>
        <v>0</v>
      </c>
      <c r="AG12" s="34"/>
      <c r="AH12" s="35">
        <f t="shared" si="3"/>
        <v>0</v>
      </c>
      <c r="AI12" s="36"/>
      <c r="AJ12" s="35">
        <f t="shared" si="4"/>
        <v>0</v>
      </c>
    </row>
    <row r="13" spans="1:36" s="3" customFormat="1" ht="117" customHeight="1">
      <c r="A13" s="20">
        <v>8</v>
      </c>
      <c r="B13" s="43" t="s">
        <v>223</v>
      </c>
      <c r="C13" s="22" t="s">
        <v>668</v>
      </c>
      <c r="D13" s="44" t="s">
        <v>669</v>
      </c>
      <c r="E13" s="24" t="s">
        <v>659</v>
      </c>
      <c r="F13" s="24" t="s">
        <v>660</v>
      </c>
      <c r="G13" s="24"/>
      <c r="H13" s="24" t="s">
        <v>145</v>
      </c>
      <c r="I13" s="24" t="s">
        <v>661</v>
      </c>
      <c r="J13" s="37" t="s">
        <v>147</v>
      </c>
      <c r="K13" s="26" t="s">
        <v>670</v>
      </c>
      <c r="L13" s="46" t="s">
        <v>671</v>
      </c>
      <c r="M13" s="45">
        <v>12</v>
      </c>
      <c r="N13" s="26" t="s">
        <v>672</v>
      </c>
      <c r="O13" s="28" t="s">
        <v>673</v>
      </c>
      <c r="P13" s="45" t="s">
        <v>157</v>
      </c>
      <c r="Q13" s="29">
        <v>45691</v>
      </c>
      <c r="R13" s="30">
        <v>46006</v>
      </c>
      <c r="S13" s="26" t="s">
        <v>194</v>
      </c>
      <c r="T13" s="31" t="s">
        <v>666</v>
      </c>
      <c r="U13" s="32">
        <v>12.5</v>
      </c>
      <c r="V13" s="33" t="s">
        <v>674</v>
      </c>
      <c r="W13" s="45">
        <v>12</v>
      </c>
      <c r="X13" s="45">
        <v>12</v>
      </c>
      <c r="Y13" s="45">
        <v>12</v>
      </c>
      <c r="Z13" s="45">
        <v>12</v>
      </c>
      <c r="AA13" s="34"/>
      <c r="AB13" s="34">
        <f t="shared" si="0"/>
        <v>0</v>
      </c>
      <c r="AC13" s="34"/>
      <c r="AD13" s="35">
        <f t="shared" si="1"/>
        <v>0</v>
      </c>
      <c r="AE13" s="34"/>
      <c r="AF13" s="35">
        <f t="shared" si="2"/>
        <v>0</v>
      </c>
      <c r="AG13" s="34"/>
      <c r="AH13" s="35">
        <f t="shared" si="3"/>
        <v>0</v>
      </c>
      <c r="AI13" s="36"/>
      <c r="AJ13" s="35">
        <f t="shared" si="4"/>
        <v>0</v>
      </c>
    </row>
    <row r="14" spans="1:36" ht="11.25" hidden="1" customHeight="1">
      <c r="B14" s="43" t="s">
        <v>223</v>
      </c>
      <c r="C14" s="43" t="s">
        <v>45</v>
      </c>
      <c r="D14" s="47" t="s">
        <v>675</v>
      </c>
      <c r="E14" s="24" t="s">
        <v>659</v>
      </c>
      <c r="F14" s="24" t="s">
        <v>660</v>
      </c>
      <c r="S14" s="51" t="s">
        <v>676</v>
      </c>
      <c r="U14" s="32">
        <v>12.5</v>
      </c>
    </row>
    <row r="15" spans="1:36" ht="11.25" hidden="1" customHeight="1">
      <c r="D15" s="31" t="s">
        <v>677</v>
      </c>
      <c r="S15" s="23" t="s">
        <v>194</v>
      </c>
      <c r="U15" s="32">
        <v>12.5</v>
      </c>
    </row>
    <row r="16" spans="1:36" ht="11.25" hidden="1" customHeight="1">
      <c r="S16" s="51" t="s">
        <v>676</v>
      </c>
      <c r="U16" s="32">
        <v>12.5</v>
      </c>
    </row>
    <row r="17" ht="11.25" customHeight="1"/>
  </sheetData>
  <protectedRanges>
    <protectedRange sqref="V6:V13" name="Range1"/>
    <protectedRange sqref="AG6:AG13" name="Range2"/>
  </protectedRanges>
  <autoFilter ref="A5:AJ6" xr:uid="{00000000-0009-0000-0000-000000000000}"/>
  <mergeCells count="7">
    <mergeCell ref="A1:C3"/>
    <mergeCell ref="E1:R3"/>
    <mergeCell ref="AI1:AI3"/>
    <mergeCell ref="A4:H4"/>
    <mergeCell ref="I4:T4"/>
    <mergeCell ref="V4:V5"/>
    <mergeCell ref="AA4:AJ4"/>
  </mergeCells>
  <pageMargins left="0.7" right="0.7" top="0.75" bottom="0.75" header="0.3" footer="0.3"/>
  <pageSetup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1</xdr:col>
                <xdr:colOff>219075</xdr:colOff>
                <xdr:row>0</xdr:row>
                <xdr:rowOff>47625</xdr:rowOff>
              </from>
              <to>
                <xdr:col>2</xdr:col>
                <xdr:colOff>142875</xdr:colOff>
                <xdr:row>2</xdr:row>
                <xdr:rowOff>142875</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1B6AC-530C-4517-A790-364E782865FD}">
  <dimension ref="A1:AV23"/>
  <sheetViews>
    <sheetView showGridLines="0" zoomScale="93" zoomScaleNormal="93" workbookViewId="0">
      <selection activeCell="A6" sqref="A6"/>
    </sheetView>
  </sheetViews>
  <sheetFormatPr defaultColWidth="0" defaultRowHeight="11.25" customHeight="1" zeroHeight="1"/>
  <cols>
    <col min="1" max="1" width="5" style="50" customWidth="1"/>
    <col min="2" max="2" width="25.7109375" style="52" customWidth="1"/>
    <col min="3" max="3" width="30.7109375" style="52" customWidth="1"/>
    <col min="4" max="4" width="21.28515625" style="52" customWidth="1"/>
    <col min="5" max="5" width="28.7109375" style="50" bestFit="1" customWidth="1"/>
    <col min="6" max="6" width="26.42578125" style="48" customWidth="1"/>
    <col min="7" max="7" width="32.7109375" style="48" customWidth="1"/>
    <col min="8" max="8" width="35.85546875" style="49" customWidth="1"/>
    <col min="9" max="9" width="20" style="1" bestFit="1" customWidth="1"/>
    <col min="10" max="10" width="39" style="1" customWidth="1"/>
    <col min="11" max="11" width="26.42578125" style="49" customWidth="1"/>
    <col min="12" max="12" width="30.28515625" style="50" customWidth="1"/>
    <col min="13" max="13" width="11" style="50" customWidth="1"/>
    <col min="14" max="14" width="13.85546875" style="50" bestFit="1" customWidth="1"/>
    <col min="15" max="15" width="48.28515625" style="49" customWidth="1"/>
    <col min="16" max="16" width="17" style="1" customWidth="1"/>
    <col min="17" max="17" width="11.7109375" style="50" customWidth="1"/>
    <col min="18" max="18" width="11.85546875" style="50" customWidth="1"/>
    <col min="19" max="19" width="22.140625" style="50" customWidth="1"/>
    <col min="20" max="20" width="31.28515625" style="52" customWidth="1"/>
    <col min="21" max="21" width="18.28515625" style="1" customWidth="1"/>
    <col min="22" max="22" width="61" style="1" customWidth="1"/>
    <col min="23" max="26" width="15.7109375" style="1" customWidth="1"/>
    <col min="27" max="30" width="15.7109375" style="50" customWidth="1"/>
    <col min="31" max="31" width="15.7109375" style="53" customWidth="1"/>
    <col min="32" max="34" width="15.7109375" style="50" customWidth="1"/>
    <col min="35" max="35" width="19.28515625" style="50" customWidth="1"/>
    <col min="36" max="36" width="15.7109375" style="50" customWidth="1"/>
    <col min="37" max="48" width="11.42578125" style="50" hidden="1" customWidth="1"/>
    <col min="49" max="16384" width="0" style="50" hidden="1"/>
  </cols>
  <sheetData>
    <row r="1" spans="1:36" s="3" customFormat="1" ht="15.75" customHeight="1">
      <c r="A1" s="174"/>
      <c r="B1" s="175"/>
      <c r="C1" s="175"/>
      <c r="D1" s="2"/>
      <c r="E1" s="177" t="s">
        <v>0</v>
      </c>
      <c r="F1" s="177"/>
      <c r="G1" s="177"/>
      <c r="H1" s="177"/>
      <c r="I1" s="177"/>
      <c r="J1" s="177"/>
      <c r="K1" s="177"/>
      <c r="L1" s="177"/>
      <c r="M1" s="177"/>
      <c r="N1" s="177"/>
      <c r="O1" s="177"/>
      <c r="P1" s="177"/>
      <c r="Q1" s="177"/>
      <c r="R1" s="177"/>
      <c r="U1" s="2"/>
      <c r="V1" s="2"/>
      <c r="W1" s="2"/>
      <c r="X1" s="2"/>
      <c r="Y1" s="2"/>
      <c r="Z1" s="2"/>
      <c r="AI1" s="178" t="s">
        <v>1</v>
      </c>
      <c r="AJ1" s="4" t="s">
        <v>2</v>
      </c>
    </row>
    <row r="2" spans="1:36" s="3" customFormat="1" ht="15.75" customHeight="1">
      <c r="A2" s="175"/>
      <c r="B2" s="175"/>
      <c r="C2" s="175"/>
      <c r="D2" s="2"/>
      <c r="E2" s="177"/>
      <c r="F2" s="177"/>
      <c r="G2" s="177"/>
      <c r="H2" s="177"/>
      <c r="I2" s="177"/>
      <c r="J2" s="177"/>
      <c r="K2" s="177"/>
      <c r="L2" s="177"/>
      <c r="M2" s="177"/>
      <c r="N2" s="177"/>
      <c r="O2" s="177"/>
      <c r="P2" s="177"/>
      <c r="Q2" s="177"/>
      <c r="R2" s="177"/>
      <c r="U2" s="2"/>
      <c r="V2" s="2"/>
      <c r="W2" s="2"/>
      <c r="X2" s="2"/>
      <c r="Y2" s="2"/>
      <c r="Z2" s="2"/>
      <c r="AI2" s="178"/>
      <c r="AJ2" s="5" t="s">
        <v>3</v>
      </c>
    </row>
    <row r="3" spans="1:36" s="3" customFormat="1" ht="15.75" customHeight="1">
      <c r="A3" s="176"/>
      <c r="B3" s="176"/>
      <c r="C3" s="176"/>
      <c r="D3" s="6"/>
      <c r="E3" s="177"/>
      <c r="F3" s="177"/>
      <c r="G3" s="177"/>
      <c r="H3" s="177"/>
      <c r="I3" s="177"/>
      <c r="J3" s="177"/>
      <c r="K3" s="177"/>
      <c r="L3" s="177"/>
      <c r="M3" s="177"/>
      <c r="N3" s="177"/>
      <c r="O3" s="177"/>
      <c r="P3" s="177"/>
      <c r="Q3" s="177"/>
      <c r="R3" s="177"/>
      <c r="U3" s="2"/>
      <c r="V3" s="2"/>
      <c r="W3" s="2"/>
      <c r="X3" s="2"/>
      <c r="Y3" s="2"/>
      <c r="Z3" s="2"/>
      <c r="AI3" s="178"/>
      <c r="AJ3" s="7">
        <v>45642</v>
      </c>
    </row>
    <row r="4" spans="1:36" s="10" customFormat="1" ht="29.1" customHeight="1">
      <c r="A4" s="179" t="s">
        <v>4</v>
      </c>
      <c r="B4" s="179"/>
      <c r="C4" s="179"/>
      <c r="D4" s="179"/>
      <c r="E4" s="179"/>
      <c r="F4" s="179"/>
      <c r="G4" s="179"/>
      <c r="H4" s="179"/>
      <c r="I4" s="180" t="s">
        <v>5</v>
      </c>
      <c r="J4" s="180"/>
      <c r="K4" s="180"/>
      <c r="L4" s="180"/>
      <c r="M4" s="180"/>
      <c r="N4" s="180"/>
      <c r="O4" s="180"/>
      <c r="P4" s="180"/>
      <c r="Q4" s="180"/>
      <c r="R4" s="180"/>
      <c r="S4" s="180"/>
      <c r="T4" s="180"/>
      <c r="U4" s="8"/>
      <c r="V4" s="181" t="s">
        <v>6</v>
      </c>
      <c r="W4" s="9"/>
      <c r="X4" s="9"/>
      <c r="Y4" s="9"/>
      <c r="Z4" s="9"/>
      <c r="AA4" s="182" t="s">
        <v>7</v>
      </c>
      <c r="AB4" s="183"/>
      <c r="AC4" s="183"/>
      <c r="AD4" s="183"/>
      <c r="AE4" s="183"/>
      <c r="AF4" s="183"/>
      <c r="AG4" s="183"/>
      <c r="AH4" s="183"/>
      <c r="AI4" s="183"/>
      <c r="AJ4" s="183"/>
    </row>
    <row r="5" spans="1:36" s="19" customFormat="1" ht="77.099999999999994" customHeight="1">
      <c r="A5" s="11" t="s">
        <v>8</v>
      </c>
      <c r="B5" s="11" t="s">
        <v>9</v>
      </c>
      <c r="C5" s="11" t="s">
        <v>10</v>
      </c>
      <c r="D5" s="11" t="s">
        <v>11</v>
      </c>
      <c r="E5" s="11" t="s">
        <v>12</v>
      </c>
      <c r="F5" s="11" t="s">
        <v>13</v>
      </c>
      <c r="G5" s="11" t="s">
        <v>14</v>
      </c>
      <c r="H5" s="11" t="s">
        <v>15</v>
      </c>
      <c r="I5" s="12" t="s">
        <v>16</v>
      </c>
      <c r="J5" s="12" t="s">
        <v>17</v>
      </c>
      <c r="K5" s="12" t="s">
        <v>18</v>
      </c>
      <c r="L5" s="12" t="s">
        <v>19</v>
      </c>
      <c r="M5" s="12" t="s">
        <v>20</v>
      </c>
      <c r="N5" s="12" t="s">
        <v>21</v>
      </c>
      <c r="O5" s="12" t="s">
        <v>22</v>
      </c>
      <c r="P5" s="12" t="s">
        <v>23</v>
      </c>
      <c r="Q5" s="12" t="s">
        <v>24</v>
      </c>
      <c r="R5" s="12" t="s">
        <v>25</v>
      </c>
      <c r="S5" s="12" t="s">
        <v>26</v>
      </c>
      <c r="T5" s="12" t="s">
        <v>27</v>
      </c>
      <c r="U5" s="12" t="s">
        <v>28</v>
      </c>
      <c r="V5" s="181"/>
      <c r="W5" s="13" t="s">
        <v>29</v>
      </c>
      <c r="X5" s="13" t="s">
        <v>30</v>
      </c>
      <c r="Y5" s="14" t="s">
        <v>31</v>
      </c>
      <c r="Z5" s="14" t="s">
        <v>32</v>
      </c>
      <c r="AA5" s="14" t="s">
        <v>33</v>
      </c>
      <c r="AB5" s="15" t="s">
        <v>34</v>
      </c>
      <c r="AC5" s="16" t="s">
        <v>35</v>
      </c>
      <c r="AD5" s="15" t="s">
        <v>36</v>
      </c>
      <c r="AE5" s="16" t="s">
        <v>37</v>
      </c>
      <c r="AF5" s="15" t="s">
        <v>38</v>
      </c>
      <c r="AG5" s="16" t="s">
        <v>39</v>
      </c>
      <c r="AH5" s="15" t="s">
        <v>40</v>
      </c>
      <c r="AI5" s="17" t="s">
        <v>41</v>
      </c>
      <c r="AJ5" s="18" t="s">
        <v>42</v>
      </c>
    </row>
    <row r="6" spans="1:36" s="3" customFormat="1" ht="215.25" customHeight="1">
      <c r="A6" s="20">
        <v>1</v>
      </c>
      <c r="B6" s="26" t="s">
        <v>140</v>
      </c>
      <c r="C6" s="21" t="s">
        <v>45</v>
      </c>
      <c r="D6" s="31" t="s">
        <v>141</v>
      </c>
      <c r="E6" s="21" t="s">
        <v>142</v>
      </c>
      <c r="F6" s="26" t="s">
        <v>143</v>
      </c>
      <c r="G6" s="152" t="s">
        <v>144</v>
      </c>
      <c r="H6" s="152" t="s">
        <v>145</v>
      </c>
      <c r="I6" s="152" t="s">
        <v>146</v>
      </c>
      <c r="J6" s="152" t="s">
        <v>147</v>
      </c>
      <c r="K6" s="152" t="s">
        <v>148</v>
      </c>
      <c r="L6" s="152" t="s">
        <v>149</v>
      </c>
      <c r="M6" s="153">
        <v>10</v>
      </c>
      <c r="N6" s="20" t="s">
        <v>150</v>
      </c>
      <c r="O6" s="154" t="s">
        <v>151</v>
      </c>
      <c r="P6" s="20" t="s">
        <v>130</v>
      </c>
      <c r="Q6" s="29">
        <v>45717</v>
      </c>
      <c r="R6" s="30">
        <v>46022</v>
      </c>
      <c r="S6" s="24" t="s">
        <v>152</v>
      </c>
      <c r="T6" s="44" t="s">
        <v>153</v>
      </c>
      <c r="U6" s="32">
        <v>10</v>
      </c>
      <c r="V6" s="33"/>
      <c r="W6" s="165">
        <v>0</v>
      </c>
      <c r="X6" s="165">
        <v>3</v>
      </c>
      <c r="Y6" s="165">
        <v>3</v>
      </c>
      <c r="Z6" s="166">
        <v>4</v>
      </c>
      <c r="AA6" s="59"/>
      <c r="AB6" s="34">
        <f t="shared" ref="AB6:AB20" si="0">IFERROR(((AA6/M6)*U6)/100, 0)</f>
        <v>0</v>
      </c>
      <c r="AC6" s="59"/>
      <c r="AD6" s="35">
        <f t="shared" ref="AD6:AD20" si="1">IFERROR(((AC6/M6)*U6)/100,0)</f>
        <v>0</v>
      </c>
      <c r="AE6" s="59"/>
      <c r="AF6" s="35">
        <f t="shared" ref="AF6:AF20" si="2">IFERROR(((AE6/M6)*U6)/100,0)</f>
        <v>0</v>
      </c>
      <c r="AG6" s="59"/>
      <c r="AH6" s="35">
        <f t="shared" ref="AH6:AH20" si="3">IFERROR(((AG6/M6)*U6)/100,0)</f>
        <v>0</v>
      </c>
      <c r="AI6" s="36"/>
      <c r="AJ6" s="35">
        <f t="shared" ref="AJ6:AJ20" si="4">IFERROR((((AI6/M6)*U6)/100),0)</f>
        <v>0</v>
      </c>
    </row>
    <row r="7" spans="1:36" s="3" customFormat="1" ht="171" customHeight="1">
      <c r="A7" s="20">
        <v>2</v>
      </c>
      <c r="B7" s="26" t="s">
        <v>140</v>
      </c>
      <c r="C7" s="21" t="s">
        <v>45</v>
      </c>
      <c r="D7" s="31" t="s">
        <v>141</v>
      </c>
      <c r="E7" s="21" t="s">
        <v>142</v>
      </c>
      <c r="F7" s="26" t="s">
        <v>143</v>
      </c>
      <c r="G7" s="152" t="s">
        <v>144</v>
      </c>
      <c r="H7" s="24" t="s">
        <v>49</v>
      </c>
      <c r="I7" s="152" t="s">
        <v>146</v>
      </c>
      <c r="J7" s="152" t="s">
        <v>147</v>
      </c>
      <c r="K7" s="24" t="s">
        <v>154</v>
      </c>
      <c r="L7" s="152" t="s">
        <v>155</v>
      </c>
      <c r="M7" s="99">
        <v>0.8</v>
      </c>
      <c r="N7" s="43" t="s">
        <v>112</v>
      </c>
      <c r="O7" s="154" t="s">
        <v>156</v>
      </c>
      <c r="P7" s="20" t="s">
        <v>157</v>
      </c>
      <c r="Q7" s="29">
        <v>45717</v>
      </c>
      <c r="R7" s="30">
        <v>46022</v>
      </c>
      <c r="S7" s="152" t="s">
        <v>152</v>
      </c>
      <c r="T7" s="44" t="s">
        <v>158</v>
      </c>
      <c r="U7" s="32">
        <v>3</v>
      </c>
      <c r="V7" s="33"/>
      <c r="W7" s="101">
        <v>0</v>
      </c>
      <c r="X7" s="101">
        <v>0.2</v>
      </c>
      <c r="Y7" s="101"/>
      <c r="Z7" s="102">
        <v>0.6</v>
      </c>
      <c r="AA7" s="34"/>
      <c r="AB7" s="34">
        <f t="shared" si="0"/>
        <v>0</v>
      </c>
      <c r="AC7" s="34"/>
      <c r="AD7" s="35">
        <f t="shared" si="1"/>
        <v>0</v>
      </c>
      <c r="AE7" s="34"/>
      <c r="AF7" s="35">
        <f t="shared" si="2"/>
        <v>0</v>
      </c>
      <c r="AG7" s="34"/>
      <c r="AH7" s="35">
        <f t="shared" si="3"/>
        <v>0</v>
      </c>
      <c r="AI7" s="36"/>
      <c r="AJ7" s="35">
        <f t="shared" si="4"/>
        <v>0</v>
      </c>
    </row>
    <row r="8" spans="1:36" s="3" customFormat="1" ht="117" customHeight="1">
      <c r="A8" s="20">
        <v>3</v>
      </c>
      <c r="B8" s="26" t="s">
        <v>140</v>
      </c>
      <c r="C8" s="21" t="s">
        <v>45</v>
      </c>
      <c r="D8" s="31" t="s">
        <v>141</v>
      </c>
      <c r="E8" s="21" t="s">
        <v>142</v>
      </c>
      <c r="F8" s="26" t="s">
        <v>143</v>
      </c>
      <c r="G8" s="152" t="s">
        <v>144</v>
      </c>
      <c r="H8" s="24" t="s">
        <v>145</v>
      </c>
      <c r="I8" s="152" t="s">
        <v>146</v>
      </c>
      <c r="J8" s="152" t="s">
        <v>147</v>
      </c>
      <c r="K8" s="24" t="s">
        <v>159</v>
      </c>
      <c r="L8" s="152" t="s">
        <v>160</v>
      </c>
      <c r="M8" s="153">
        <v>10</v>
      </c>
      <c r="N8" s="20" t="s">
        <v>112</v>
      </c>
      <c r="O8" s="155" t="s">
        <v>161</v>
      </c>
      <c r="P8" s="20" t="s">
        <v>157</v>
      </c>
      <c r="Q8" s="29">
        <v>45717</v>
      </c>
      <c r="R8" s="30">
        <v>46022</v>
      </c>
      <c r="S8" s="152" t="s">
        <v>162</v>
      </c>
      <c r="T8" s="44" t="s">
        <v>163</v>
      </c>
      <c r="U8" s="32">
        <v>4</v>
      </c>
      <c r="V8" s="33"/>
      <c r="W8" s="165">
        <v>0</v>
      </c>
      <c r="X8" s="165">
        <v>4</v>
      </c>
      <c r="Y8" s="165">
        <v>0</v>
      </c>
      <c r="Z8" s="166">
        <v>6</v>
      </c>
      <c r="AA8" s="34"/>
      <c r="AB8" s="34">
        <f t="shared" si="0"/>
        <v>0</v>
      </c>
      <c r="AC8" s="34"/>
      <c r="AD8" s="35">
        <f t="shared" si="1"/>
        <v>0</v>
      </c>
      <c r="AE8" s="34"/>
      <c r="AF8" s="35">
        <f t="shared" si="2"/>
        <v>0</v>
      </c>
      <c r="AG8" s="34"/>
      <c r="AH8" s="35">
        <f t="shared" si="3"/>
        <v>0</v>
      </c>
      <c r="AI8" s="36"/>
      <c r="AJ8" s="35">
        <f t="shared" si="4"/>
        <v>0</v>
      </c>
    </row>
    <row r="9" spans="1:36" s="3" customFormat="1" ht="117" customHeight="1">
      <c r="A9" s="20">
        <v>4</v>
      </c>
      <c r="B9" s="26" t="s">
        <v>140</v>
      </c>
      <c r="C9" s="21" t="s">
        <v>45</v>
      </c>
      <c r="D9" s="31" t="s">
        <v>141</v>
      </c>
      <c r="E9" s="21" t="s">
        <v>142</v>
      </c>
      <c r="F9" s="26" t="s">
        <v>143</v>
      </c>
      <c r="G9" s="152" t="s">
        <v>144</v>
      </c>
      <c r="H9" s="24" t="s">
        <v>49</v>
      </c>
      <c r="I9" s="152" t="s">
        <v>146</v>
      </c>
      <c r="J9" s="152" t="s">
        <v>147</v>
      </c>
      <c r="K9" s="24" t="s">
        <v>164</v>
      </c>
      <c r="L9" s="152" t="s">
        <v>165</v>
      </c>
      <c r="M9" s="153">
        <v>100</v>
      </c>
      <c r="N9" s="20" t="s">
        <v>112</v>
      </c>
      <c r="O9" s="154" t="s">
        <v>166</v>
      </c>
      <c r="P9" s="20" t="s">
        <v>157</v>
      </c>
      <c r="Q9" s="156">
        <v>45703</v>
      </c>
      <c r="R9" s="30">
        <v>46022</v>
      </c>
      <c r="S9" s="152" t="s">
        <v>152</v>
      </c>
      <c r="T9" s="44" t="s">
        <v>163</v>
      </c>
      <c r="U9" s="32">
        <v>4</v>
      </c>
      <c r="V9" s="33"/>
      <c r="W9" s="101">
        <v>0</v>
      </c>
      <c r="X9" s="101">
        <v>0.5</v>
      </c>
      <c r="Y9" s="101">
        <v>0</v>
      </c>
      <c r="Z9" s="102">
        <v>0.5</v>
      </c>
      <c r="AA9" s="34"/>
      <c r="AB9" s="34">
        <f t="shared" si="0"/>
        <v>0</v>
      </c>
      <c r="AC9" s="34"/>
      <c r="AD9" s="35">
        <f t="shared" si="1"/>
        <v>0</v>
      </c>
      <c r="AE9" s="34"/>
      <c r="AF9" s="35">
        <f t="shared" si="2"/>
        <v>0</v>
      </c>
      <c r="AG9" s="34"/>
      <c r="AH9" s="35">
        <f t="shared" si="3"/>
        <v>0</v>
      </c>
      <c r="AI9" s="36"/>
      <c r="AJ9" s="35">
        <f t="shared" si="4"/>
        <v>0</v>
      </c>
    </row>
    <row r="10" spans="1:36" s="3" customFormat="1" ht="117" customHeight="1">
      <c r="A10" s="20">
        <v>5</v>
      </c>
      <c r="B10" s="26" t="s">
        <v>140</v>
      </c>
      <c r="C10" s="21" t="s">
        <v>45</v>
      </c>
      <c r="D10" s="31" t="s">
        <v>141</v>
      </c>
      <c r="E10" s="21" t="s">
        <v>142</v>
      </c>
      <c r="F10" s="26" t="s">
        <v>143</v>
      </c>
      <c r="G10" s="152" t="s">
        <v>144</v>
      </c>
      <c r="H10" s="24" t="s">
        <v>167</v>
      </c>
      <c r="I10" s="152" t="s">
        <v>146</v>
      </c>
      <c r="J10" s="152" t="s">
        <v>168</v>
      </c>
      <c r="K10" s="24" t="s">
        <v>169</v>
      </c>
      <c r="L10" s="152" t="s">
        <v>170</v>
      </c>
      <c r="M10" s="167">
        <v>1</v>
      </c>
      <c r="N10" s="20" t="s">
        <v>171</v>
      </c>
      <c r="O10" s="155" t="s">
        <v>172</v>
      </c>
      <c r="P10" s="20" t="s">
        <v>173</v>
      </c>
      <c r="Q10" s="156">
        <v>45778</v>
      </c>
      <c r="R10" s="157">
        <v>46022</v>
      </c>
      <c r="S10" s="152" t="s">
        <v>174</v>
      </c>
      <c r="T10" s="44" t="s">
        <v>175</v>
      </c>
      <c r="U10" s="32">
        <v>13</v>
      </c>
      <c r="V10" s="33"/>
      <c r="W10" s="101"/>
      <c r="X10" s="101"/>
      <c r="Y10" s="101"/>
      <c r="Z10" s="166">
        <v>1</v>
      </c>
      <c r="AA10" s="34"/>
      <c r="AB10" s="34">
        <f t="shared" si="0"/>
        <v>0</v>
      </c>
      <c r="AC10" s="34"/>
      <c r="AD10" s="35">
        <f t="shared" si="1"/>
        <v>0</v>
      </c>
      <c r="AE10" s="34"/>
      <c r="AF10" s="35">
        <f t="shared" si="2"/>
        <v>0</v>
      </c>
      <c r="AG10" s="34"/>
      <c r="AH10" s="35">
        <f t="shared" si="3"/>
        <v>0</v>
      </c>
      <c r="AI10" s="36"/>
      <c r="AJ10" s="35">
        <f t="shared" si="4"/>
        <v>0</v>
      </c>
    </row>
    <row r="11" spans="1:36" s="3" customFormat="1" ht="75.75">
      <c r="A11" s="20">
        <v>6</v>
      </c>
      <c r="B11" s="26" t="s">
        <v>140</v>
      </c>
      <c r="C11" s="21" t="s">
        <v>45</v>
      </c>
      <c r="D11" s="31" t="s">
        <v>141</v>
      </c>
      <c r="E11" s="21" t="s">
        <v>142</v>
      </c>
      <c r="F11" s="26" t="s">
        <v>143</v>
      </c>
      <c r="G11" s="152" t="s">
        <v>144</v>
      </c>
      <c r="H11" s="24" t="s">
        <v>49</v>
      </c>
      <c r="I11" s="152" t="s">
        <v>146</v>
      </c>
      <c r="J11" s="152" t="s">
        <v>176</v>
      </c>
      <c r="K11" s="24" t="s">
        <v>177</v>
      </c>
      <c r="L11" s="152" t="s">
        <v>178</v>
      </c>
      <c r="M11" s="99">
        <v>1</v>
      </c>
      <c r="N11" s="20" t="s">
        <v>112</v>
      </c>
      <c r="O11" s="154" t="s">
        <v>179</v>
      </c>
      <c r="P11" s="20" t="s">
        <v>173</v>
      </c>
      <c r="Q11" s="156">
        <v>45689</v>
      </c>
      <c r="R11" s="157">
        <v>46022</v>
      </c>
      <c r="S11" s="152" t="s">
        <v>174</v>
      </c>
      <c r="T11" s="152" t="s">
        <v>180</v>
      </c>
      <c r="U11" s="32">
        <v>5</v>
      </c>
      <c r="V11" s="33"/>
      <c r="W11" s="165">
        <v>0</v>
      </c>
      <c r="X11" s="165">
        <v>20</v>
      </c>
      <c r="Y11" s="165">
        <v>60</v>
      </c>
      <c r="Z11" s="166">
        <v>100</v>
      </c>
      <c r="AA11" s="34"/>
      <c r="AB11" s="34">
        <f t="shared" si="0"/>
        <v>0</v>
      </c>
      <c r="AC11" s="34"/>
      <c r="AD11" s="35">
        <f t="shared" si="1"/>
        <v>0</v>
      </c>
      <c r="AE11" s="34"/>
      <c r="AF11" s="35">
        <f t="shared" si="2"/>
        <v>0</v>
      </c>
      <c r="AG11" s="34"/>
      <c r="AH11" s="35">
        <f t="shared" si="3"/>
        <v>0</v>
      </c>
      <c r="AI11" s="36"/>
      <c r="AJ11" s="35">
        <f t="shared" si="4"/>
        <v>0</v>
      </c>
    </row>
    <row r="12" spans="1:36" s="3" customFormat="1" ht="117" customHeight="1">
      <c r="A12" s="20">
        <v>7</v>
      </c>
      <c r="B12" s="26" t="s">
        <v>140</v>
      </c>
      <c r="C12" s="21" t="s">
        <v>45</v>
      </c>
      <c r="D12" s="31" t="s">
        <v>141</v>
      </c>
      <c r="E12" s="21" t="s">
        <v>142</v>
      </c>
      <c r="F12" s="26" t="s">
        <v>143</v>
      </c>
      <c r="G12" s="152" t="s">
        <v>144</v>
      </c>
      <c r="H12" s="24" t="s">
        <v>49</v>
      </c>
      <c r="I12" s="152" t="s">
        <v>146</v>
      </c>
      <c r="J12" s="152" t="s">
        <v>181</v>
      </c>
      <c r="K12" s="24" t="s">
        <v>169</v>
      </c>
      <c r="L12" s="24" t="s">
        <v>182</v>
      </c>
      <c r="M12" s="153">
        <v>1</v>
      </c>
      <c r="N12" s="20" t="s">
        <v>171</v>
      </c>
      <c r="O12" s="155" t="s">
        <v>183</v>
      </c>
      <c r="P12" s="152" t="s">
        <v>173</v>
      </c>
      <c r="Q12" s="156">
        <v>45717</v>
      </c>
      <c r="R12" s="157">
        <v>46022</v>
      </c>
      <c r="S12" s="152" t="s">
        <v>152</v>
      </c>
      <c r="T12" s="44" t="s">
        <v>184</v>
      </c>
      <c r="U12" s="32">
        <v>10</v>
      </c>
      <c r="V12" s="33"/>
      <c r="W12" s="101"/>
      <c r="X12" s="101"/>
      <c r="Y12" s="101"/>
      <c r="Z12" s="166">
        <v>1</v>
      </c>
      <c r="AA12" s="34"/>
      <c r="AB12" s="34">
        <f t="shared" si="0"/>
        <v>0</v>
      </c>
      <c r="AC12" s="34"/>
      <c r="AD12" s="35">
        <f t="shared" si="1"/>
        <v>0</v>
      </c>
      <c r="AE12" s="34"/>
      <c r="AF12" s="35">
        <f t="shared" si="2"/>
        <v>0</v>
      </c>
      <c r="AG12" s="34"/>
      <c r="AH12" s="35">
        <f t="shared" si="3"/>
        <v>0</v>
      </c>
      <c r="AI12" s="36"/>
      <c r="AJ12" s="35">
        <f t="shared" si="4"/>
        <v>0</v>
      </c>
    </row>
    <row r="13" spans="1:36" s="3" customFormat="1" ht="117" customHeight="1">
      <c r="A13" s="20">
        <v>8</v>
      </c>
      <c r="B13" s="26" t="s">
        <v>140</v>
      </c>
      <c r="C13" s="21" t="s">
        <v>45</v>
      </c>
      <c r="D13" s="31" t="s">
        <v>141</v>
      </c>
      <c r="E13" s="21" t="s">
        <v>142</v>
      </c>
      <c r="F13" s="26" t="s">
        <v>143</v>
      </c>
      <c r="G13" s="152" t="s">
        <v>144</v>
      </c>
      <c r="H13" s="24" t="s">
        <v>49</v>
      </c>
      <c r="I13" s="152" t="s">
        <v>146</v>
      </c>
      <c r="J13" s="152" t="s">
        <v>168</v>
      </c>
      <c r="K13" s="126" t="s">
        <v>169</v>
      </c>
      <c r="L13" s="126" t="s">
        <v>185</v>
      </c>
      <c r="M13" s="153">
        <v>1</v>
      </c>
      <c r="N13" s="158" t="s">
        <v>171</v>
      </c>
      <c r="O13" s="154" t="s">
        <v>186</v>
      </c>
      <c r="P13" s="152" t="s">
        <v>173</v>
      </c>
      <c r="Q13" s="160">
        <v>45809</v>
      </c>
      <c r="R13" s="157">
        <v>46022</v>
      </c>
      <c r="S13" s="152" t="s">
        <v>174</v>
      </c>
      <c r="T13" s="44" t="s">
        <v>187</v>
      </c>
      <c r="U13" s="133">
        <v>4</v>
      </c>
      <c r="V13" s="134"/>
      <c r="W13" s="135"/>
      <c r="X13" s="135"/>
      <c r="Y13" s="135"/>
      <c r="Z13" s="168">
        <v>1</v>
      </c>
      <c r="AA13" s="68"/>
      <c r="AB13" s="68">
        <f t="shared" si="0"/>
        <v>0</v>
      </c>
      <c r="AC13" s="68"/>
      <c r="AD13" s="69">
        <f t="shared" si="1"/>
        <v>0</v>
      </c>
      <c r="AE13" s="68"/>
      <c r="AF13" s="69">
        <f t="shared" si="2"/>
        <v>0</v>
      </c>
      <c r="AG13" s="68"/>
      <c r="AH13" s="69">
        <f t="shared" si="3"/>
        <v>0</v>
      </c>
      <c r="AI13" s="70"/>
      <c r="AJ13" s="69">
        <f t="shared" si="4"/>
        <v>0</v>
      </c>
    </row>
    <row r="14" spans="1:36" s="3" customFormat="1" ht="109.5" customHeight="1">
      <c r="A14" s="20">
        <v>9</v>
      </c>
      <c r="B14" s="26" t="s">
        <v>140</v>
      </c>
      <c r="C14" s="21" t="s">
        <v>45</v>
      </c>
      <c r="D14" s="31" t="s">
        <v>141</v>
      </c>
      <c r="E14" s="21" t="s">
        <v>142</v>
      </c>
      <c r="F14" s="26" t="s">
        <v>143</v>
      </c>
      <c r="G14" s="152" t="s">
        <v>144</v>
      </c>
      <c r="H14" s="24" t="s">
        <v>49</v>
      </c>
      <c r="I14" s="152" t="s">
        <v>146</v>
      </c>
      <c r="J14" s="152" t="s">
        <v>168</v>
      </c>
      <c r="K14" s="126" t="s">
        <v>188</v>
      </c>
      <c r="L14" s="162" t="s">
        <v>189</v>
      </c>
      <c r="M14" s="153">
        <v>1</v>
      </c>
      <c r="N14" s="158" t="s">
        <v>150</v>
      </c>
      <c r="O14" s="155" t="s">
        <v>190</v>
      </c>
      <c r="P14" s="152" t="s">
        <v>173</v>
      </c>
      <c r="Q14" s="160">
        <v>45748</v>
      </c>
      <c r="R14" s="157">
        <v>46022</v>
      </c>
      <c r="S14" s="152" t="s">
        <v>174</v>
      </c>
      <c r="T14" s="114" t="s">
        <v>191</v>
      </c>
      <c r="U14" s="133">
        <v>3</v>
      </c>
      <c r="V14" s="134"/>
      <c r="W14" s="135"/>
      <c r="X14" s="135"/>
      <c r="Y14" s="135"/>
      <c r="Z14" s="168">
        <v>1</v>
      </c>
      <c r="AA14" s="68"/>
      <c r="AB14" s="68">
        <f t="shared" si="0"/>
        <v>0</v>
      </c>
      <c r="AC14" s="68"/>
      <c r="AD14" s="69">
        <f t="shared" si="1"/>
        <v>0</v>
      </c>
      <c r="AE14" s="68"/>
      <c r="AF14" s="69">
        <f t="shared" si="2"/>
        <v>0</v>
      </c>
      <c r="AG14" s="68"/>
      <c r="AH14" s="69">
        <f t="shared" si="3"/>
        <v>0</v>
      </c>
      <c r="AI14" s="70"/>
      <c r="AJ14" s="69">
        <f t="shared" si="4"/>
        <v>0</v>
      </c>
    </row>
    <row r="15" spans="1:36" s="3" customFormat="1" ht="81.75" customHeight="1">
      <c r="A15" s="20">
        <v>10</v>
      </c>
      <c r="B15" s="26" t="s">
        <v>140</v>
      </c>
      <c r="C15" s="21" t="s">
        <v>45</v>
      </c>
      <c r="D15" s="31" t="s">
        <v>141</v>
      </c>
      <c r="E15" s="21" t="s">
        <v>142</v>
      </c>
      <c r="F15" s="26" t="s">
        <v>143</v>
      </c>
      <c r="G15" s="152" t="s">
        <v>144</v>
      </c>
      <c r="H15" s="24" t="s">
        <v>49</v>
      </c>
      <c r="I15" s="152" t="s">
        <v>146</v>
      </c>
      <c r="J15" s="152" t="s">
        <v>147</v>
      </c>
      <c r="K15" s="126" t="s">
        <v>169</v>
      </c>
      <c r="L15" s="162" t="s">
        <v>192</v>
      </c>
      <c r="M15" s="169">
        <v>1</v>
      </c>
      <c r="N15" s="158" t="s">
        <v>112</v>
      </c>
      <c r="O15" s="155" t="s">
        <v>193</v>
      </c>
      <c r="P15" s="158" t="s">
        <v>130</v>
      </c>
      <c r="Q15" s="160">
        <v>45717</v>
      </c>
      <c r="R15" s="157">
        <v>46022</v>
      </c>
      <c r="S15" s="152" t="s">
        <v>194</v>
      </c>
      <c r="T15" s="44" t="s">
        <v>195</v>
      </c>
      <c r="U15" s="133">
        <v>8</v>
      </c>
      <c r="V15" s="134"/>
      <c r="W15" s="135"/>
      <c r="X15" s="135">
        <v>0.2</v>
      </c>
      <c r="Y15" s="135">
        <v>0.4</v>
      </c>
      <c r="Z15" s="135">
        <v>0.4</v>
      </c>
      <c r="AA15" s="68"/>
      <c r="AB15" s="68">
        <f t="shared" si="0"/>
        <v>0</v>
      </c>
      <c r="AC15" s="68"/>
      <c r="AD15" s="69">
        <f t="shared" si="1"/>
        <v>0</v>
      </c>
      <c r="AE15" s="68"/>
      <c r="AF15" s="69">
        <f t="shared" si="2"/>
        <v>0</v>
      </c>
      <c r="AG15" s="68"/>
      <c r="AH15" s="69">
        <f t="shared" si="3"/>
        <v>0</v>
      </c>
      <c r="AI15" s="70"/>
      <c r="AJ15" s="69">
        <f t="shared" si="4"/>
        <v>0</v>
      </c>
    </row>
    <row r="16" spans="1:36" s="3" customFormat="1" ht="80.25" customHeight="1">
      <c r="A16" s="20">
        <v>11</v>
      </c>
      <c r="B16" s="26" t="s">
        <v>140</v>
      </c>
      <c r="C16" s="21" t="s">
        <v>45</v>
      </c>
      <c r="D16" s="31" t="s">
        <v>141</v>
      </c>
      <c r="E16" s="21" t="s">
        <v>142</v>
      </c>
      <c r="F16" s="26" t="s">
        <v>143</v>
      </c>
      <c r="G16" s="152" t="s">
        <v>144</v>
      </c>
      <c r="H16" s="24" t="s">
        <v>49</v>
      </c>
      <c r="I16" s="152" t="s">
        <v>146</v>
      </c>
      <c r="J16" s="152" t="s">
        <v>176</v>
      </c>
      <c r="K16" s="126" t="s">
        <v>169</v>
      </c>
      <c r="L16" s="126" t="s">
        <v>196</v>
      </c>
      <c r="M16" s="159">
        <v>1</v>
      </c>
      <c r="N16" s="158" t="s">
        <v>112</v>
      </c>
      <c r="O16" s="155" t="s">
        <v>197</v>
      </c>
      <c r="P16" s="158" t="s">
        <v>130</v>
      </c>
      <c r="Q16" s="160">
        <v>45717</v>
      </c>
      <c r="R16" s="157">
        <v>46022</v>
      </c>
      <c r="S16" s="152" t="s">
        <v>162</v>
      </c>
      <c r="T16" s="44" t="s">
        <v>198</v>
      </c>
      <c r="U16" s="133">
        <v>10</v>
      </c>
      <c r="V16" s="134"/>
      <c r="W16" s="135"/>
      <c r="X16" s="135">
        <v>0.1</v>
      </c>
      <c r="Y16" s="135">
        <v>0.4</v>
      </c>
      <c r="Z16" s="136">
        <v>1</v>
      </c>
      <c r="AA16" s="68"/>
      <c r="AB16" s="68">
        <f t="shared" si="0"/>
        <v>0</v>
      </c>
      <c r="AC16" s="68"/>
      <c r="AD16" s="69">
        <f t="shared" si="1"/>
        <v>0</v>
      </c>
      <c r="AE16" s="68"/>
      <c r="AF16" s="69">
        <f t="shared" si="2"/>
        <v>0</v>
      </c>
      <c r="AG16" s="68"/>
      <c r="AH16" s="69">
        <f t="shared" si="3"/>
        <v>0</v>
      </c>
      <c r="AI16" s="70"/>
      <c r="AJ16" s="69">
        <f t="shared" si="4"/>
        <v>0</v>
      </c>
    </row>
    <row r="17" spans="1:36" s="3" customFormat="1" ht="129.75" customHeight="1">
      <c r="A17" s="20">
        <v>12</v>
      </c>
      <c r="B17" s="26" t="s">
        <v>140</v>
      </c>
      <c r="C17" s="21" t="s">
        <v>45</v>
      </c>
      <c r="D17" s="31" t="s">
        <v>141</v>
      </c>
      <c r="E17" s="21" t="s">
        <v>142</v>
      </c>
      <c r="F17" s="26" t="s">
        <v>143</v>
      </c>
      <c r="G17" s="152" t="s">
        <v>144</v>
      </c>
      <c r="H17" s="24" t="s">
        <v>167</v>
      </c>
      <c r="I17" s="152" t="s">
        <v>146</v>
      </c>
      <c r="J17" s="152" t="s">
        <v>168</v>
      </c>
      <c r="K17" s="126" t="s">
        <v>199</v>
      </c>
      <c r="L17" s="126" t="s">
        <v>200</v>
      </c>
      <c r="M17" s="153">
        <v>1</v>
      </c>
      <c r="N17" s="158" t="s">
        <v>171</v>
      </c>
      <c r="O17" s="155" t="s">
        <v>201</v>
      </c>
      <c r="P17" s="158" t="s">
        <v>173</v>
      </c>
      <c r="Q17" s="160">
        <v>45717</v>
      </c>
      <c r="R17" s="157">
        <v>46022</v>
      </c>
      <c r="S17" s="152" t="s">
        <v>162</v>
      </c>
      <c r="T17" s="114" t="s">
        <v>202</v>
      </c>
      <c r="U17" s="133">
        <v>10</v>
      </c>
      <c r="V17" s="134"/>
      <c r="W17" s="135"/>
      <c r="X17" s="135"/>
      <c r="Y17" s="135"/>
      <c r="Z17" s="168">
        <v>1</v>
      </c>
      <c r="AA17" s="68"/>
      <c r="AB17" s="68">
        <f t="shared" si="0"/>
        <v>0</v>
      </c>
      <c r="AC17" s="68"/>
      <c r="AD17" s="69">
        <f t="shared" si="1"/>
        <v>0</v>
      </c>
      <c r="AE17" s="68"/>
      <c r="AF17" s="69">
        <f t="shared" si="2"/>
        <v>0</v>
      </c>
      <c r="AG17" s="68"/>
      <c r="AH17" s="69">
        <f t="shared" si="3"/>
        <v>0</v>
      </c>
      <c r="AI17" s="70"/>
      <c r="AJ17" s="69">
        <f t="shared" si="4"/>
        <v>0</v>
      </c>
    </row>
    <row r="18" spans="1:36" s="3" customFormat="1" ht="105" customHeight="1">
      <c r="A18" s="20">
        <v>13</v>
      </c>
      <c r="B18" s="26" t="s">
        <v>140</v>
      </c>
      <c r="C18" s="21" t="s">
        <v>45</v>
      </c>
      <c r="D18" s="31" t="s">
        <v>141</v>
      </c>
      <c r="E18" s="21" t="s">
        <v>142</v>
      </c>
      <c r="F18" s="26" t="s">
        <v>143</v>
      </c>
      <c r="G18" s="152" t="s">
        <v>144</v>
      </c>
      <c r="H18" s="24" t="s">
        <v>167</v>
      </c>
      <c r="I18" s="152" t="s">
        <v>146</v>
      </c>
      <c r="J18" s="152" t="s">
        <v>168</v>
      </c>
      <c r="K18" s="126" t="s">
        <v>203</v>
      </c>
      <c r="L18" s="162" t="s">
        <v>204</v>
      </c>
      <c r="M18" s="153">
        <v>5</v>
      </c>
      <c r="N18" s="158" t="s">
        <v>171</v>
      </c>
      <c r="O18" s="155" t="s">
        <v>205</v>
      </c>
      <c r="P18" s="130" t="s">
        <v>173</v>
      </c>
      <c r="Q18" s="160">
        <v>45689</v>
      </c>
      <c r="R18" s="157">
        <v>46022</v>
      </c>
      <c r="S18" s="152" t="s">
        <v>194</v>
      </c>
      <c r="T18" s="114" t="s">
        <v>206</v>
      </c>
      <c r="U18" s="133">
        <v>8</v>
      </c>
      <c r="V18" s="134"/>
      <c r="W18" s="135"/>
      <c r="X18" s="135"/>
      <c r="Y18" s="135"/>
      <c r="Z18" s="168">
        <v>1</v>
      </c>
      <c r="AA18" s="68"/>
      <c r="AB18" s="68">
        <f t="shared" si="0"/>
        <v>0</v>
      </c>
      <c r="AC18" s="68"/>
      <c r="AD18" s="69">
        <f t="shared" si="1"/>
        <v>0</v>
      </c>
      <c r="AE18" s="68"/>
      <c r="AF18" s="69">
        <f t="shared" si="2"/>
        <v>0</v>
      </c>
      <c r="AG18" s="68"/>
      <c r="AH18" s="69">
        <f t="shared" si="3"/>
        <v>0</v>
      </c>
      <c r="AI18" s="70"/>
      <c r="AJ18" s="69">
        <f t="shared" si="4"/>
        <v>0</v>
      </c>
    </row>
    <row r="19" spans="1:36" s="3" customFormat="1" ht="87.75" customHeight="1">
      <c r="A19" s="20">
        <v>14</v>
      </c>
      <c r="B19" s="26" t="s">
        <v>140</v>
      </c>
      <c r="C19" s="21" t="s">
        <v>45</v>
      </c>
      <c r="D19" s="31" t="s">
        <v>141</v>
      </c>
      <c r="E19" s="21" t="s">
        <v>142</v>
      </c>
      <c r="F19" s="26" t="s">
        <v>207</v>
      </c>
      <c r="G19" s="152" t="s">
        <v>144</v>
      </c>
      <c r="H19" s="24" t="s">
        <v>167</v>
      </c>
      <c r="I19" s="152" t="s">
        <v>146</v>
      </c>
      <c r="J19" s="152" t="s">
        <v>168</v>
      </c>
      <c r="K19" s="162" t="s">
        <v>203</v>
      </c>
      <c r="L19" s="162" t="s">
        <v>208</v>
      </c>
      <c r="M19" s="153">
        <v>5</v>
      </c>
      <c r="N19" s="158" t="s">
        <v>171</v>
      </c>
      <c r="O19" s="155" t="s">
        <v>209</v>
      </c>
      <c r="P19" s="158" t="s">
        <v>173</v>
      </c>
      <c r="Q19" s="160">
        <v>45689</v>
      </c>
      <c r="R19" s="157">
        <v>46022</v>
      </c>
      <c r="S19" s="152" t="s">
        <v>194</v>
      </c>
      <c r="T19" s="114" t="s">
        <v>206</v>
      </c>
      <c r="U19" s="133">
        <v>8</v>
      </c>
      <c r="V19" s="134"/>
      <c r="W19" s="135"/>
      <c r="X19" s="135"/>
      <c r="Y19" s="135"/>
      <c r="Z19" s="168">
        <v>1</v>
      </c>
      <c r="AA19" s="68"/>
      <c r="AB19" s="68">
        <f t="shared" si="0"/>
        <v>0</v>
      </c>
      <c r="AC19" s="68"/>
      <c r="AD19" s="69">
        <f t="shared" si="1"/>
        <v>0</v>
      </c>
      <c r="AE19" s="68"/>
      <c r="AF19" s="69">
        <f t="shared" si="2"/>
        <v>0</v>
      </c>
      <c r="AG19" s="68"/>
      <c r="AH19" s="69">
        <f t="shared" si="3"/>
        <v>0</v>
      </c>
      <c r="AI19" s="70"/>
      <c r="AJ19" s="69">
        <f t="shared" si="4"/>
        <v>0</v>
      </c>
    </row>
    <row r="20" spans="1:36" s="3" customFormat="1" ht="172.5" customHeight="1">
      <c r="A20" s="125">
        <v>15</v>
      </c>
      <c r="B20" s="125"/>
      <c r="C20" s="152"/>
      <c r="D20" s="24"/>
      <c r="E20" s="162"/>
      <c r="F20" s="162"/>
      <c r="G20" s="162"/>
      <c r="H20" s="24"/>
      <c r="I20" s="126"/>
      <c r="J20" s="152"/>
      <c r="K20" s="126"/>
      <c r="L20" s="126"/>
      <c r="M20" s="159"/>
      <c r="N20" s="125"/>
      <c r="O20" s="155"/>
      <c r="P20" s="158"/>
      <c r="Q20" s="160"/>
      <c r="R20" s="132"/>
      <c r="S20" s="152"/>
      <c r="T20" s="114"/>
      <c r="U20" s="133"/>
      <c r="V20" s="134"/>
      <c r="W20" s="135"/>
      <c r="X20" s="135"/>
      <c r="Y20" s="135"/>
      <c r="Z20" s="136"/>
      <c r="AA20" s="68"/>
      <c r="AB20" s="68">
        <f t="shared" si="0"/>
        <v>0</v>
      </c>
      <c r="AC20" s="68"/>
      <c r="AD20" s="69">
        <f t="shared" si="1"/>
        <v>0</v>
      </c>
      <c r="AE20" s="68"/>
      <c r="AF20" s="69">
        <f t="shared" si="2"/>
        <v>0</v>
      </c>
      <c r="AG20" s="68"/>
      <c r="AH20" s="69">
        <f t="shared" si="3"/>
        <v>0</v>
      </c>
      <c r="AI20" s="70"/>
      <c r="AJ20" s="69">
        <f t="shared" si="4"/>
        <v>0</v>
      </c>
    </row>
    <row r="21" spans="1:36" ht="11.25" customHeight="1"/>
    <row r="22" spans="1:36" ht="11.25" customHeight="1"/>
    <row r="23" spans="1:36" ht="11.25" customHeight="1"/>
  </sheetData>
  <protectedRanges>
    <protectedRange sqref="V6:V20" name="Range1"/>
    <protectedRange sqref="AG6:AG20" name="Range2_1"/>
  </protectedRanges>
  <autoFilter ref="A5:AJ6" xr:uid="{00000000-0009-0000-0000-000000000000}"/>
  <mergeCells count="7">
    <mergeCell ref="A1:C3"/>
    <mergeCell ref="E1:R3"/>
    <mergeCell ref="AI1:AI3"/>
    <mergeCell ref="A4:H4"/>
    <mergeCell ref="I4:T4"/>
    <mergeCell ref="V4:V5"/>
    <mergeCell ref="AA4:AJ4"/>
  </mergeCells>
  <pageMargins left="0.7" right="0.7" top="0.75" bottom="0.75" header="0.3" footer="0.3"/>
  <pageSetup orientation="portrait" r:id="rId1"/>
  <drawing r:id="rId2"/>
  <legacyDrawing r:id="rId3"/>
  <oleObjects>
    <mc:AlternateContent xmlns:mc="http://schemas.openxmlformats.org/markup-compatibility/2006">
      <mc:Choice Requires="x14">
        <oleObject progId="PBrush" shapeId="11265" r:id="rId4">
          <objectPr defaultSize="0" autoPict="0" r:id="rId5">
            <anchor moveWithCells="1" sizeWithCells="1">
              <from>
                <xdr:col>1</xdr:col>
                <xdr:colOff>219075</xdr:colOff>
                <xdr:row>0</xdr:row>
                <xdr:rowOff>47625</xdr:rowOff>
              </from>
              <to>
                <xdr:col>2</xdr:col>
                <xdr:colOff>142875</xdr:colOff>
                <xdr:row>2</xdr:row>
                <xdr:rowOff>142875</xdr:rowOff>
              </to>
            </anchor>
          </objectPr>
        </oleObject>
      </mc:Choice>
      <mc:Fallback>
        <oleObject progId="PBrush" shapeId="11265"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79EDA-8A95-4D2A-8639-60C8E6D70613}">
  <dimension ref="A1:AV23"/>
  <sheetViews>
    <sheetView showGridLines="0" topLeftCell="G1" zoomScale="90" zoomScaleNormal="90" workbookViewId="0">
      <selection activeCell="C7" sqref="C7"/>
    </sheetView>
  </sheetViews>
  <sheetFormatPr defaultColWidth="0" defaultRowHeight="11.25" customHeight="1" zeroHeight="1"/>
  <cols>
    <col min="1" max="1" width="5" style="50" customWidth="1"/>
    <col min="2" max="2" width="25.7109375" style="52" customWidth="1"/>
    <col min="3" max="3" width="30.7109375" style="52" customWidth="1"/>
    <col min="4" max="4" width="21.28515625" style="52" customWidth="1"/>
    <col min="5" max="5" width="28.7109375" style="50" bestFit="1" customWidth="1"/>
    <col min="6" max="6" width="26.42578125" style="48" customWidth="1"/>
    <col min="7" max="7" width="32.7109375" style="48" customWidth="1"/>
    <col min="8" max="8" width="35.85546875" style="49" customWidth="1"/>
    <col min="9" max="9" width="20" style="1" bestFit="1" customWidth="1"/>
    <col min="10" max="10" width="39" style="1" customWidth="1"/>
    <col min="11" max="11" width="26.42578125" style="49" customWidth="1"/>
    <col min="12" max="12" width="30.28515625" style="50" customWidth="1"/>
    <col min="13" max="13" width="11" style="50" customWidth="1"/>
    <col min="14" max="14" width="13.85546875" style="50" bestFit="1" customWidth="1"/>
    <col min="15" max="15" width="48.28515625" style="49" customWidth="1"/>
    <col min="16" max="16" width="17" style="1" customWidth="1"/>
    <col min="17" max="17" width="11.7109375" style="50" customWidth="1"/>
    <col min="18" max="18" width="11.85546875" style="50" customWidth="1"/>
    <col min="19" max="19" width="22.140625" style="50" customWidth="1"/>
    <col min="20" max="20" width="31.28515625" style="52" customWidth="1"/>
    <col min="21" max="21" width="18.28515625" style="1" customWidth="1"/>
    <col min="22" max="22" width="61" style="1" customWidth="1"/>
    <col min="23" max="26" width="15.7109375" style="1" customWidth="1"/>
    <col min="27" max="30" width="15.7109375" style="50" customWidth="1"/>
    <col min="31" max="31" width="15.7109375" style="53" customWidth="1"/>
    <col min="32" max="34" width="15.7109375" style="50" customWidth="1"/>
    <col min="35" max="35" width="19.28515625" style="50" customWidth="1"/>
    <col min="36" max="36" width="15.7109375" style="50" customWidth="1"/>
    <col min="37" max="48" width="11.42578125" style="50" hidden="1" customWidth="1"/>
    <col min="49" max="16384" width="0" style="50" hidden="1"/>
  </cols>
  <sheetData>
    <row r="1" spans="1:36" s="3" customFormat="1" ht="15.75" customHeight="1">
      <c r="A1" s="174"/>
      <c r="B1" s="175"/>
      <c r="C1" s="175"/>
      <c r="D1" s="2"/>
      <c r="E1" s="177" t="s">
        <v>0</v>
      </c>
      <c r="F1" s="177"/>
      <c r="G1" s="177"/>
      <c r="H1" s="177"/>
      <c r="I1" s="177"/>
      <c r="J1" s="177"/>
      <c r="K1" s="177"/>
      <c r="L1" s="177"/>
      <c r="M1" s="177"/>
      <c r="N1" s="177"/>
      <c r="O1" s="177"/>
      <c r="P1" s="177"/>
      <c r="Q1" s="177"/>
      <c r="R1" s="177"/>
      <c r="U1" s="2"/>
      <c r="V1" s="2"/>
      <c r="W1" s="2"/>
      <c r="X1" s="2"/>
      <c r="Y1" s="2"/>
      <c r="Z1" s="2"/>
      <c r="AI1" s="178" t="s">
        <v>1</v>
      </c>
      <c r="AJ1" s="4" t="s">
        <v>2</v>
      </c>
    </row>
    <row r="2" spans="1:36" s="3" customFormat="1" ht="15.75" customHeight="1">
      <c r="A2" s="175"/>
      <c r="B2" s="175"/>
      <c r="C2" s="175"/>
      <c r="D2" s="2"/>
      <c r="E2" s="177"/>
      <c r="F2" s="177"/>
      <c r="G2" s="177"/>
      <c r="H2" s="177"/>
      <c r="I2" s="177"/>
      <c r="J2" s="177"/>
      <c r="K2" s="177"/>
      <c r="L2" s="177"/>
      <c r="M2" s="177"/>
      <c r="N2" s="177"/>
      <c r="O2" s="177"/>
      <c r="P2" s="177"/>
      <c r="Q2" s="177"/>
      <c r="R2" s="177"/>
      <c r="U2" s="2"/>
      <c r="V2" s="2"/>
      <c r="W2" s="2"/>
      <c r="X2" s="2"/>
      <c r="Y2" s="2"/>
      <c r="Z2" s="2"/>
      <c r="AI2" s="178"/>
      <c r="AJ2" s="5" t="s">
        <v>3</v>
      </c>
    </row>
    <row r="3" spans="1:36" s="3" customFormat="1" ht="15.75" customHeight="1">
      <c r="A3" s="176"/>
      <c r="B3" s="176"/>
      <c r="C3" s="176"/>
      <c r="D3" s="6"/>
      <c r="E3" s="177"/>
      <c r="F3" s="177"/>
      <c r="G3" s="177"/>
      <c r="H3" s="177"/>
      <c r="I3" s="177"/>
      <c r="J3" s="177"/>
      <c r="K3" s="177"/>
      <c r="L3" s="177"/>
      <c r="M3" s="177"/>
      <c r="N3" s="177"/>
      <c r="O3" s="177"/>
      <c r="P3" s="177"/>
      <c r="Q3" s="177"/>
      <c r="R3" s="177"/>
      <c r="U3" s="2"/>
      <c r="V3" s="2"/>
      <c r="W3" s="2"/>
      <c r="X3" s="2"/>
      <c r="Y3" s="2"/>
      <c r="Z3" s="2"/>
      <c r="AI3" s="178"/>
      <c r="AJ3" s="7">
        <v>45642</v>
      </c>
    </row>
    <row r="4" spans="1:36" s="10" customFormat="1" ht="29.1" customHeight="1">
      <c r="A4" s="179" t="s">
        <v>4</v>
      </c>
      <c r="B4" s="179"/>
      <c r="C4" s="179"/>
      <c r="D4" s="179"/>
      <c r="E4" s="179"/>
      <c r="F4" s="179"/>
      <c r="G4" s="179"/>
      <c r="H4" s="179"/>
      <c r="I4" s="180" t="s">
        <v>5</v>
      </c>
      <c r="J4" s="180"/>
      <c r="K4" s="180"/>
      <c r="L4" s="180"/>
      <c r="M4" s="180"/>
      <c r="N4" s="180"/>
      <c r="O4" s="180"/>
      <c r="P4" s="180"/>
      <c r="Q4" s="180"/>
      <c r="R4" s="180"/>
      <c r="S4" s="180"/>
      <c r="T4" s="180"/>
      <c r="U4" s="8"/>
      <c r="V4" s="181" t="s">
        <v>6</v>
      </c>
      <c r="W4" s="9"/>
      <c r="X4" s="9"/>
      <c r="Y4" s="9"/>
      <c r="Z4" s="9"/>
      <c r="AA4" s="182" t="s">
        <v>7</v>
      </c>
      <c r="AB4" s="183"/>
      <c r="AC4" s="183"/>
      <c r="AD4" s="183"/>
      <c r="AE4" s="183"/>
      <c r="AF4" s="183"/>
      <c r="AG4" s="183"/>
      <c r="AH4" s="183"/>
      <c r="AI4" s="183"/>
      <c r="AJ4" s="183"/>
    </row>
    <row r="5" spans="1:36" s="19" customFormat="1" ht="77.099999999999994" customHeight="1">
      <c r="A5" s="11" t="s">
        <v>8</v>
      </c>
      <c r="B5" s="11" t="s">
        <v>9</v>
      </c>
      <c r="C5" s="11" t="s">
        <v>10</v>
      </c>
      <c r="D5" s="11" t="s">
        <v>11</v>
      </c>
      <c r="E5" s="11" t="s">
        <v>12</v>
      </c>
      <c r="F5" s="11" t="s">
        <v>13</v>
      </c>
      <c r="G5" s="11" t="s">
        <v>14</v>
      </c>
      <c r="H5" s="11" t="s">
        <v>15</v>
      </c>
      <c r="I5" s="12" t="s">
        <v>16</v>
      </c>
      <c r="J5" s="12" t="s">
        <v>17</v>
      </c>
      <c r="K5" s="12" t="s">
        <v>18</v>
      </c>
      <c r="L5" s="12" t="s">
        <v>19</v>
      </c>
      <c r="M5" s="12" t="s">
        <v>20</v>
      </c>
      <c r="N5" s="12" t="s">
        <v>21</v>
      </c>
      <c r="O5" s="12" t="s">
        <v>22</v>
      </c>
      <c r="P5" s="12" t="s">
        <v>23</v>
      </c>
      <c r="Q5" s="12" t="s">
        <v>24</v>
      </c>
      <c r="R5" s="12" t="s">
        <v>25</v>
      </c>
      <c r="S5" s="12" t="s">
        <v>26</v>
      </c>
      <c r="T5" s="12" t="s">
        <v>27</v>
      </c>
      <c r="U5" s="12" t="s">
        <v>28</v>
      </c>
      <c r="V5" s="181"/>
      <c r="W5" s="13" t="s">
        <v>29</v>
      </c>
      <c r="X5" s="13" t="s">
        <v>30</v>
      </c>
      <c r="Y5" s="14" t="s">
        <v>31</v>
      </c>
      <c r="Z5" s="14" t="s">
        <v>32</v>
      </c>
      <c r="AA5" s="14" t="s">
        <v>33</v>
      </c>
      <c r="AB5" s="15" t="s">
        <v>34</v>
      </c>
      <c r="AC5" s="16" t="s">
        <v>35</v>
      </c>
      <c r="AD5" s="15" t="s">
        <v>36</v>
      </c>
      <c r="AE5" s="16" t="s">
        <v>37</v>
      </c>
      <c r="AF5" s="15" t="s">
        <v>38</v>
      </c>
      <c r="AG5" s="16" t="s">
        <v>39</v>
      </c>
      <c r="AH5" s="15" t="s">
        <v>40</v>
      </c>
      <c r="AI5" s="17" t="s">
        <v>41</v>
      </c>
      <c r="AJ5" s="18" t="s">
        <v>42</v>
      </c>
    </row>
    <row r="6" spans="1:36" s="3" customFormat="1" ht="215.25" customHeight="1">
      <c r="A6" s="20">
        <v>1</v>
      </c>
      <c r="B6" s="20" t="s">
        <v>210</v>
      </c>
      <c r="C6" s="152" t="s">
        <v>211</v>
      </c>
      <c r="D6" s="20" t="s">
        <v>45</v>
      </c>
      <c r="E6" s="20" t="s">
        <v>212</v>
      </c>
      <c r="F6" s="24" t="s">
        <v>213</v>
      </c>
      <c r="G6" s="152" t="s">
        <v>45</v>
      </c>
      <c r="H6" s="152" t="s">
        <v>214</v>
      </c>
      <c r="I6" s="152" t="s">
        <v>215</v>
      </c>
      <c r="J6" s="152" t="s">
        <v>216</v>
      </c>
      <c r="K6" s="152" t="s">
        <v>217</v>
      </c>
      <c r="L6" s="152" t="s">
        <v>218</v>
      </c>
      <c r="M6" s="153">
        <v>16</v>
      </c>
      <c r="N6" s="20" t="s">
        <v>72</v>
      </c>
      <c r="O6" s="154" t="s">
        <v>219</v>
      </c>
      <c r="P6" s="20" t="s">
        <v>220</v>
      </c>
      <c r="Q6" s="29">
        <v>45703</v>
      </c>
      <c r="R6" s="30">
        <v>46022</v>
      </c>
      <c r="S6" s="24" t="s">
        <v>221</v>
      </c>
      <c r="T6" s="44" t="s">
        <v>222</v>
      </c>
      <c r="U6" s="32">
        <v>8</v>
      </c>
      <c r="V6" s="33"/>
      <c r="W6" s="122">
        <v>2</v>
      </c>
      <c r="X6" s="122">
        <v>5</v>
      </c>
      <c r="Y6" s="122">
        <v>4</v>
      </c>
      <c r="Z6" s="123">
        <v>5</v>
      </c>
      <c r="AA6" s="59"/>
      <c r="AB6" s="34">
        <f t="shared" ref="AB6:AB20" si="0">IFERROR(((AA6/M6)*U6)/100, 0)</f>
        <v>0</v>
      </c>
      <c r="AC6" s="59"/>
      <c r="AD6" s="35">
        <f t="shared" ref="AD6:AD20" si="1">IFERROR(((AC6/M6)*U6)/100,0)</f>
        <v>0</v>
      </c>
      <c r="AE6" s="59"/>
      <c r="AF6" s="35">
        <f t="shared" ref="AF6:AF20" si="2">IFERROR(((AE6/M6)*U6)/100,0)</f>
        <v>0</v>
      </c>
      <c r="AG6" s="59"/>
      <c r="AH6" s="35">
        <f t="shared" ref="AH6:AH20" si="3">IFERROR(((AG6/M6)*U6)/100,0)</f>
        <v>0</v>
      </c>
      <c r="AI6" s="36"/>
      <c r="AJ6" s="35">
        <f t="shared" ref="AJ6:AJ20" si="4">IFERROR((((AI6/M6)*U6)/100),0)</f>
        <v>0</v>
      </c>
    </row>
    <row r="7" spans="1:36" s="3" customFormat="1" ht="171" customHeight="1">
      <c r="A7" s="43">
        <v>2</v>
      </c>
      <c r="B7" s="43" t="s">
        <v>223</v>
      </c>
      <c r="C7" s="24" t="s">
        <v>211</v>
      </c>
      <c r="D7" s="24" t="s">
        <v>224</v>
      </c>
      <c r="E7" s="43" t="s">
        <v>225</v>
      </c>
      <c r="F7" s="24" t="s">
        <v>226</v>
      </c>
      <c r="G7" s="152" t="s">
        <v>45</v>
      </c>
      <c r="H7" s="24" t="s">
        <v>167</v>
      </c>
      <c r="I7" s="24" t="s">
        <v>215</v>
      </c>
      <c r="J7" s="152" t="s">
        <v>51</v>
      </c>
      <c r="K7" s="24" t="s">
        <v>227</v>
      </c>
      <c r="L7" s="152" t="s">
        <v>228</v>
      </c>
      <c r="M7" s="99">
        <v>1</v>
      </c>
      <c r="N7" s="43" t="s">
        <v>88</v>
      </c>
      <c r="O7" s="154" t="s">
        <v>229</v>
      </c>
      <c r="P7" s="20" t="s">
        <v>220</v>
      </c>
      <c r="Q7" s="29">
        <v>45703</v>
      </c>
      <c r="R7" s="30">
        <v>46022</v>
      </c>
      <c r="S7" s="152" t="s">
        <v>221</v>
      </c>
      <c r="T7" s="44" t="s">
        <v>230</v>
      </c>
      <c r="U7" s="32">
        <v>8.25</v>
      </c>
      <c r="V7" s="33"/>
      <c r="W7" s="101">
        <v>1</v>
      </c>
      <c r="X7" s="101">
        <v>1</v>
      </c>
      <c r="Y7" s="101">
        <v>1</v>
      </c>
      <c r="Z7" s="102">
        <v>1</v>
      </c>
      <c r="AA7" s="34"/>
      <c r="AB7" s="34">
        <f t="shared" si="0"/>
        <v>0</v>
      </c>
      <c r="AC7" s="34"/>
      <c r="AD7" s="35">
        <f t="shared" si="1"/>
        <v>0</v>
      </c>
      <c r="AE7" s="34"/>
      <c r="AF7" s="35">
        <f t="shared" si="2"/>
        <v>0</v>
      </c>
      <c r="AG7" s="34"/>
      <c r="AH7" s="35">
        <f t="shared" si="3"/>
        <v>0</v>
      </c>
      <c r="AI7" s="36"/>
      <c r="AJ7" s="35">
        <f t="shared" si="4"/>
        <v>0</v>
      </c>
    </row>
    <row r="8" spans="1:36" s="3" customFormat="1" ht="117" customHeight="1">
      <c r="A8" s="43">
        <v>3</v>
      </c>
      <c r="B8" s="24" t="s">
        <v>231</v>
      </c>
      <c r="C8" s="20" t="s">
        <v>232</v>
      </c>
      <c r="D8" s="24" t="s">
        <v>233</v>
      </c>
      <c r="E8" s="152" t="s">
        <v>212</v>
      </c>
      <c r="F8" s="24" t="s">
        <v>213</v>
      </c>
      <c r="G8" s="152" t="s">
        <v>45</v>
      </c>
      <c r="H8" s="24" t="s">
        <v>49</v>
      </c>
      <c r="I8" s="24" t="s">
        <v>215</v>
      </c>
      <c r="J8" s="152" t="s">
        <v>216</v>
      </c>
      <c r="K8" s="24" t="s">
        <v>234</v>
      </c>
      <c r="L8" s="152" t="s">
        <v>235</v>
      </c>
      <c r="M8" s="153">
        <v>1</v>
      </c>
      <c r="N8" s="20" t="s">
        <v>236</v>
      </c>
      <c r="O8" s="155" t="s">
        <v>237</v>
      </c>
      <c r="P8" s="20" t="s">
        <v>65</v>
      </c>
      <c r="Q8" s="156">
        <v>45778</v>
      </c>
      <c r="R8" s="157">
        <v>45838</v>
      </c>
      <c r="S8" s="152" t="s">
        <v>238</v>
      </c>
      <c r="T8" s="44" t="s">
        <v>230</v>
      </c>
      <c r="U8" s="32">
        <v>6</v>
      </c>
      <c r="V8" s="33"/>
      <c r="W8" s="122">
        <v>0</v>
      </c>
      <c r="X8" s="122">
        <v>0.01</v>
      </c>
      <c r="Y8" s="122">
        <v>0</v>
      </c>
      <c r="Z8" s="123">
        <v>0</v>
      </c>
      <c r="AA8" s="34"/>
      <c r="AB8" s="34">
        <f t="shared" si="0"/>
        <v>0</v>
      </c>
      <c r="AC8" s="34"/>
      <c r="AD8" s="35">
        <f t="shared" si="1"/>
        <v>0</v>
      </c>
      <c r="AE8" s="34"/>
      <c r="AF8" s="35">
        <f t="shared" si="2"/>
        <v>0</v>
      </c>
      <c r="AG8" s="34"/>
      <c r="AH8" s="35">
        <f t="shared" si="3"/>
        <v>0</v>
      </c>
      <c r="AI8" s="36"/>
      <c r="AJ8" s="35">
        <f t="shared" si="4"/>
        <v>0</v>
      </c>
    </row>
    <row r="9" spans="1:36" s="3" customFormat="1" ht="117" customHeight="1">
      <c r="A9" s="43">
        <v>4</v>
      </c>
      <c r="B9" s="24" t="s">
        <v>231</v>
      </c>
      <c r="C9" s="20" t="s">
        <v>232</v>
      </c>
      <c r="D9" s="24" t="s">
        <v>233</v>
      </c>
      <c r="E9" s="152" t="s">
        <v>212</v>
      </c>
      <c r="F9" s="24" t="s">
        <v>213</v>
      </c>
      <c r="G9" s="152" t="s">
        <v>45</v>
      </c>
      <c r="H9" s="24" t="s">
        <v>49</v>
      </c>
      <c r="I9" s="24" t="s">
        <v>215</v>
      </c>
      <c r="J9" s="152" t="s">
        <v>216</v>
      </c>
      <c r="K9" s="24" t="s">
        <v>239</v>
      </c>
      <c r="L9" s="152" t="s">
        <v>240</v>
      </c>
      <c r="M9" s="153">
        <v>1</v>
      </c>
      <c r="N9" s="20" t="s">
        <v>236</v>
      </c>
      <c r="O9" s="154" t="s">
        <v>241</v>
      </c>
      <c r="P9" s="20" t="s">
        <v>65</v>
      </c>
      <c r="Q9" s="156">
        <v>45778</v>
      </c>
      <c r="R9" s="157">
        <v>45930</v>
      </c>
      <c r="S9" s="152" t="s">
        <v>238</v>
      </c>
      <c r="T9" s="44" t="s">
        <v>230</v>
      </c>
      <c r="U9" s="32">
        <v>6</v>
      </c>
      <c r="V9" s="33"/>
      <c r="W9" s="122">
        <v>0</v>
      </c>
      <c r="X9" s="122">
        <v>0.01</v>
      </c>
      <c r="Y9" s="122">
        <v>0</v>
      </c>
      <c r="Z9" s="123">
        <v>0</v>
      </c>
      <c r="AA9" s="34"/>
      <c r="AB9" s="34">
        <f t="shared" si="0"/>
        <v>0</v>
      </c>
      <c r="AC9" s="34"/>
      <c r="AD9" s="35">
        <f t="shared" si="1"/>
        <v>0</v>
      </c>
      <c r="AE9" s="34"/>
      <c r="AF9" s="35">
        <f t="shared" si="2"/>
        <v>0</v>
      </c>
      <c r="AG9" s="34"/>
      <c r="AH9" s="35">
        <f t="shared" si="3"/>
        <v>0</v>
      </c>
      <c r="AI9" s="36"/>
      <c r="AJ9" s="35">
        <f t="shared" si="4"/>
        <v>0</v>
      </c>
    </row>
    <row r="10" spans="1:36" s="3" customFormat="1" ht="117" customHeight="1">
      <c r="A10" s="43">
        <v>5</v>
      </c>
      <c r="B10" s="43" t="s">
        <v>223</v>
      </c>
      <c r="C10" s="24" t="s">
        <v>211</v>
      </c>
      <c r="D10" s="24" t="s">
        <v>224</v>
      </c>
      <c r="E10" s="152" t="s">
        <v>212</v>
      </c>
      <c r="F10" s="24" t="s">
        <v>213</v>
      </c>
      <c r="G10" s="152" t="s">
        <v>45</v>
      </c>
      <c r="H10" s="24" t="s">
        <v>167</v>
      </c>
      <c r="I10" s="24" t="s">
        <v>215</v>
      </c>
      <c r="J10" s="152" t="s">
        <v>216</v>
      </c>
      <c r="K10" s="24" t="s">
        <v>242</v>
      </c>
      <c r="L10" s="152" t="s">
        <v>243</v>
      </c>
      <c r="M10" s="99">
        <v>1</v>
      </c>
      <c r="N10" s="20" t="s">
        <v>88</v>
      </c>
      <c r="O10" s="155" t="s">
        <v>244</v>
      </c>
      <c r="P10" s="20" t="s">
        <v>245</v>
      </c>
      <c r="Q10" s="156">
        <v>45658</v>
      </c>
      <c r="R10" s="157">
        <v>46022</v>
      </c>
      <c r="S10" s="152" t="s">
        <v>221</v>
      </c>
      <c r="T10" s="44" t="s">
        <v>246</v>
      </c>
      <c r="U10" s="32">
        <v>7</v>
      </c>
      <c r="V10" s="33"/>
      <c r="W10" s="101">
        <v>1</v>
      </c>
      <c r="X10" s="101">
        <v>1</v>
      </c>
      <c r="Y10" s="101">
        <v>1</v>
      </c>
      <c r="Z10" s="102">
        <v>1</v>
      </c>
      <c r="AA10" s="34"/>
      <c r="AB10" s="34">
        <f t="shared" si="0"/>
        <v>0</v>
      </c>
      <c r="AC10" s="34"/>
      <c r="AD10" s="35">
        <f t="shared" si="1"/>
        <v>0</v>
      </c>
      <c r="AE10" s="34"/>
      <c r="AF10" s="35">
        <f t="shared" si="2"/>
        <v>0</v>
      </c>
      <c r="AG10" s="34"/>
      <c r="AH10" s="35">
        <f t="shared" si="3"/>
        <v>0</v>
      </c>
      <c r="AI10" s="36"/>
      <c r="AJ10" s="35">
        <f t="shared" si="4"/>
        <v>0</v>
      </c>
    </row>
    <row r="11" spans="1:36" s="3" customFormat="1" ht="368.25" customHeight="1">
      <c r="A11" s="43">
        <v>6</v>
      </c>
      <c r="B11" s="24" t="s">
        <v>231</v>
      </c>
      <c r="C11" s="20" t="s">
        <v>232</v>
      </c>
      <c r="D11" s="24" t="s">
        <v>233</v>
      </c>
      <c r="E11" s="152" t="s">
        <v>247</v>
      </c>
      <c r="F11" s="24" t="s">
        <v>248</v>
      </c>
      <c r="G11" s="152" t="s">
        <v>45</v>
      </c>
      <c r="H11" s="24" t="s">
        <v>49</v>
      </c>
      <c r="I11" s="24" t="s">
        <v>215</v>
      </c>
      <c r="J11" s="152" t="s">
        <v>216</v>
      </c>
      <c r="K11" s="24" t="s">
        <v>249</v>
      </c>
      <c r="L11" s="152" t="s">
        <v>250</v>
      </c>
      <c r="M11" s="153">
        <v>21</v>
      </c>
      <c r="N11" s="20" t="s">
        <v>236</v>
      </c>
      <c r="O11" s="154" t="s">
        <v>251</v>
      </c>
      <c r="P11" s="20" t="s">
        <v>220</v>
      </c>
      <c r="Q11" s="156">
        <v>45658</v>
      </c>
      <c r="R11" s="157">
        <v>46022</v>
      </c>
      <c r="S11" s="152" t="s">
        <v>221</v>
      </c>
      <c r="T11" s="152" t="s">
        <v>252</v>
      </c>
      <c r="U11" s="32">
        <v>7</v>
      </c>
      <c r="V11" s="33"/>
      <c r="W11" s="101">
        <v>1</v>
      </c>
      <c r="X11" s="101">
        <v>1</v>
      </c>
      <c r="Y11" s="101">
        <v>1</v>
      </c>
      <c r="Z11" s="102">
        <v>1</v>
      </c>
      <c r="AA11" s="34"/>
      <c r="AB11" s="34">
        <f t="shared" si="0"/>
        <v>0</v>
      </c>
      <c r="AC11" s="34"/>
      <c r="AD11" s="35">
        <f t="shared" si="1"/>
        <v>0</v>
      </c>
      <c r="AE11" s="34"/>
      <c r="AF11" s="35">
        <f t="shared" si="2"/>
        <v>0</v>
      </c>
      <c r="AG11" s="34"/>
      <c r="AH11" s="35">
        <f t="shared" si="3"/>
        <v>0</v>
      </c>
      <c r="AI11" s="36"/>
      <c r="AJ11" s="35">
        <f t="shared" si="4"/>
        <v>0</v>
      </c>
    </row>
    <row r="12" spans="1:36" s="3" customFormat="1" ht="117" customHeight="1">
      <c r="A12" s="43">
        <v>7</v>
      </c>
      <c r="B12" s="24" t="s">
        <v>231</v>
      </c>
      <c r="C12" s="20" t="s">
        <v>232</v>
      </c>
      <c r="D12" s="24" t="s">
        <v>233</v>
      </c>
      <c r="E12" s="152" t="s">
        <v>253</v>
      </c>
      <c r="F12" s="24" t="s">
        <v>254</v>
      </c>
      <c r="G12" s="152" t="s">
        <v>45</v>
      </c>
      <c r="H12" s="24" t="s">
        <v>49</v>
      </c>
      <c r="I12" s="24" t="s">
        <v>215</v>
      </c>
      <c r="J12" s="152" t="s">
        <v>216</v>
      </c>
      <c r="K12" s="24" t="s">
        <v>255</v>
      </c>
      <c r="L12" s="24" t="s">
        <v>256</v>
      </c>
      <c r="M12" s="99">
        <v>1</v>
      </c>
      <c r="N12" s="20" t="s">
        <v>88</v>
      </c>
      <c r="O12" s="155" t="s">
        <v>257</v>
      </c>
      <c r="P12" s="152" t="s">
        <v>258</v>
      </c>
      <c r="Q12" s="156">
        <v>45689</v>
      </c>
      <c r="R12" s="157">
        <v>46022</v>
      </c>
      <c r="S12" s="152" t="s">
        <v>221</v>
      </c>
      <c r="T12" s="44" t="s">
        <v>259</v>
      </c>
      <c r="U12" s="32">
        <v>5</v>
      </c>
      <c r="V12" s="33"/>
      <c r="W12" s="101">
        <v>1</v>
      </c>
      <c r="X12" s="101">
        <v>1</v>
      </c>
      <c r="Y12" s="101">
        <v>1</v>
      </c>
      <c r="Z12" s="102">
        <v>1</v>
      </c>
      <c r="AA12" s="34"/>
      <c r="AB12" s="34">
        <f t="shared" si="0"/>
        <v>0</v>
      </c>
      <c r="AC12" s="34"/>
      <c r="AD12" s="35">
        <f t="shared" si="1"/>
        <v>0</v>
      </c>
      <c r="AE12" s="34"/>
      <c r="AF12" s="35">
        <f t="shared" si="2"/>
        <v>0</v>
      </c>
      <c r="AG12" s="34"/>
      <c r="AH12" s="35">
        <f t="shared" si="3"/>
        <v>0</v>
      </c>
      <c r="AI12" s="36"/>
      <c r="AJ12" s="35">
        <f t="shared" si="4"/>
        <v>0</v>
      </c>
    </row>
    <row r="13" spans="1:36" s="3" customFormat="1" ht="117" customHeight="1">
      <c r="A13" s="125">
        <v>8</v>
      </c>
      <c r="B13" s="20" t="s">
        <v>210</v>
      </c>
      <c r="C13" s="152" t="s">
        <v>211</v>
      </c>
      <c r="D13" s="158" t="s">
        <v>45</v>
      </c>
      <c r="E13" s="126" t="s">
        <v>260</v>
      </c>
      <c r="F13" s="126" t="s">
        <v>261</v>
      </c>
      <c r="G13" s="152" t="s">
        <v>262</v>
      </c>
      <c r="H13" s="24" t="s">
        <v>167</v>
      </c>
      <c r="I13" s="126" t="s">
        <v>215</v>
      </c>
      <c r="J13" s="152" t="s">
        <v>216</v>
      </c>
      <c r="K13" s="126" t="s">
        <v>263</v>
      </c>
      <c r="L13" s="126" t="s">
        <v>264</v>
      </c>
      <c r="M13" s="159">
        <v>1</v>
      </c>
      <c r="N13" s="158" t="s">
        <v>88</v>
      </c>
      <c r="O13" s="154" t="s">
        <v>265</v>
      </c>
      <c r="P13" s="114" t="s">
        <v>266</v>
      </c>
      <c r="Q13" s="160">
        <v>45688</v>
      </c>
      <c r="R13" s="161">
        <v>46022</v>
      </c>
      <c r="S13" s="152" t="s">
        <v>221</v>
      </c>
      <c r="T13" s="44" t="s">
        <v>230</v>
      </c>
      <c r="U13" s="133">
        <v>5</v>
      </c>
      <c r="V13" s="134"/>
      <c r="W13" s="135">
        <v>1</v>
      </c>
      <c r="X13" s="135">
        <v>1</v>
      </c>
      <c r="Y13" s="135">
        <v>1</v>
      </c>
      <c r="Z13" s="136">
        <v>1</v>
      </c>
      <c r="AA13" s="68"/>
      <c r="AB13" s="68">
        <f t="shared" si="0"/>
        <v>0</v>
      </c>
      <c r="AC13" s="68"/>
      <c r="AD13" s="69">
        <f t="shared" si="1"/>
        <v>0</v>
      </c>
      <c r="AE13" s="68"/>
      <c r="AF13" s="69">
        <f t="shared" si="2"/>
        <v>0</v>
      </c>
      <c r="AG13" s="68"/>
      <c r="AH13" s="69">
        <f t="shared" si="3"/>
        <v>0</v>
      </c>
      <c r="AI13" s="70"/>
      <c r="AJ13" s="69">
        <f t="shared" si="4"/>
        <v>0</v>
      </c>
    </row>
    <row r="14" spans="1:36" s="3" customFormat="1" ht="109.5" customHeight="1">
      <c r="A14" s="125">
        <v>9</v>
      </c>
      <c r="B14" s="126" t="s">
        <v>267</v>
      </c>
      <c r="C14" s="158" t="s">
        <v>45</v>
      </c>
      <c r="D14" s="158" t="s">
        <v>45</v>
      </c>
      <c r="E14" s="125" t="s">
        <v>268</v>
      </c>
      <c r="F14" s="126" t="s">
        <v>269</v>
      </c>
      <c r="G14" s="126" t="s">
        <v>262</v>
      </c>
      <c r="H14" s="24" t="s">
        <v>167</v>
      </c>
      <c r="I14" s="126" t="s">
        <v>215</v>
      </c>
      <c r="J14" s="152" t="s">
        <v>216</v>
      </c>
      <c r="K14" s="126" t="s">
        <v>270</v>
      </c>
      <c r="L14" s="162" t="s">
        <v>271</v>
      </c>
      <c r="M14" s="153">
        <v>3</v>
      </c>
      <c r="N14" s="158" t="s">
        <v>72</v>
      </c>
      <c r="O14" s="155" t="s">
        <v>272</v>
      </c>
      <c r="P14" s="158" t="s">
        <v>273</v>
      </c>
      <c r="Q14" s="160">
        <v>45777</v>
      </c>
      <c r="R14" s="132">
        <v>46022</v>
      </c>
      <c r="S14" s="152" t="s">
        <v>221</v>
      </c>
      <c r="T14" s="114" t="s">
        <v>252</v>
      </c>
      <c r="U14" s="133">
        <v>5</v>
      </c>
      <c r="V14" s="134"/>
      <c r="W14" s="163">
        <v>0</v>
      </c>
      <c r="X14" s="163">
        <v>0.01</v>
      </c>
      <c r="Y14" s="163">
        <v>0.01</v>
      </c>
      <c r="Z14" s="164">
        <v>0.01</v>
      </c>
      <c r="AA14" s="68"/>
      <c r="AB14" s="68">
        <f t="shared" si="0"/>
        <v>0</v>
      </c>
      <c r="AC14" s="68"/>
      <c r="AD14" s="69">
        <f t="shared" si="1"/>
        <v>0</v>
      </c>
      <c r="AE14" s="68"/>
      <c r="AF14" s="69">
        <f t="shared" si="2"/>
        <v>0</v>
      </c>
      <c r="AG14" s="68"/>
      <c r="AH14" s="69">
        <f t="shared" si="3"/>
        <v>0</v>
      </c>
      <c r="AI14" s="70"/>
      <c r="AJ14" s="69">
        <f t="shared" si="4"/>
        <v>0</v>
      </c>
    </row>
    <row r="15" spans="1:36" s="3" customFormat="1" ht="81.75" customHeight="1">
      <c r="A15" s="125">
        <v>10</v>
      </c>
      <c r="B15" s="158" t="s">
        <v>210</v>
      </c>
      <c r="C15" s="158" t="s">
        <v>232</v>
      </c>
      <c r="D15" s="158" t="s">
        <v>45</v>
      </c>
      <c r="E15" s="158" t="s">
        <v>274</v>
      </c>
      <c r="F15" s="126" t="s">
        <v>213</v>
      </c>
      <c r="G15" s="162" t="s">
        <v>45</v>
      </c>
      <c r="H15" s="24" t="s">
        <v>167</v>
      </c>
      <c r="I15" s="126" t="s">
        <v>215</v>
      </c>
      <c r="J15" s="152" t="s">
        <v>216</v>
      </c>
      <c r="K15" s="126" t="s">
        <v>275</v>
      </c>
      <c r="L15" s="162" t="s">
        <v>276</v>
      </c>
      <c r="M15" s="153">
        <v>1</v>
      </c>
      <c r="N15" s="158" t="s">
        <v>72</v>
      </c>
      <c r="O15" s="155" t="s">
        <v>277</v>
      </c>
      <c r="P15" s="158" t="s">
        <v>65</v>
      </c>
      <c r="Q15" s="160">
        <v>45778</v>
      </c>
      <c r="R15" s="132">
        <v>45838</v>
      </c>
      <c r="S15" s="152" t="s">
        <v>221</v>
      </c>
      <c r="T15" s="114" t="s">
        <v>278</v>
      </c>
      <c r="U15" s="133">
        <v>7</v>
      </c>
      <c r="V15" s="134"/>
      <c r="W15" s="163">
        <v>0</v>
      </c>
      <c r="X15" s="163">
        <v>0.01</v>
      </c>
      <c r="Y15" s="163">
        <v>0</v>
      </c>
      <c r="Z15" s="136"/>
      <c r="AA15" s="68"/>
      <c r="AB15" s="68">
        <f t="shared" si="0"/>
        <v>0</v>
      </c>
      <c r="AC15" s="68"/>
      <c r="AD15" s="69">
        <f t="shared" si="1"/>
        <v>0</v>
      </c>
      <c r="AE15" s="68"/>
      <c r="AF15" s="69">
        <f t="shared" si="2"/>
        <v>0</v>
      </c>
      <c r="AG15" s="68"/>
      <c r="AH15" s="69">
        <f t="shared" si="3"/>
        <v>0</v>
      </c>
      <c r="AI15" s="70"/>
      <c r="AJ15" s="69">
        <f t="shared" si="4"/>
        <v>0</v>
      </c>
    </row>
    <row r="16" spans="1:36" s="3" customFormat="1" ht="80.25" customHeight="1">
      <c r="A16" s="125">
        <v>11</v>
      </c>
      <c r="B16" s="24" t="s">
        <v>231</v>
      </c>
      <c r="C16" s="162" t="s">
        <v>279</v>
      </c>
      <c r="D16" s="24" t="s">
        <v>224</v>
      </c>
      <c r="E16" s="126" t="s">
        <v>280</v>
      </c>
      <c r="F16" s="126" t="s">
        <v>281</v>
      </c>
      <c r="G16" s="162" t="s">
        <v>282</v>
      </c>
      <c r="H16" s="24" t="s">
        <v>167</v>
      </c>
      <c r="I16" s="126" t="s">
        <v>215</v>
      </c>
      <c r="J16" s="152" t="s">
        <v>216</v>
      </c>
      <c r="K16" s="126" t="s">
        <v>283</v>
      </c>
      <c r="L16" s="126" t="s">
        <v>284</v>
      </c>
      <c r="M16" s="159">
        <v>1</v>
      </c>
      <c r="N16" s="158" t="s">
        <v>88</v>
      </c>
      <c r="O16" s="155" t="s">
        <v>285</v>
      </c>
      <c r="P16" s="158" t="s">
        <v>245</v>
      </c>
      <c r="Q16" s="160">
        <v>45658</v>
      </c>
      <c r="R16" s="161">
        <v>46022</v>
      </c>
      <c r="S16" s="152" t="s">
        <v>221</v>
      </c>
      <c r="T16" s="114" t="s">
        <v>252</v>
      </c>
      <c r="U16" s="133">
        <v>7</v>
      </c>
      <c r="V16" s="134"/>
      <c r="W16" s="135">
        <v>1</v>
      </c>
      <c r="X16" s="135">
        <v>1</v>
      </c>
      <c r="Y16" s="135">
        <v>1</v>
      </c>
      <c r="Z16" s="136"/>
      <c r="AA16" s="68"/>
      <c r="AB16" s="68">
        <f t="shared" si="0"/>
        <v>0</v>
      </c>
      <c r="AC16" s="68"/>
      <c r="AD16" s="69">
        <f t="shared" si="1"/>
        <v>0</v>
      </c>
      <c r="AE16" s="68"/>
      <c r="AF16" s="69">
        <f t="shared" si="2"/>
        <v>0</v>
      </c>
      <c r="AG16" s="68"/>
      <c r="AH16" s="69">
        <f t="shared" si="3"/>
        <v>0</v>
      </c>
      <c r="AI16" s="70"/>
      <c r="AJ16" s="69">
        <f t="shared" si="4"/>
        <v>0</v>
      </c>
    </row>
    <row r="17" spans="1:36" s="3" customFormat="1" ht="129.75" customHeight="1">
      <c r="A17" s="125">
        <v>12</v>
      </c>
      <c r="B17" s="158" t="s">
        <v>286</v>
      </c>
      <c r="C17" s="152" t="s">
        <v>211</v>
      </c>
      <c r="D17" s="24" t="s">
        <v>224</v>
      </c>
      <c r="E17" s="126" t="s">
        <v>280</v>
      </c>
      <c r="F17" s="126" t="s">
        <v>287</v>
      </c>
      <c r="G17" s="162" t="s">
        <v>45</v>
      </c>
      <c r="H17" s="24" t="s">
        <v>49</v>
      </c>
      <c r="I17" s="126" t="s">
        <v>215</v>
      </c>
      <c r="J17" s="152" t="s">
        <v>216</v>
      </c>
      <c r="K17" s="126" t="s">
        <v>288</v>
      </c>
      <c r="L17" s="126" t="s">
        <v>289</v>
      </c>
      <c r="M17" s="159">
        <v>1</v>
      </c>
      <c r="N17" s="158" t="s">
        <v>88</v>
      </c>
      <c r="O17" s="155" t="s">
        <v>290</v>
      </c>
      <c r="P17" s="158" t="s">
        <v>245</v>
      </c>
      <c r="Q17" s="160">
        <v>45658</v>
      </c>
      <c r="R17" s="161">
        <v>46022</v>
      </c>
      <c r="S17" s="152" t="s">
        <v>221</v>
      </c>
      <c r="T17" s="114" t="s">
        <v>252</v>
      </c>
      <c r="U17" s="133">
        <v>7.25</v>
      </c>
      <c r="V17" s="134"/>
      <c r="W17" s="135">
        <v>1</v>
      </c>
      <c r="X17" s="135">
        <v>1</v>
      </c>
      <c r="Y17" s="135">
        <v>1</v>
      </c>
      <c r="Z17" s="136"/>
      <c r="AA17" s="68"/>
      <c r="AB17" s="68">
        <f t="shared" si="0"/>
        <v>0</v>
      </c>
      <c r="AC17" s="68"/>
      <c r="AD17" s="69">
        <f t="shared" si="1"/>
        <v>0</v>
      </c>
      <c r="AE17" s="68"/>
      <c r="AF17" s="69">
        <f t="shared" si="2"/>
        <v>0</v>
      </c>
      <c r="AG17" s="68"/>
      <c r="AH17" s="69">
        <f t="shared" si="3"/>
        <v>0</v>
      </c>
      <c r="AI17" s="70"/>
      <c r="AJ17" s="69">
        <f t="shared" si="4"/>
        <v>0</v>
      </c>
    </row>
    <row r="18" spans="1:36" s="3" customFormat="1" ht="105" customHeight="1">
      <c r="A18" s="125">
        <v>13</v>
      </c>
      <c r="B18" s="125" t="s">
        <v>286</v>
      </c>
      <c r="C18" s="158" t="s">
        <v>45</v>
      </c>
      <c r="D18" s="126" t="s">
        <v>291</v>
      </c>
      <c r="E18" s="126" t="s">
        <v>253</v>
      </c>
      <c r="F18" s="126" t="s">
        <v>292</v>
      </c>
      <c r="G18" s="162" t="s">
        <v>45</v>
      </c>
      <c r="H18" s="24" t="s">
        <v>214</v>
      </c>
      <c r="I18" s="126" t="s">
        <v>215</v>
      </c>
      <c r="J18" s="152" t="s">
        <v>216</v>
      </c>
      <c r="K18" s="126" t="s">
        <v>293</v>
      </c>
      <c r="L18" s="162" t="s">
        <v>294</v>
      </c>
      <c r="M18" s="153">
        <v>3</v>
      </c>
      <c r="N18" s="158" t="s">
        <v>72</v>
      </c>
      <c r="O18" s="155" t="s">
        <v>295</v>
      </c>
      <c r="P18" s="130" t="s">
        <v>273</v>
      </c>
      <c r="Q18" s="160">
        <v>45777</v>
      </c>
      <c r="R18" s="132">
        <v>46022</v>
      </c>
      <c r="S18" s="152" t="s">
        <v>221</v>
      </c>
      <c r="T18" s="114" t="s">
        <v>278</v>
      </c>
      <c r="U18" s="133">
        <v>6</v>
      </c>
      <c r="V18" s="134"/>
      <c r="W18" s="163">
        <v>0</v>
      </c>
      <c r="X18" s="163">
        <v>0.01</v>
      </c>
      <c r="Y18" s="163">
        <v>0.01</v>
      </c>
      <c r="Z18" s="164">
        <v>0.01</v>
      </c>
      <c r="AA18" s="68"/>
      <c r="AB18" s="68">
        <f t="shared" si="0"/>
        <v>0</v>
      </c>
      <c r="AC18" s="68"/>
      <c r="AD18" s="69">
        <f t="shared" si="1"/>
        <v>0</v>
      </c>
      <c r="AE18" s="68"/>
      <c r="AF18" s="69">
        <f t="shared" si="2"/>
        <v>0</v>
      </c>
      <c r="AG18" s="68"/>
      <c r="AH18" s="69">
        <f t="shared" si="3"/>
        <v>0</v>
      </c>
      <c r="AI18" s="70"/>
      <c r="AJ18" s="69">
        <f t="shared" si="4"/>
        <v>0</v>
      </c>
    </row>
    <row r="19" spans="1:36" s="3" customFormat="1" ht="87.75" customHeight="1">
      <c r="A19" s="125">
        <v>14</v>
      </c>
      <c r="B19" s="158" t="s">
        <v>210</v>
      </c>
      <c r="C19" s="158" t="s">
        <v>45</v>
      </c>
      <c r="D19" s="24" t="s">
        <v>224</v>
      </c>
      <c r="E19" s="125" t="s">
        <v>268</v>
      </c>
      <c r="F19" s="126" t="s">
        <v>296</v>
      </c>
      <c r="G19" s="126" t="s">
        <v>262</v>
      </c>
      <c r="H19" s="24" t="s">
        <v>167</v>
      </c>
      <c r="I19" s="126" t="s">
        <v>215</v>
      </c>
      <c r="J19" s="152" t="s">
        <v>216</v>
      </c>
      <c r="K19" s="162" t="s">
        <v>297</v>
      </c>
      <c r="L19" s="162" t="s">
        <v>297</v>
      </c>
      <c r="M19" s="153">
        <v>1</v>
      </c>
      <c r="N19" s="158" t="s">
        <v>72</v>
      </c>
      <c r="O19" s="155" t="s">
        <v>298</v>
      </c>
      <c r="P19" s="158" t="s">
        <v>65</v>
      </c>
      <c r="Q19" s="160">
        <v>45901</v>
      </c>
      <c r="R19" s="161">
        <v>46022</v>
      </c>
      <c r="S19" s="152" t="s">
        <v>221</v>
      </c>
      <c r="T19" s="114" t="s">
        <v>278</v>
      </c>
      <c r="U19" s="133">
        <v>7.5</v>
      </c>
      <c r="V19" s="134"/>
      <c r="W19" s="163">
        <v>0</v>
      </c>
      <c r="X19" s="163">
        <v>0</v>
      </c>
      <c r="Y19" s="163">
        <v>0</v>
      </c>
      <c r="Z19" s="164">
        <v>0.01</v>
      </c>
      <c r="AA19" s="68"/>
      <c r="AB19" s="68">
        <f t="shared" si="0"/>
        <v>0</v>
      </c>
      <c r="AC19" s="68"/>
      <c r="AD19" s="69">
        <f t="shared" si="1"/>
        <v>0</v>
      </c>
      <c r="AE19" s="68"/>
      <c r="AF19" s="69">
        <f t="shared" si="2"/>
        <v>0</v>
      </c>
      <c r="AG19" s="68"/>
      <c r="AH19" s="69">
        <f t="shared" si="3"/>
        <v>0</v>
      </c>
      <c r="AI19" s="70"/>
      <c r="AJ19" s="69">
        <f t="shared" si="4"/>
        <v>0</v>
      </c>
    </row>
    <row r="20" spans="1:36" s="3" customFormat="1" ht="172.5" customHeight="1">
      <c r="A20" s="125">
        <v>15</v>
      </c>
      <c r="B20" s="125" t="s">
        <v>223</v>
      </c>
      <c r="C20" s="152" t="s">
        <v>211</v>
      </c>
      <c r="D20" s="24" t="s">
        <v>224</v>
      </c>
      <c r="E20" s="162" t="s">
        <v>299</v>
      </c>
      <c r="F20" s="162" t="s">
        <v>300</v>
      </c>
      <c r="G20" s="162" t="s">
        <v>45</v>
      </c>
      <c r="H20" s="24" t="s">
        <v>145</v>
      </c>
      <c r="I20" s="126" t="s">
        <v>215</v>
      </c>
      <c r="J20" s="152" t="s">
        <v>216</v>
      </c>
      <c r="K20" s="126" t="s">
        <v>301</v>
      </c>
      <c r="L20" s="126" t="s">
        <v>302</v>
      </c>
      <c r="M20" s="159">
        <v>1</v>
      </c>
      <c r="N20" s="125" t="s">
        <v>88</v>
      </c>
      <c r="O20" s="155" t="s">
        <v>303</v>
      </c>
      <c r="P20" s="158" t="s">
        <v>220</v>
      </c>
      <c r="Q20" s="160">
        <v>45716</v>
      </c>
      <c r="R20" s="132">
        <v>46022</v>
      </c>
      <c r="S20" s="152" t="s">
        <v>221</v>
      </c>
      <c r="T20" s="114" t="s">
        <v>278</v>
      </c>
      <c r="U20" s="133">
        <v>8</v>
      </c>
      <c r="V20" s="134"/>
      <c r="W20" s="135">
        <v>1</v>
      </c>
      <c r="X20" s="135">
        <v>1</v>
      </c>
      <c r="Y20" s="135">
        <v>1</v>
      </c>
      <c r="Z20" s="135">
        <v>1</v>
      </c>
      <c r="AA20" s="68"/>
      <c r="AB20" s="68">
        <f t="shared" si="0"/>
        <v>0</v>
      </c>
      <c r="AC20" s="68"/>
      <c r="AD20" s="69">
        <f t="shared" si="1"/>
        <v>0</v>
      </c>
      <c r="AE20" s="68"/>
      <c r="AF20" s="69">
        <f t="shared" si="2"/>
        <v>0</v>
      </c>
      <c r="AG20" s="68"/>
      <c r="AH20" s="69">
        <f t="shared" si="3"/>
        <v>0</v>
      </c>
      <c r="AI20" s="70"/>
      <c r="AJ20" s="69">
        <f t="shared" si="4"/>
        <v>0</v>
      </c>
    </row>
    <row r="21" spans="1:36" ht="11.25" customHeight="1"/>
    <row r="22" spans="1:36" ht="11.25" customHeight="1"/>
    <row r="23" spans="1:36" ht="11.25" customHeight="1"/>
  </sheetData>
  <protectedRanges>
    <protectedRange sqref="V6:V20" name="Range1"/>
    <protectedRange sqref="AG6:AG20" name="Range2"/>
  </protectedRanges>
  <autoFilter ref="A5:AJ6" xr:uid="{00000000-0009-0000-0000-000000000000}"/>
  <mergeCells count="7">
    <mergeCell ref="A1:C3"/>
    <mergeCell ref="E1:R3"/>
    <mergeCell ref="AI1:AI3"/>
    <mergeCell ref="A4:H4"/>
    <mergeCell ref="I4:T4"/>
    <mergeCell ref="V4:V5"/>
    <mergeCell ref="AA4:AJ4"/>
  </mergeCells>
  <pageMargins left="0.7" right="0.7" top="0.75" bottom="0.75" header="0.3" footer="0.3"/>
  <pageSetup orientation="portrait" r:id="rId1"/>
  <drawing r:id="rId2"/>
  <legacyDrawing r:id="rId3"/>
  <oleObjects>
    <mc:AlternateContent xmlns:mc="http://schemas.openxmlformats.org/markup-compatibility/2006">
      <mc:Choice Requires="x14">
        <oleObject progId="PBrush" shapeId="10241" r:id="rId4">
          <objectPr defaultSize="0" autoPict="0" r:id="rId5">
            <anchor moveWithCells="1" sizeWithCells="1">
              <from>
                <xdr:col>1</xdr:col>
                <xdr:colOff>219075</xdr:colOff>
                <xdr:row>0</xdr:row>
                <xdr:rowOff>47625</xdr:rowOff>
              </from>
              <to>
                <xdr:col>2</xdr:col>
                <xdr:colOff>142875</xdr:colOff>
                <xdr:row>2</xdr:row>
                <xdr:rowOff>142875</xdr:rowOff>
              </to>
            </anchor>
          </objectPr>
        </oleObject>
      </mc:Choice>
      <mc:Fallback>
        <oleObject progId="PBrush" shapeId="10241"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CAA55-D410-4128-8A65-04DFFD94009D}">
  <dimension ref="A1:AV20"/>
  <sheetViews>
    <sheetView showGridLines="0" topLeftCell="I1" zoomScaleNormal="100" workbookViewId="0">
      <selection activeCell="I4" sqref="I4:T4"/>
    </sheetView>
  </sheetViews>
  <sheetFormatPr defaultColWidth="0" defaultRowHeight="11.25" customHeight="1" zeroHeight="1"/>
  <cols>
    <col min="1" max="1" width="5" style="50" customWidth="1"/>
    <col min="2" max="2" width="38.28515625" style="52" customWidth="1"/>
    <col min="3" max="3" width="55" style="52" customWidth="1"/>
    <col min="4" max="4" width="15.42578125" style="52" customWidth="1"/>
    <col min="5" max="5" width="38.7109375" style="50" customWidth="1"/>
    <col min="6" max="6" width="26.42578125" style="48" customWidth="1"/>
    <col min="7" max="7" width="32.7109375" style="48" customWidth="1"/>
    <col min="8" max="8" width="35.85546875" style="49" customWidth="1"/>
    <col min="9" max="9" width="20" style="1" bestFit="1" customWidth="1"/>
    <col min="10" max="10" width="39" style="1" customWidth="1"/>
    <col min="11" max="11" width="26.42578125" style="49" customWidth="1"/>
    <col min="12" max="12" width="30.28515625" style="50" customWidth="1"/>
    <col min="13" max="13" width="11" style="50" customWidth="1"/>
    <col min="14" max="14" width="13.85546875" style="50" bestFit="1" customWidth="1"/>
    <col min="15" max="15" width="40.85546875" style="49" customWidth="1"/>
    <col min="16" max="16" width="17" style="1" customWidth="1"/>
    <col min="17" max="17" width="11.7109375" style="50" customWidth="1"/>
    <col min="18" max="18" width="11.85546875" style="50" customWidth="1"/>
    <col min="19" max="19" width="22.140625" style="50" customWidth="1"/>
    <col min="20" max="20" width="31.28515625" style="52" customWidth="1"/>
    <col min="21" max="21" width="18.28515625" style="1" customWidth="1"/>
    <col min="22" max="22" width="61" style="1" customWidth="1"/>
    <col min="23" max="26" width="15.7109375" style="1" customWidth="1"/>
    <col min="27" max="30" width="15.7109375" style="50" customWidth="1"/>
    <col min="31" max="31" width="15.7109375" style="53" customWidth="1"/>
    <col min="32" max="34" width="15.7109375" style="50" customWidth="1"/>
    <col min="35" max="35" width="19.28515625" style="50" customWidth="1"/>
    <col min="36" max="36" width="15.7109375" style="50" customWidth="1"/>
    <col min="37" max="48" width="11.42578125" style="50" hidden="1" customWidth="1"/>
    <col min="49" max="16384" width="0" style="50" hidden="1"/>
  </cols>
  <sheetData>
    <row r="1" spans="1:36" s="3" customFormat="1" ht="15.75" customHeight="1">
      <c r="A1" s="174"/>
      <c r="B1" s="175"/>
      <c r="C1" s="175"/>
      <c r="D1" s="2"/>
      <c r="E1" s="177" t="s">
        <v>0</v>
      </c>
      <c r="F1" s="177"/>
      <c r="G1" s="177"/>
      <c r="H1" s="177"/>
      <c r="I1" s="177"/>
      <c r="J1" s="177"/>
      <c r="K1" s="177"/>
      <c r="L1" s="177"/>
      <c r="M1" s="177"/>
      <c r="N1" s="177"/>
      <c r="O1" s="177"/>
      <c r="P1" s="177"/>
      <c r="Q1" s="177"/>
      <c r="R1" s="177"/>
      <c r="U1" s="2"/>
      <c r="V1" s="2"/>
      <c r="W1" s="2"/>
      <c r="X1" s="2"/>
      <c r="Y1" s="2"/>
      <c r="Z1" s="2"/>
      <c r="AI1" s="178" t="s">
        <v>1</v>
      </c>
      <c r="AJ1" s="4" t="s">
        <v>2</v>
      </c>
    </row>
    <row r="2" spans="1:36" s="3" customFormat="1" ht="15.75" customHeight="1">
      <c r="A2" s="175"/>
      <c r="B2" s="175"/>
      <c r="C2" s="175"/>
      <c r="D2" s="2"/>
      <c r="E2" s="177"/>
      <c r="F2" s="177"/>
      <c r="G2" s="177"/>
      <c r="H2" s="177"/>
      <c r="I2" s="177"/>
      <c r="J2" s="177"/>
      <c r="K2" s="177"/>
      <c r="L2" s="177"/>
      <c r="M2" s="177"/>
      <c r="N2" s="177"/>
      <c r="O2" s="177"/>
      <c r="P2" s="177"/>
      <c r="Q2" s="177"/>
      <c r="R2" s="177"/>
      <c r="U2" s="2"/>
      <c r="V2" s="2"/>
      <c r="W2" s="2"/>
      <c r="X2" s="2"/>
      <c r="Y2" s="2"/>
      <c r="Z2" s="2"/>
      <c r="AI2" s="178"/>
      <c r="AJ2" s="5" t="s">
        <v>3</v>
      </c>
    </row>
    <row r="3" spans="1:36" s="3" customFormat="1" ht="15.75" customHeight="1">
      <c r="A3" s="176"/>
      <c r="B3" s="176"/>
      <c r="C3" s="176"/>
      <c r="D3" s="6"/>
      <c r="E3" s="177"/>
      <c r="F3" s="177"/>
      <c r="G3" s="177"/>
      <c r="H3" s="177"/>
      <c r="I3" s="177"/>
      <c r="J3" s="177"/>
      <c r="K3" s="177"/>
      <c r="L3" s="177"/>
      <c r="M3" s="177"/>
      <c r="N3" s="177"/>
      <c r="O3" s="177"/>
      <c r="P3" s="177"/>
      <c r="Q3" s="177"/>
      <c r="R3" s="177"/>
      <c r="U3" s="2"/>
      <c r="V3" s="2"/>
      <c r="W3" s="2"/>
      <c r="X3" s="2"/>
      <c r="Y3" s="2"/>
      <c r="Z3" s="2"/>
      <c r="AI3" s="178"/>
      <c r="AJ3" s="7">
        <v>45642</v>
      </c>
    </row>
    <row r="4" spans="1:36" s="10" customFormat="1" ht="29.1" customHeight="1">
      <c r="A4" s="179" t="s">
        <v>4</v>
      </c>
      <c r="B4" s="179"/>
      <c r="C4" s="179"/>
      <c r="D4" s="179"/>
      <c r="E4" s="179"/>
      <c r="F4" s="179"/>
      <c r="G4" s="179"/>
      <c r="H4" s="179"/>
      <c r="I4" s="180" t="s">
        <v>5</v>
      </c>
      <c r="J4" s="180"/>
      <c r="K4" s="180"/>
      <c r="L4" s="180"/>
      <c r="M4" s="180"/>
      <c r="N4" s="180"/>
      <c r="O4" s="180"/>
      <c r="P4" s="180"/>
      <c r="Q4" s="180"/>
      <c r="R4" s="180"/>
      <c r="S4" s="180"/>
      <c r="T4" s="180"/>
      <c r="U4" s="8"/>
      <c r="V4" s="181" t="s">
        <v>6</v>
      </c>
      <c r="W4" s="9"/>
      <c r="X4" s="9"/>
      <c r="Y4" s="9"/>
      <c r="Z4" s="9"/>
      <c r="AA4" s="182" t="s">
        <v>7</v>
      </c>
      <c r="AB4" s="183"/>
      <c r="AC4" s="183"/>
      <c r="AD4" s="183"/>
      <c r="AE4" s="183"/>
      <c r="AF4" s="183"/>
      <c r="AG4" s="183"/>
      <c r="AH4" s="183"/>
      <c r="AI4" s="183"/>
      <c r="AJ4" s="183"/>
    </row>
    <row r="5" spans="1:36" s="19" customFormat="1" ht="77.099999999999994" customHeight="1">
      <c r="A5" s="11" t="s">
        <v>8</v>
      </c>
      <c r="B5" s="11" t="s">
        <v>9</v>
      </c>
      <c r="C5" s="11" t="s">
        <v>10</v>
      </c>
      <c r="D5" s="11" t="s">
        <v>11</v>
      </c>
      <c r="E5" s="11" t="s">
        <v>12</v>
      </c>
      <c r="F5" s="11" t="s">
        <v>13</v>
      </c>
      <c r="G5" s="11" t="s">
        <v>14</v>
      </c>
      <c r="H5" s="11" t="s">
        <v>15</v>
      </c>
      <c r="I5" s="12" t="s">
        <v>16</v>
      </c>
      <c r="J5" s="12" t="s">
        <v>17</v>
      </c>
      <c r="K5" s="12" t="s">
        <v>18</v>
      </c>
      <c r="L5" s="12" t="s">
        <v>19</v>
      </c>
      <c r="M5" s="12" t="s">
        <v>20</v>
      </c>
      <c r="N5" s="12" t="s">
        <v>21</v>
      </c>
      <c r="O5" s="12" t="s">
        <v>22</v>
      </c>
      <c r="P5" s="12" t="s">
        <v>23</v>
      </c>
      <c r="Q5" s="12" t="s">
        <v>24</v>
      </c>
      <c r="R5" s="12" t="s">
        <v>25</v>
      </c>
      <c r="S5" s="12" t="s">
        <v>26</v>
      </c>
      <c r="T5" s="12" t="s">
        <v>27</v>
      </c>
      <c r="U5" s="12" t="s">
        <v>28</v>
      </c>
      <c r="V5" s="181"/>
      <c r="W5" s="13" t="s">
        <v>29</v>
      </c>
      <c r="X5" s="13" t="s">
        <v>30</v>
      </c>
      <c r="Y5" s="14" t="s">
        <v>31</v>
      </c>
      <c r="Z5" s="14" t="s">
        <v>32</v>
      </c>
      <c r="AA5" s="14" t="s">
        <v>33</v>
      </c>
      <c r="AB5" s="15" t="s">
        <v>34</v>
      </c>
      <c r="AC5" s="16" t="s">
        <v>35</v>
      </c>
      <c r="AD5" s="15" t="s">
        <v>36</v>
      </c>
      <c r="AE5" s="16" t="s">
        <v>37</v>
      </c>
      <c r="AF5" s="15" t="s">
        <v>38</v>
      </c>
      <c r="AG5" s="16" t="s">
        <v>39</v>
      </c>
      <c r="AH5" s="15" t="s">
        <v>40</v>
      </c>
      <c r="AI5" s="17" t="s">
        <v>41</v>
      </c>
      <c r="AJ5" s="18" t="s">
        <v>42</v>
      </c>
    </row>
    <row r="6" spans="1:36" s="3" customFormat="1" ht="117" customHeight="1">
      <c r="A6" s="47">
        <v>1</v>
      </c>
      <c r="B6" s="47" t="s">
        <v>304</v>
      </c>
      <c r="C6" s="44" t="s">
        <v>305</v>
      </c>
      <c r="D6" s="47" t="s">
        <v>45</v>
      </c>
      <c r="E6" s="47" t="s">
        <v>306</v>
      </c>
      <c r="F6" s="44" t="s">
        <v>307</v>
      </c>
      <c r="G6" s="44" t="s">
        <v>45</v>
      </c>
      <c r="H6" s="44" t="s">
        <v>49</v>
      </c>
      <c r="I6" s="44" t="s">
        <v>308</v>
      </c>
      <c r="J6" s="44" t="s">
        <v>147</v>
      </c>
      <c r="K6" s="44" t="s">
        <v>309</v>
      </c>
      <c r="L6" s="44" t="s">
        <v>310</v>
      </c>
      <c r="M6" s="119">
        <v>1</v>
      </c>
      <c r="N6" s="20" t="s">
        <v>311</v>
      </c>
      <c r="O6" s="120" t="s">
        <v>312</v>
      </c>
      <c r="P6" s="47" t="s">
        <v>313</v>
      </c>
      <c r="Q6" s="55">
        <v>45717</v>
      </c>
      <c r="R6" s="121">
        <v>46022</v>
      </c>
      <c r="S6" s="44" t="s">
        <v>314</v>
      </c>
      <c r="T6" s="44" t="s">
        <v>315</v>
      </c>
      <c r="U6" s="32">
        <v>10</v>
      </c>
      <c r="V6" s="33"/>
      <c r="W6" s="122">
        <v>0</v>
      </c>
      <c r="X6" s="122">
        <v>0</v>
      </c>
      <c r="Y6" s="122">
        <v>0</v>
      </c>
      <c r="Z6" s="123">
        <v>1</v>
      </c>
      <c r="AA6" s="59"/>
      <c r="AB6" s="34">
        <f t="shared" ref="AB6:AB10" si="0">IFERROR(((AA6/M6)*U6)/100, 0)</f>
        <v>0</v>
      </c>
      <c r="AC6" s="59"/>
      <c r="AD6" s="35">
        <f t="shared" ref="AD6:AD10" si="1">IFERROR(((AC6/M6)*U6)/100,0)</f>
        <v>0</v>
      </c>
      <c r="AE6" s="59"/>
      <c r="AF6" s="35">
        <f t="shared" ref="AF6:AF10" si="2">IFERROR(((AE6/M6)*U6)/100,0)</f>
        <v>0</v>
      </c>
      <c r="AG6" s="59"/>
      <c r="AH6" s="35">
        <f t="shared" ref="AH6:AH10" si="3">IFERROR(((AG6/M6)*U6)/100,0)</f>
        <v>0</v>
      </c>
      <c r="AI6" s="36"/>
      <c r="AJ6" s="35">
        <f t="shared" ref="AJ6:AJ10" si="4">IFERROR((((AI6/M6)*U6)/100),0)</f>
        <v>0</v>
      </c>
    </row>
    <row r="7" spans="1:36" s="3" customFormat="1" ht="117" customHeight="1">
      <c r="A7" s="47">
        <v>2</v>
      </c>
      <c r="B7" s="47" t="s">
        <v>304</v>
      </c>
      <c r="C7" s="44" t="s">
        <v>305</v>
      </c>
      <c r="D7" s="47" t="s">
        <v>45</v>
      </c>
      <c r="E7" s="47" t="s">
        <v>306</v>
      </c>
      <c r="F7" s="44" t="s">
        <v>316</v>
      </c>
      <c r="G7" s="44" t="s">
        <v>45</v>
      </c>
      <c r="H7" s="44" t="s">
        <v>45</v>
      </c>
      <c r="I7" s="44" t="s">
        <v>308</v>
      </c>
      <c r="J7" s="44" t="s">
        <v>168</v>
      </c>
      <c r="K7" s="44" t="s">
        <v>317</v>
      </c>
      <c r="L7" s="44" t="s">
        <v>318</v>
      </c>
      <c r="M7" s="110">
        <v>1</v>
      </c>
      <c r="N7" s="20" t="s">
        <v>112</v>
      </c>
      <c r="O7" s="120" t="s">
        <v>319</v>
      </c>
      <c r="P7" s="47" t="s">
        <v>320</v>
      </c>
      <c r="Q7" s="55">
        <v>45658</v>
      </c>
      <c r="R7" s="121">
        <v>46022</v>
      </c>
      <c r="S7" s="44" t="s">
        <v>314</v>
      </c>
      <c r="T7" s="44" t="s">
        <v>321</v>
      </c>
      <c r="U7" s="32">
        <v>20</v>
      </c>
      <c r="V7" s="33"/>
      <c r="W7" s="101">
        <v>1</v>
      </c>
      <c r="X7" s="101">
        <v>1</v>
      </c>
      <c r="Y7" s="101">
        <v>1</v>
      </c>
      <c r="Z7" s="102">
        <v>1</v>
      </c>
      <c r="AA7" s="34"/>
      <c r="AB7" s="34">
        <f t="shared" si="0"/>
        <v>0</v>
      </c>
      <c r="AC7" s="34"/>
      <c r="AD7" s="35">
        <f t="shared" si="1"/>
        <v>0</v>
      </c>
      <c r="AE7" s="34"/>
      <c r="AF7" s="35">
        <f t="shared" si="2"/>
        <v>0</v>
      </c>
      <c r="AG7" s="34"/>
      <c r="AH7" s="35">
        <f t="shared" si="3"/>
        <v>0</v>
      </c>
      <c r="AI7" s="36"/>
      <c r="AJ7" s="35">
        <f t="shared" si="4"/>
        <v>0</v>
      </c>
    </row>
    <row r="8" spans="1:36" s="3" customFormat="1" ht="117" customHeight="1">
      <c r="A8" s="47">
        <v>3</v>
      </c>
      <c r="B8" s="47" t="s">
        <v>304</v>
      </c>
      <c r="C8" s="44" t="s">
        <v>305</v>
      </c>
      <c r="D8" s="47" t="s">
        <v>45</v>
      </c>
      <c r="E8" s="47" t="s">
        <v>322</v>
      </c>
      <c r="F8" s="44" t="s">
        <v>323</v>
      </c>
      <c r="G8" s="44" t="s">
        <v>45</v>
      </c>
      <c r="H8" s="44" t="s">
        <v>49</v>
      </c>
      <c r="I8" s="44" t="s">
        <v>308</v>
      </c>
      <c r="J8" s="44" t="s">
        <v>168</v>
      </c>
      <c r="K8" s="44" t="s">
        <v>317</v>
      </c>
      <c r="L8" s="44" t="s">
        <v>324</v>
      </c>
      <c r="M8" s="110">
        <v>1</v>
      </c>
      <c r="N8" s="20" t="s">
        <v>112</v>
      </c>
      <c r="O8" s="120" t="s">
        <v>325</v>
      </c>
      <c r="P8" s="47" t="s">
        <v>320</v>
      </c>
      <c r="Q8" s="55">
        <v>45658</v>
      </c>
      <c r="R8" s="121">
        <v>46022</v>
      </c>
      <c r="S8" s="44" t="s">
        <v>314</v>
      </c>
      <c r="T8" s="44" t="s">
        <v>321</v>
      </c>
      <c r="U8" s="32">
        <v>20</v>
      </c>
      <c r="V8" s="33"/>
      <c r="W8" s="101">
        <v>1</v>
      </c>
      <c r="X8" s="101">
        <v>1</v>
      </c>
      <c r="Y8" s="101">
        <v>1</v>
      </c>
      <c r="Z8" s="102">
        <v>1</v>
      </c>
      <c r="AA8" s="34"/>
      <c r="AB8" s="34">
        <f t="shared" si="0"/>
        <v>0</v>
      </c>
      <c r="AC8" s="34"/>
      <c r="AD8" s="35">
        <f t="shared" si="1"/>
        <v>0</v>
      </c>
      <c r="AE8" s="34"/>
      <c r="AF8" s="35">
        <f t="shared" si="2"/>
        <v>0</v>
      </c>
      <c r="AG8" s="34"/>
      <c r="AH8" s="35">
        <f t="shared" si="3"/>
        <v>0</v>
      </c>
      <c r="AI8" s="36"/>
      <c r="AJ8" s="35">
        <f t="shared" si="4"/>
        <v>0</v>
      </c>
    </row>
    <row r="9" spans="1:36" s="3" customFormat="1" ht="117" customHeight="1">
      <c r="A9" s="47">
        <v>4</v>
      </c>
      <c r="B9" s="47" t="s">
        <v>304</v>
      </c>
      <c r="C9" s="44" t="s">
        <v>305</v>
      </c>
      <c r="D9" s="47" t="s">
        <v>45</v>
      </c>
      <c r="E9" s="47" t="s">
        <v>322</v>
      </c>
      <c r="F9" s="44" t="s">
        <v>323</v>
      </c>
      <c r="G9" s="44" t="s">
        <v>45</v>
      </c>
      <c r="H9" s="44" t="s">
        <v>49</v>
      </c>
      <c r="I9" s="44" t="s">
        <v>308</v>
      </c>
      <c r="J9" s="44" t="s">
        <v>168</v>
      </c>
      <c r="K9" s="44" t="s">
        <v>317</v>
      </c>
      <c r="L9" s="44" t="s">
        <v>326</v>
      </c>
      <c r="M9" s="110">
        <v>1</v>
      </c>
      <c r="N9" s="20" t="s">
        <v>112</v>
      </c>
      <c r="O9" s="124" t="s">
        <v>327</v>
      </c>
      <c r="P9" s="47" t="s">
        <v>320</v>
      </c>
      <c r="Q9" s="55">
        <v>45658</v>
      </c>
      <c r="R9" s="121">
        <v>46022</v>
      </c>
      <c r="S9" s="44" t="s">
        <v>314</v>
      </c>
      <c r="T9" s="44" t="s">
        <v>321</v>
      </c>
      <c r="U9" s="32">
        <v>20</v>
      </c>
      <c r="V9" s="33"/>
      <c r="W9" s="101">
        <v>1</v>
      </c>
      <c r="X9" s="101">
        <v>1</v>
      </c>
      <c r="Y9" s="101">
        <v>1</v>
      </c>
      <c r="Z9" s="102">
        <v>1</v>
      </c>
      <c r="AA9" s="34"/>
      <c r="AB9" s="34">
        <f t="shared" si="0"/>
        <v>0</v>
      </c>
      <c r="AC9" s="34"/>
      <c r="AD9" s="35">
        <f t="shared" si="1"/>
        <v>0</v>
      </c>
      <c r="AE9" s="34"/>
      <c r="AF9" s="35">
        <f t="shared" si="2"/>
        <v>0</v>
      </c>
      <c r="AG9" s="34"/>
      <c r="AH9" s="35">
        <f t="shared" si="3"/>
        <v>0</v>
      </c>
      <c r="AI9" s="36"/>
      <c r="AJ9" s="35">
        <f t="shared" si="4"/>
        <v>0</v>
      </c>
    </row>
    <row r="10" spans="1:36" s="3" customFormat="1" ht="117" customHeight="1">
      <c r="A10" s="47">
        <v>5</v>
      </c>
      <c r="B10" s="47" t="s">
        <v>304</v>
      </c>
      <c r="C10" s="44" t="s">
        <v>328</v>
      </c>
      <c r="D10" s="47" t="s">
        <v>45</v>
      </c>
      <c r="E10" s="47" t="s">
        <v>322</v>
      </c>
      <c r="F10" s="44" t="s">
        <v>329</v>
      </c>
      <c r="G10" s="44" t="s">
        <v>45</v>
      </c>
      <c r="H10" s="44" t="s">
        <v>49</v>
      </c>
      <c r="I10" s="44" t="s">
        <v>308</v>
      </c>
      <c r="J10" s="44" t="s">
        <v>168</v>
      </c>
      <c r="K10" s="44" t="s">
        <v>330</v>
      </c>
      <c r="L10" s="44" t="s">
        <v>331</v>
      </c>
      <c r="M10" s="110">
        <v>1</v>
      </c>
      <c r="N10" s="20" t="s">
        <v>112</v>
      </c>
      <c r="O10" s="124" t="s">
        <v>332</v>
      </c>
      <c r="P10" s="47" t="s">
        <v>320</v>
      </c>
      <c r="Q10" s="55">
        <v>45677</v>
      </c>
      <c r="R10" s="121">
        <v>46022</v>
      </c>
      <c r="S10" s="44" t="s">
        <v>314</v>
      </c>
      <c r="T10" s="44" t="s">
        <v>321</v>
      </c>
      <c r="U10" s="32">
        <v>30</v>
      </c>
      <c r="V10" s="33"/>
      <c r="W10" s="101">
        <v>1</v>
      </c>
      <c r="X10" s="101">
        <v>1</v>
      </c>
      <c r="Y10" s="101">
        <v>1</v>
      </c>
      <c r="Z10" s="102">
        <v>1</v>
      </c>
      <c r="AA10" s="34"/>
      <c r="AB10" s="34">
        <f t="shared" si="0"/>
        <v>0</v>
      </c>
      <c r="AC10" s="34"/>
      <c r="AD10" s="35">
        <f t="shared" si="1"/>
        <v>0</v>
      </c>
      <c r="AE10" s="34"/>
      <c r="AF10" s="35">
        <f t="shared" si="2"/>
        <v>0</v>
      </c>
      <c r="AG10" s="34"/>
      <c r="AH10" s="35">
        <f t="shared" si="3"/>
        <v>0</v>
      </c>
      <c r="AI10" s="36"/>
      <c r="AJ10" s="35">
        <f t="shared" si="4"/>
        <v>0</v>
      </c>
    </row>
    <row r="11" spans="1:36" s="3" customFormat="1" ht="117" customHeight="1">
      <c r="A11" s="43"/>
      <c r="B11" s="43"/>
      <c r="C11" s="43"/>
      <c r="D11" s="43"/>
      <c r="E11" s="43"/>
      <c r="F11" s="24"/>
      <c r="G11" s="24"/>
      <c r="H11" s="24"/>
      <c r="I11" s="24"/>
      <c r="J11" s="111"/>
      <c r="K11" s="24"/>
      <c r="L11" s="24"/>
      <c r="M11" s="112"/>
      <c r="N11" s="43"/>
      <c r="O11" s="42"/>
      <c r="P11" s="47"/>
      <c r="Q11" s="29"/>
      <c r="R11" s="30"/>
      <c r="S11" s="24"/>
      <c r="T11" s="44"/>
      <c r="U11" s="32"/>
      <c r="V11" s="33"/>
      <c r="W11" s="101"/>
      <c r="X11" s="101"/>
      <c r="Y11" s="101"/>
      <c r="Z11" s="102"/>
      <c r="AA11" s="34"/>
      <c r="AB11" s="34"/>
      <c r="AC11" s="34"/>
      <c r="AD11" s="35"/>
      <c r="AE11" s="34"/>
      <c r="AF11" s="35"/>
      <c r="AG11" s="34"/>
      <c r="AH11" s="35"/>
      <c r="AI11" s="36"/>
      <c r="AJ11" s="35"/>
    </row>
    <row r="12" spans="1:36" s="3" customFormat="1" ht="117" customHeight="1">
      <c r="A12" s="43"/>
      <c r="B12" s="43"/>
      <c r="C12" s="43"/>
      <c r="D12" s="43"/>
      <c r="E12" s="43"/>
      <c r="F12" s="24"/>
      <c r="G12" s="24"/>
      <c r="H12" s="24"/>
      <c r="I12" s="24"/>
      <c r="J12" s="111"/>
      <c r="K12" s="24"/>
      <c r="L12" s="24"/>
      <c r="M12" s="112"/>
      <c r="N12" s="43"/>
      <c r="O12" s="42"/>
      <c r="P12" s="47"/>
      <c r="Q12" s="29"/>
      <c r="R12" s="30"/>
      <c r="S12" s="24"/>
      <c r="T12" s="44"/>
      <c r="U12" s="32"/>
      <c r="V12" s="33"/>
      <c r="W12" s="101"/>
      <c r="X12" s="101"/>
      <c r="Y12" s="101"/>
      <c r="Z12" s="102"/>
      <c r="AA12" s="34"/>
      <c r="AB12" s="34"/>
      <c r="AC12" s="34"/>
      <c r="AD12" s="35"/>
      <c r="AE12" s="34"/>
      <c r="AF12" s="35"/>
      <c r="AG12" s="34"/>
      <c r="AH12" s="35"/>
      <c r="AI12" s="36"/>
      <c r="AJ12" s="35"/>
    </row>
    <row r="13" spans="1:36" s="3" customFormat="1" ht="117" customHeight="1">
      <c r="A13" s="125"/>
      <c r="B13" s="125"/>
      <c r="C13" s="125"/>
      <c r="D13" s="125"/>
      <c r="E13" s="125"/>
      <c r="F13" s="126"/>
      <c r="G13" s="126"/>
      <c r="H13" s="24"/>
      <c r="I13" s="126"/>
      <c r="J13" s="127"/>
      <c r="K13" s="126"/>
      <c r="L13" s="126"/>
      <c r="M13" s="128"/>
      <c r="N13" s="125"/>
      <c r="O13" s="129"/>
      <c r="P13" s="130"/>
      <c r="Q13" s="131"/>
      <c r="R13" s="132"/>
      <c r="S13" s="126"/>
      <c r="T13" s="114"/>
      <c r="U13" s="133"/>
      <c r="V13" s="134"/>
      <c r="W13" s="135"/>
      <c r="X13" s="135"/>
      <c r="Y13" s="135"/>
      <c r="Z13" s="136"/>
      <c r="AA13" s="68"/>
      <c r="AB13" s="68"/>
      <c r="AC13" s="68"/>
      <c r="AD13" s="69"/>
      <c r="AE13" s="68"/>
      <c r="AF13" s="69"/>
      <c r="AG13" s="68"/>
      <c r="AH13" s="69"/>
      <c r="AI13" s="70"/>
      <c r="AJ13" s="69"/>
    </row>
    <row r="14" spans="1:36" s="3" customFormat="1" ht="30" customHeight="1">
      <c r="A14" s="137"/>
      <c r="B14" s="137"/>
      <c r="C14" s="137"/>
      <c r="D14" s="137"/>
      <c r="E14" s="137"/>
      <c r="F14" s="138"/>
      <c r="G14" s="138"/>
      <c r="H14" s="138"/>
      <c r="I14" s="138"/>
      <c r="J14" s="139"/>
      <c r="K14" s="138"/>
      <c r="L14" s="138"/>
      <c r="M14" s="140"/>
      <c r="N14" s="137"/>
      <c r="O14" s="141"/>
      <c r="P14" s="142"/>
      <c r="Q14" s="143"/>
      <c r="R14" s="144"/>
      <c r="S14" s="138"/>
      <c r="T14" s="145"/>
      <c r="U14" s="146"/>
      <c r="V14" s="147"/>
      <c r="W14" s="148"/>
      <c r="X14" s="148"/>
      <c r="Y14" s="148"/>
      <c r="Z14" s="148"/>
      <c r="AA14" s="149"/>
      <c r="AB14" s="149"/>
      <c r="AC14" s="149"/>
      <c r="AD14" s="150"/>
      <c r="AE14" s="149"/>
      <c r="AF14" s="150"/>
      <c r="AG14" s="149"/>
      <c r="AH14" s="150"/>
      <c r="AI14" s="151"/>
      <c r="AJ14" s="150"/>
    </row>
    <row r="15" spans="1:36" s="3" customFormat="1" ht="30" customHeight="1">
      <c r="A15" s="137"/>
      <c r="B15" s="137"/>
      <c r="C15" s="137"/>
      <c r="D15" s="137"/>
      <c r="E15" s="137"/>
      <c r="F15" s="138"/>
      <c r="G15" s="138"/>
      <c r="H15" s="138"/>
      <c r="I15" s="138"/>
      <c r="J15" s="139"/>
      <c r="K15" s="138"/>
      <c r="L15" s="138"/>
      <c r="M15" s="140"/>
      <c r="N15" s="137"/>
      <c r="O15" s="141"/>
      <c r="P15" s="142"/>
      <c r="Q15" s="143"/>
      <c r="R15" s="144"/>
      <c r="S15" s="138"/>
      <c r="T15" s="145"/>
      <c r="U15" s="146"/>
      <c r="V15" s="147"/>
      <c r="W15" s="148"/>
      <c r="X15" s="148"/>
      <c r="Y15" s="148"/>
      <c r="Z15" s="148"/>
      <c r="AA15" s="149"/>
      <c r="AB15" s="149"/>
      <c r="AC15" s="149"/>
      <c r="AD15" s="150"/>
      <c r="AE15" s="149"/>
      <c r="AF15" s="150"/>
      <c r="AG15" s="149"/>
      <c r="AH15" s="150"/>
      <c r="AI15" s="151"/>
      <c r="AJ15" s="150"/>
    </row>
    <row r="16" spans="1:36" s="3" customFormat="1" ht="30" customHeight="1">
      <c r="A16" s="137"/>
      <c r="B16" s="137"/>
      <c r="C16" s="137"/>
      <c r="D16" s="137"/>
      <c r="E16" s="137"/>
      <c r="F16" s="138"/>
      <c r="G16" s="138"/>
      <c r="H16" s="138"/>
      <c r="I16" s="138"/>
      <c r="J16" s="139"/>
      <c r="K16" s="138"/>
      <c r="L16" s="138"/>
      <c r="M16" s="140"/>
      <c r="N16" s="137"/>
      <c r="O16" s="141"/>
      <c r="P16" s="142"/>
      <c r="Q16" s="143"/>
      <c r="R16" s="144"/>
      <c r="S16" s="138"/>
      <c r="T16" s="145"/>
      <c r="U16" s="146"/>
      <c r="V16" s="147"/>
      <c r="W16" s="148"/>
      <c r="X16" s="148"/>
      <c r="Y16" s="148"/>
      <c r="Z16" s="148"/>
      <c r="AA16" s="149"/>
      <c r="AB16" s="149"/>
      <c r="AC16" s="149"/>
      <c r="AD16" s="150"/>
      <c r="AE16" s="149"/>
      <c r="AF16" s="150"/>
      <c r="AG16" s="149"/>
      <c r="AH16" s="150"/>
      <c r="AI16" s="151"/>
      <c r="AJ16" s="150"/>
    </row>
    <row r="17" spans="1:36" s="3" customFormat="1" ht="30" customHeight="1">
      <c r="A17" s="137"/>
      <c r="B17" s="137"/>
      <c r="C17" s="137"/>
      <c r="D17" s="137"/>
      <c r="E17" s="137"/>
      <c r="F17" s="138"/>
      <c r="G17" s="138"/>
      <c r="H17" s="138"/>
      <c r="I17" s="138"/>
      <c r="J17" s="139"/>
      <c r="K17" s="138"/>
      <c r="L17" s="138"/>
      <c r="M17" s="140"/>
      <c r="N17" s="137"/>
      <c r="O17" s="141"/>
      <c r="P17" s="142"/>
      <c r="Q17" s="143"/>
      <c r="R17" s="144"/>
      <c r="S17" s="138"/>
      <c r="T17" s="145"/>
      <c r="U17" s="146"/>
      <c r="V17" s="147"/>
      <c r="W17" s="148"/>
      <c r="X17" s="148"/>
      <c r="Y17" s="148"/>
      <c r="Z17" s="148"/>
      <c r="AA17" s="149"/>
      <c r="AB17" s="149"/>
      <c r="AC17" s="149"/>
      <c r="AD17" s="150"/>
      <c r="AE17" s="149"/>
      <c r="AF17" s="150"/>
      <c r="AG17" s="149"/>
      <c r="AH17" s="150"/>
      <c r="AI17" s="151"/>
      <c r="AJ17" s="150"/>
    </row>
    <row r="18" spans="1:36" s="3" customFormat="1" ht="30" customHeight="1">
      <c r="A18" s="137"/>
      <c r="B18" s="137"/>
      <c r="C18" s="137"/>
      <c r="D18" s="137"/>
      <c r="E18" s="137"/>
      <c r="F18" s="138"/>
      <c r="G18" s="138"/>
      <c r="H18" s="138"/>
      <c r="I18" s="138"/>
      <c r="J18" s="139"/>
      <c r="K18" s="138"/>
      <c r="L18" s="138"/>
      <c r="M18" s="140"/>
      <c r="N18" s="137"/>
      <c r="O18" s="141"/>
      <c r="P18" s="142"/>
      <c r="Q18" s="143"/>
      <c r="R18" s="144"/>
      <c r="S18" s="138"/>
      <c r="T18" s="145"/>
      <c r="U18" s="146"/>
      <c r="V18" s="147"/>
      <c r="W18" s="148"/>
      <c r="X18" s="148"/>
      <c r="Y18" s="148"/>
      <c r="Z18" s="148"/>
      <c r="AA18" s="149"/>
      <c r="AB18" s="149"/>
      <c r="AC18" s="149"/>
      <c r="AD18" s="150"/>
      <c r="AE18" s="149"/>
      <c r="AF18" s="150"/>
      <c r="AG18" s="149"/>
      <c r="AH18" s="150"/>
      <c r="AI18" s="151"/>
      <c r="AJ18" s="150"/>
    </row>
    <row r="19" spans="1:36" s="3" customFormat="1" ht="30" customHeight="1">
      <c r="A19" s="137"/>
      <c r="B19" s="137"/>
      <c r="C19" s="137"/>
      <c r="D19" s="137"/>
      <c r="E19" s="137"/>
      <c r="F19" s="138"/>
      <c r="G19" s="138"/>
      <c r="H19" s="138"/>
      <c r="I19" s="138"/>
      <c r="J19" s="139"/>
      <c r="K19" s="138"/>
      <c r="L19" s="138"/>
      <c r="M19" s="140"/>
      <c r="N19" s="137"/>
      <c r="O19" s="141"/>
      <c r="P19" s="142"/>
      <c r="Q19" s="143"/>
      <c r="R19" s="144"/>
      <c r="S19" s="138"/>
      <c r="T19" s="145"/>
      <c r="U19" s="146"/>
      <c r="V19" s="147"/>
      <c r="W19" s="148"/>
      <c r="X19" s="148"/>
      <c r="Y19" s="148"/>
      <c r="Z19" s="148"/>
      <c r="AA19" s="149"/>
      <c r="AB19" s="149"/>
      <c r="AC19" s="149"/>
      <c r="AD19" s="150"/>
      <c r="AE19" s="149"/>
      <c r="AF19" s="150"/>
      <c r="AG19" s="149"/>
      <c r="AH19" s="150"/>
      <c r="AI19" s="151"/>
      <c r="AJ19" s="150"/>
    </row>
    <row r="20" spans="1:36" s="3" customFormat="1" ht="30" customHeight="1">
      <c r="A20" s="137"/>
      <c r="B20" s="137"/>
      <c r="C20" s="137"/>
      <c r="D20" s="137"/>
      <c r="E20" s="137"/>
      <c r="F20" s="138"/>
      <c r="G20" s="138"/>
      <c r="H20" s="138"/>
      <c r="I20" s="138"/>
      <c r="J20" s="139"/>
      <c r="K20" s="138"/>
      <c r="L20" s="138"/>
      <c r="M20" s="140"/>
      <c r="N20" s="137"/>
      <c r="O20" s="141"/>
      <c r="P20" s="142"/>
      <c r="Q20" s="143"/>
      <c r="R20" s="144"/>
      <c r="S20" s="138"/>
      <c r="T20" s="145"/>
      <c r="U20" s="146"/>
      <c r="V20" s="147"/>
      <c r="W20" s="148"/>
      <c r="X20" s="148"/>
      <c r="Y20" s="148"/>
      <c r="Z20" s="148"/>
      <c r="AA20" s="149"/>
      <c r="AB20" s="149"/>
      <c r="AC20" s="149"/>
      <c r="AD20" s="150"/>
      <c r="AE20" s="149"/>
      <c r="AF20" s="150"/>
      <c r="AG20" s="149"/>
      <c r="AH20" s="150"/>
      <c r="AI20" s="151"/>
      <c r="AJ20" s="150"/>
    </row>
  </sheetData>
  <protectedRanges>
    <protectedRange sqref="V6:V20" name="Range1"/>
    <protectedRange sqref="AG6:AG20" name="Range2"/>
  </protectedRanges>
  <autoFilter ref="A5:AJ6" xr:uid="{00000000-0009-0000-0000-000000000000}"/>
  <mergeCells count="7">
    <mergeCell ref="A1:C3"/>
    <mergeCell ref="E1:R3"/>
    <mergeCell ref="AI1:AI3"/>
    <mergeCell ref="A4:H4"/>
    <mergeCell ref="I4:T4"/>
    <mergeCell ref="V4:V5"/>
    <mergeCell ref="AA4:AJ4"/>
  </mergeCells>
  <pageMargins left="0.7" right="0.7" top="0.75" bottom="0.75" header="0.3" footer="0.3"/>
  <pageSetup orientation="portrait" r:id="rId1"/>
  <drawing r:id="rId2"/>
  <legacyDrawing r:id="rId3"/>
  <oleObjects>
    <mc:AlternateContent xmlns:mc="http://schemas.openxmlformats.org/markup-compatibility/2006">
      <mc:Choice Requires="x14">
        <oleObject progId="PBrush" shapeId="9217" r:id="rId4">
          <objectPr defaultSize="0" autoPict="0" r:id="rId5">
            <anchor moveWithCells="1" sizeWithCells="1">
              <from>
                <xdr:col>1</xdr:col>
                <xdr:colOff>219075</xdr:colOff>
                <xdr:row>0</xdr:row>
                <xdr:rowOff>47625</xdr:rowOff>
              </from>
              <to>
                <xdr:col>2</xdr:col>
                <xdr:colOff>142875</xdr:colOff>
                <xdr:row>2</xdr:row>
                <xdr:rowOff>142875</xdr:rowOff>
              </to>
            </anchor>
          </objectPr>
        </oleObject>
      </mc:Choice>
      <mc:Fallback>
        <oleObject progId="PBrush" shapeId="9217"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57CE1-0954-40EF-B882-5E68604EB7E7}">
  <dimension ref="A1:AV22"/>
  <sheetViews>
    <sheetView showGridLines="0" topLeftCell="H1" zoomScale="68" zoomScaleNormal="68" workbookViewId="0">
      <selection activeCell="K6" sqref="K6"/>
    </sheetView>
  </sheetViews>
  <sheetFormatPr defaultColWidth="0" defaultRowHeight="11.25" customHeight="1" zeroHeight="1"/>
  <cols>
    <col min="1" max="1" width="5" style="50" customWidth="1"/>
    <col min="2" max="4" width="21.28515625" style="52" customWidth="1"/>
    <col min="5" max="5" width="28.7109375" style="50" bestFit="1" customWidth="1"/>
    <col min="6" max="6" width="26.42578125" style="48" customWidth="1"/>
    <col min="7" max="7" width="32.7109375" style="48" customWidth="1"/>
    <col min="8" max="8" width="35.85546875" style="49" customWidth="1"/>
    <col min="9" max="9" width="20" style="1" bestFit="1" customWidth="1"/>
    <col min="10" max="10" width="39" style="1" customWidth="1"/>
    <col min="11" max="11" width="26.42578125" style="49" customWidth="1"/>
    <col min="12" max="12" width="30.28515625" style="50" customWidth="1"/>
    <col min="13" max="13" width="11" style="50" customWidth="1"/>
    <col min="14" max="14" width="13.85546875" style="50" bestFit="1" customWidth="1"/>
    <col min="15" max="15" width="55.42578125" style="49" customWidth="1"/>
    <col min="16" max="16" width="17" style="1" customWidth="1"/>
    <col min="17" max="17" width="11.7109375" style="50" customWidth="1"/>
    <col min="18" max="18" width="11.85546875" style="50" customWidth="1"/>
    <col min="19" max="19" width="22.140625" style="50" customWidth="1"/>
    <col min="20" max="20" width="31.28515625" style="52" customWidth="1"/>
    <col min="21" max="21" width="18.28515625" style="1" customWidth="1"/>
    <col min="22" max="22" width="61" style="1" customWidth="1"/>
    <col min="23" max="26" width="18.28515625" style="1" customWidth="1"/>
    <col min="27" max="27" width="14.42578125" style="50" customWidth="1"/>
    <col min="28" max="28" width="13" style="50" customWidth="1"/>
    <col min="29" max="29" width="14.42578125" style="50" customWidth="1"/>
    <col min="30" max="30" width="14.28515625" style="50" customWidth="1"/>
    <col min="31" max="31" width="14.28515625" style="53" customWidth="1"/>
    <col min="32" max="35" width="11.42578125" style="50" customWidth="1"/>
    <col min="36" max="36" width="16.140625" style="50" customWidth="1"/>
    <col min="37" max="48" width="11.42578125" style="50" hidden="1" customWidth="1"/>
    <col min="49" max="16384" width="0" style="50" hidden="1"/>
  </cols>
  <sheetData>
    <row r="1" spans="1:36" s="3" customFormat="1" ht="15.75" customHeight="1">
      <c r="A1" s="174"/>
      <c r="B1" s="175"/>
      <c r="C1" s="175"/>
      <c r="D1" s="2"/>
      <c r="E1" s="177" t="s">
        <v>0</v>
      </c>
      <c r="F1" s="177"/>
      <c r="G1" s="177"/>
      <c r="H1" s="177"/>
      <c r="I1" s="177"/>
      <c r="J1" s="177"/>
      <c r="K1" s="177"/>
      <c r="L1" s="177"/>
      <c r="M1" s="177"/>
      <c r="N1" s="177"/>
      <c r="O1" s="177"/>
      <c r="P1" s="177"/>
      <c r="Q1" s="177"/>
      <c r="R1" s="177"/>
      <c r="U1" s="2"/>
      <c r="V1" s="2"/>
      <c r="W1" s="2"/>
      <c r="X1" s="2"/>
      <c r="Y1" s="2"/>
      <c r="Z1" s="2"/>
      <c r="AI1" s="178" t="s">
        <v>1</v>
      </c>
      <c r="AJ1" s="4" t="s">
        <v>2</v>
      </c>
    </row>
    <row r="2" spans="1:36" s="3" customFormat="1" ht="15.75" customHeight="1">
      <c r="A2" s="175"/>
      <c r="B2" s="175"/>
      <c r="C2" s="175"/>
      <c r="D2" s="2"/>
      <c r="E2" s="177"/>
      <c r="F2" s="177"/>
      <c r="G2" s="177"/>
      <c r="H2" s="177"/>
      <c r="I2" s="177"/>
      <c r="J2" s="177"/>
      <c r="K2" s="177"/>
      <c r="L2" s="177"/>
      <c r="M2" s="177"/>
      <c r="N2" s="177"/>
      <c r="O2" s="177"/>
      <c r="P2" s="177"/>
      <c r="Q2" s="177"/>
      <c r="R2" s="177"/>
      <c r="U2" s="2"/>
      <c r="V2" s="2"/>
      <c r="W2" s="2"/>
      <c r="X2" s="2"/>
      <c r="Y2" s="2"/>
      <c r="Z2" s="2"/>
      <c r="AI2" s="178"/>
      <c r="AJ2" s="5" t="s">
        <v>3</v>
      </c>
    </row>
    <row r="3" spans="1:36" s="3" customFormat="1" ht="15.75" customHeight="1">
      <c r="A3" s="176"/>
      <c r="B3" s="176"/>
      <c r="C3" s="176"/>
      <c r="D3" s="6"/>
      <c r="E3" s="177"/>
      <c r="F3" s="177"/>
      <c r="G3" s="177"/>
      <c r="H3" s="177"/>
      <c r="I3" s="177"/>
      <c r="J3" s="177"/>
      <c r="K3" s="177"/>
      <c r="L3" s="177"/>
      <c r="M3" s="177"/>
      <c r="N3" s="177"/>
      <c r="O3" s="177"/>
      <c r="P3" s="177"/>
      <c r="Q3" s="177"/>
      <c r="R3" s="177"/>
      <c r="U3" s="2"/>
      <c r="V3" s="2"/>
      <c r="W3" s="2"/>
      <c r="X3" s="2"/>
      <c r="Y3" s="2"/>
      <c r="Z3" s="2"/>
      <c r="AI3" s="178"/>
      <c r="AJ3" s="7">
        <v>45642</v>
      </c>
    </row>
    <row r="4" spans="1:36" s="10" customFormat="1" ht="29.1" customHeight="1">
      <c r="A4" s="179" t="s">
        <v>4</v>
      </c>
      <c r="B4" s="179"/>
      <c r="C4" s="179"/>
      <c r="D4" s="179"/>
      <c r="E4" s="179"/>
      <c r="F4" s="179"/>
      <c r="G4" s="179"/>
      <c r="H4" s="179"/>
      <c r="I4" s="180" t="s">
        <v>5</v>
      </c>
      <c r="J4" s="180"/>
      <c r="K4" s="180"/>
      <c r="L4" s="180"/>
      <c r="M4" s="180"/>
      <c r="N4" s="180"/>
      <c r="O4" s="180"/>
      <c r="P4" s="180"/>
      <c r="Q4" s="180"/>
      <c r="R4" s="180"/>
      <c r="S4" s="180"/>
      <c r="T4" s="180"/>
      <c r="U4" s="8"/>
      <c r="V4" s="181" t="s">
        <v>6</v>
      </c>
      <c r="W4" s="9"/>
      <c r="X4" s="9"/>
      <c r="Y4" s="9"/>
      <c r="Z4" s="9"/>
      <c r="AA4" s="182" t="s">
        <v>7</v>
      </c>
      <c r="AB4" s="183"/>
      <c r="AC4" s="183"/>
      <c r="AD4" s="183"/>
      <c r="AE4" s="183"/>
      <c r="AF4" s="183"/>
      <c r="AG4" s="183"/>
      <c r="AH4" s="183"/>
      <c r="AI4" s="183"/>
      <c r="AJ4" s="183"/>
    </row>
    <row r="5" spans="1:36" s="19" customFormat="1" ht="77.099999999999994" customHeight="1">
      <c r="A5" s="11" t="s">
        <v>8</v>
      </c>
      <c r="B5" s="11" t="s">
        <v>9</v>
      </c>
      <c r="C5" s="11" t="s">
        <v>333</v>
      </c>
      <c r="D5" s="11" t="s">
        <v>11</v>
      </c>
      <c r="E5" s="11" t="s">
        <v>12</v>
      </c>
      <c r="F5" s="11" t="s">
        <v>13</v>
      </c>
      <c r="G5" s="11" t="s">
        <v>14</v>
      </c>
      <c r="H5" s="11" t="s">
        <v>15</v>
      </c>
      <c r="I5" s="12" t="s">
        <v>16</v>
      </c>
      <c r="J5" s="12" t="s">
        <v>17</v>
      </c>
      <c r="K5" s="12" t="s">
        <v>18</v>
      </c>
      <c r="L5" s="12" t="s">
        <v>19</v>
      </c>
      <c r="M5" s="12" t="s">
        <v>20</v>
      </c>
      <c r="N5" s="12" t="s">
        <v>21</v>
      </c>
      <c r="O5" s="12" t="s">
        <v>22</v>
      </c>
      <c r="P5" s="12" t="s">
        <v>23</v>
      </c>
      <c r="Q5" s="12" t="s">
        <v>24</v>
      </c>
      <c r="R5" s="12" t="s">
        <v>25</v>
      </c>
      <c r="S5" s="12" t="s">
        <v>26</v>
      </c>
      <c r="T5" s="12" t="s">
        <v>27</v>
      </c>
      <c r="U5" s="12" t="s">
        <v>28</v>
      </c>
      <c r="V5" s="181"/>
      <c r="W5" s="13" t="s">
        <v>29</v>
      </c>
      <c r="X5" s="13" t="s">
        <v>30</v>
      </c>
      <c r="Y5" s="14" t="s">
        <v>31</v>
      </c>
      <c r="Z5" s="14" t="s">
        <v>32</v>
      </c>
      <c r="AA5" s="14" t="s">
        <v>33</v>
      </c>
      <c r="AB5" s="15" t="s">
        <v>34</v>
      </c>
      <c r="AC5" s="16" t="s">
        <v>35</v>
      </c>
      <c r="AD5" s="15" t="s">
        <v>36</v>
      </c>
      <c r="AE5" s="16" t="s">
        <v>37</v>
      </c>
      <c r="AF5" s="15" t="s">
        <v>38</v>
      </c>
      <c r="AG5" s="16" t="s">
        <v>39</v>
      </c>
      <c r="AH5" s="15" t="s">
        <v>40</v>
      </c>
      <c r="AI5" s="17" t="s">
        <v>41</v>
      </c>
      <c r="AJ5" s="18" t="s">
        <v>42</v>
      </c>
    </row>
    <row r="6" spans="1:36" s="3" customFormat="1" ht="94.5">
      <c r="A6" s="43">
        <v>1</v>
      </c>
      <c r="B6" s="24" t="s">
        <v>223</v>
      </c>
      <c r="C6" s="24" t="s">
        <v>334</v>
      </c>
      <c r="D6" s="44" t="s">
        <v>335</v>
      </c>
      <c r="E6" s="24" t="s">
        <v>336</v>
      </c>
      <c r="F6" s="24" t="s">
        <v>337</v>
      </c>
      <c r="G6" s="24" t="s">
        <v>282</v>
      </c>
      <c r="H6" s="24" t="s">
        <v>214</v>
      </c>
      <c r="I6" s="24" t="s">
        <v>338</v>
      </c>
      <c r="J6" s="117" t="s">
        <v>216</v>
      </c>
      <c r="K6" s="44" t="s">
        <v>339</v>
      </c>
      <c r="L6" s="44" t="s">
        <v>340</v>
      </c>
      <c r="M6" s="99">
        <v>1</v>
      </c>
      <c r="N6" s="47" t="s">
        <v>88</v>
      </c>
      <c r="O6" s="113" t="s">
        <v>341</v>
      </c>
      <c r="P6" s="47" t="s">
        <v>130</v>
      </c>
      <c r="Q6" s="29">
        <v>45689</v>
      </c>
      <c r="R6" s="30">
        <v>46021</v>
      </c>
      <c r="S6" s="24" t="s">
        <v>342</v>
      </c>
      <c r="T6" s="44" t="s">
        <v>343</v>
      </c>
      <c r="U6" s="32">
        <v>5</v>
      </c>
      <c r="V6" s="33"/>
      <c r="W6" s="101">
        <v>0.2</v>
      </c>
      <c r="X6" s="101">
        <v>0.5</v>
      </c>
      <c r="Y6" s="101">
        <v>0.7</v>
      </c>
      <c r="Z6" s="102">
        <v>1</v>
      </c>
      <c r="AA6" s="34"/>
      <c r="AB6" s="34">
        <f t="shared" ref="AB6:AB20" si="0">IFERROR(((AA6/M6)*U6)/100, 0)</f>
        <v>0</v>
      </c>
      <c r="AC6" s="34"/>
      <c r="AD6" s="35">
        <f t="shared" ref="AD6:AD20" si="1">IFERROR(((AC6/M6)*U6)/100,0)</f>
        <v>0</v>
      </c>
      <c r="AE6" s="34"/>
      <c r="AF6" s="35">
        <f t="shared" ref="AF6:AF20" si="2">IFERROR(((AE6/M6)*U6)/100,0)</f>
        <v>0</v>
      </c>
      <c r="AG6" s="34"/>
      <c r="AH6" s="35">
        <f t="shared" ref="AH6:AH20" si="3">IFERROR(((AG6/M6)*U6)/100,0)</f>
        <v>0</v>
      </c>
      <c r="AI6" s="36"/>
      <c r="AJ6" s="35">
        <f t="shared" ref="AJ6:AJ20" si="4">IFERROR((((AI6/M6)*U6)/100),0)</f>
        <v>0</v>
      </c>
    </row>
    <row r="7" spans="1:36" s="3" customFormat="1" ht="117" customHeight="1">
      <c r="A7" s="43">
        <v>2</v>
      </c>
      <c r="B7" s="24" t="s">
        <v>223</v>
      </c>
      <c r="C7" s="24" t="s">
        <v>334</v>
      </c>
      <c r="D7" s="44" t="s">
        <v>344</v>
      </c>
      <c r="E7" s="24" t="s">
        <v>336</v>
      </c>
      <c r="F7" s="24" t="s">
        <v>337</v>
      </c>
      <c r="G7" s="24" t="s">
        <v>282</v>
      </c>
      <c r="H7" s="24" t="s">
        <v>214</v>
      </c>
      <c r="I7" s="24" t="s">
        <v>338</v>
      </c>
      <c r="J7" s="117" t="s">
        <v>216</v>
      </c>
      <c r="K7" s="24" t="s">
        <v>345</v>
      </c>
      <c r="L7" s="24" t="s">
        <v>346</v>
      </c>
      <c r="M7" s="99">
        <v>1</v>
      </c>
      <c r="N7" s="43" t="s">
        <v>88</v>
      </c>
      <c r="O7" s="113" t="s">
        <v>347</v>
      </c>
      <c r="P7" s="47" t="s">
        <v>130</v>
      </c>
      <c r="Q7" s="29">
        <v>45689</v>
      </c>
      <c r="R7" s="30">
        <v>46021</v>
      </c>
      <c r="S7" s="24" t="s">
        <v>348</v>
      </c>
      <c r="T7" s="44" t="s">
        <v>343</v>
      </c>
      <c r="U7" s="32">
        <v>8</v>
      </c>
      <c r="V7" s="33"/>
      <c r="W7" s="101">
        <v>0.15</v>
      </c>
      <c r="X7" s="101">
        <v>0.4</v>
      </c>
      <c r="Y7" s="101">
        <v>0.7</v>
      </c>
      <c r="Z7" s="102">
        <v>1</v>
      </c>
      <c r="AA7" s="34"/>
      <c r="AB7" s="34">
        <f t="shared" si="0"/>
        <v>0</v>
      </c>
      <c r="AC7" s="34"/>
      <c r="AD7" s="35">
        <f t="shared" si="1"/>
        <v>0</v>
      </c>
      <c r="AE7" s="34"/>
      <c r="AF7" s="35">
        <f t="shared" si="2"/>
        <v>0</v>
      </c>
      <c r="AG7" s="34"/>
      <c r="AH7" s="35">
        <f t="shared" si="3"/>
        <v>0</v>
      </c>
      <c r="AI7" s="36"/>
      <c r="AJ7" s="35">
        <f t="shared" si="4"/>
        <v>0</v>
      </c>
    </row>
    <row r="8" spans="1:36" s="3" customFormat="1" ht="108">
      <c r="A8" s="43">
        <v>3</v>
      </c>
      <c r="B8" s="24" t="s">
        <v>223</v>
      </c>
      <c r="C8" s="24" t="s">
        <v>334</v>
      </c>
      <c r="D8" s="44" t="s">
        <v>335</v>
      </c>
      <c r="E8" s="24" t="s">
        <v>336</v>
      </c>
      <c r="F8" s="24" t="s">
        <v>337</v>
      </c>
      <c r="G8" s="24" t="s">
        <v>282</v>
      </c>
      <c r="H8" s="24" t="s">
        <v>214</v>
      </c>
      <c r="I8" s="24" t="s">
        <v>338</v>
      </c>
      <c r="J8" s="117" t="s">
        <v>216</v>
      </c>
      <c r="K8" s="24" t="s">
        <v>349</v>
      </c>
      <c r="L8" s="24" t="s">
        <v>350</v>
      </c>
      <c r="M8" s="99">
        <v>1</v>
      </c>
      <c r="N8" s="43" t="s">
        <v>88</v>
      </c>
      <c r="O8" s="113" t="s">
        <v>351</v>
      </c>
      <c r="P8" s="47" t="s">
        <v>130</v>
      </c>
      <c r="Q8" s="29">
        <v>45689</v>
      </c>
      <c r="R8" s="30">
        <v>46021</v>
      </c>
      <c r="S8" s="24" t="s">
        <v>352</v>
      </c>
      <c r="T8" s="44" t="s">
        <v>343</v>
      </c>
      <c r="U8" s="32">
        <v>7</v>
      </c>
      <c r="V8" s="33"/>
      <c r="W8" s="101">
        <v>0.1</v>
      </c>
      <c r="X8" s="101">
        <v>0.3</v>
      </c>
      <c r="Y8" s="101">
        <v>0.6</v>
      </c>
      <c r="Z8" s="102">
        <v>1</v>
      </c>
      <c r="AA8" s="34"/>
      <c r="AB8" s="34">
        <f t="shared" si="0"/>
        <v>0</v>
      </c>
      <c r="AC8" s="34"/>
      <c r="AD8" s="35">
        <f t="shared" si="1"/>
        <v>0</v>
      </c>
      <c r="AE8" s="34"/>
      <c r="AF8" s="35">
        <f t="shared" si="2"/>
        <v>0</v>
      </c>
      <c r="AG8" s="34"/>
      <c r="AH8" s="35">
        <f t="shared" si="3"/>
        <v>0</v>
      </c>
      <c r="AI8" s="36"/>
      <c r="AJ8" s="35">
        <f t="shared" si="4"/>
        <v>0</v>
      </c>
    </row>
    <row r="9" spans="1:36" s="3" customFormat="1" ht="81">
      <c r="A9" s="43">
        <v>4</v>
      </c>
      <c r="B9" s="24" t="s">
        <v>223</v>
      </c>
      <c r="C9" s="24" t="s">
        <v>353</v>
      </c>
      <c r="D9" s="44" t="s">
        <v>335</v>
      </c>
      <c r="E9" s="24" t="s">
        <v>336</v>
      </c>
      <c r="F9" s="24" t="s">
        <v>337</v>
      </c>
      <c r="G9" s="24" t="s">
        <v>282</v>
      </c>
      <c r="H9" s="24" t="s">
        <v>214</v>
      </c>
      <c r="I9" s="24" t="s">
        <v>338</v>
      </c>
      <c r="J9" s="117" t="s">
        <v>216</v>
      </c>
      <c r="K9" s="24" t="s">
        <v>354</v>
      </c>
      <c r="L9" s="24" t="s">
        <v>355</v>
      </c>
      <c r="M9" s="118">
        <v>1</v>
      </c>
      <c r="N9" s="43" t="s">
        <v>88</v>
      </c>
      <c r="O9" s="113" t="s">
        <v>356</v>
      </c>
      <c r="P9" s="47" t="s">
        <v>130</v>
      </c>
      <c r="Q9" s="29">
        <v>45689</v>
      </c>
      <c r="R9" s="30">
        <v>46021</v>
      </c>
      <c r="S9" s="24" t="s">
        <v>342</v>
      </c>
      <c r="T9" s="44" t="s">
        <v>357</v>
      </c>
      <c r="U9" s="32">
        <v>4.5</v>
      </c>
      <c r="V9" s="33"/>
      <c r="W9" s="101">
        <v>0.2</v>
      </c>
      <c r="X9" s="101">
        <v>0.5</v>
      </c>
      <c r="Y9" s="101">
        <v>0.7</v>
      </c>
      <c r="Z9" s="102">
        <v>1</v>
      </c>
      <c r="AA9" s="34"/>
      <c r="AB9" s="34">
        <f t="shared" si="0"/>
        <v>0</v>
      </c>
      <c r="AC9" s="34"/>
      <c r="AD9" s="35">
        <f t="shared" si="1"/>
        <v>0</v>
      </c>
      <c r="AE9" s="34"/>
      <c r="AF9" s="35">
        <f t="shared" si="2"/>
        <v>0</v>
      </c>
      <c r="AG9" s="34"/>
      <c r="AH9" s="35">
        <f t="shared" si="3"/>
        <v>0</v>
      </c>
      <c r="AI9" s="36"/>
      <c r="AJ9" s="35">
        <f t="shared" si="4"/>
        <v>0</v>
      </c>
    </row>
    <row r="10" spans="1:36" s="3" customFormat="1" ht="117" customHeight="1">
      <c r="A10" s="43">
        <v>5</v>
      </c>
      <c r="B10" s="24" t="s">
        <v>223</v>
      </c>
      <c r="C10" s="24" t="s">
        <v>353</v>
      </c>
      <c r="D10" s="44" t="s">
        <v>344</v>
      </c>
      <c r="E10" s="24" t="s">
        <v>336</v>
      </c>
      <c r="F10" s="24" t="s">
        <v>337</v>
      </c>
      <c r="G10" s="24" t="s">
        <v>282</v>
      </c>
      <c r="H10" s="24" t="s">
        <v>214</v>
      </c>
      <c r="I10" s="24" t="s">
        <v>338</v>
      </c>
      <c r="J10" s="117" t="s">
        <v>216</v>
      </c>
      <c r="K10" s="24" t="s">
        <v>358</v>
      </c>
      <c r="L10" s="24" t="s">
        <v>359</v>
      </c>
      <c r="M10" s="118">
        <v>1</v>
      </c>
      <c r="N10" s="43" t="s">
        <v>88</v>
      </c>
      <c r="O10" s="113" t="s">
        <v>360</v>
      </c>
      <c r="P10" s="47" t="s">
        <v>130</v>
      </c>
      <c r="Q10" s="29">
        <v>45689</v>
      </c>
      <c r="R10" s="30">
        <v>46021</v>
      </c>
      <c r="S10" s="24" t="s">
        <v>348</v>
      </c>
      <c r="T10" s="44" t="s">
        <v>357</v>
      </c>
      <c r="U10" s="32">
        <v>4.5</v>
      </c>
      <c r="V10" s="33"/>
      <c r="W10" s="101">
        <v>0.15</v>
      </c>
      <c r="X10" s="101">
        <v>0.4</v>
      </c>
      <c r="Y10" s="101">
        <v>0.7</v>
      </c>
      <c r="Z10" s="102">
        <v>1</v>
      </c>
      <c r="AA10" s="34"/>
      <c r="AB10" s="34">
        <f t="shared" si="0"/>
        <v>0</v>
      </c>
      <c r="AC10" s="34"/>
      <c r="AD10" s="35">
        <f t="shared" si="1"/>
        <v>0</v>
      </c>
      <c r="AE10" s="34"/>
      <c r="AF10" s="35">
        <f t="shared" si="2"/>
        <v>0</v>
      </c>
      <c r="AG10" s="34"/>
      <c r="AH10" s="35">
        <f t="shared" si="3"/>
        <v>0</v>
      </c>
      <c r="AI10" s="36"/>
      <c r="AJ10" s="35">
        <f t="shared" si="4"/>
        <v>0</v>
      </c>
    </row>
    <row r="11" spans="1:36" s="3" customFormat="1" ht="117" customHeight="1">
      <c r="A11" s="43">
        <v>6</v>
      </c>
      <c r="B11" s="24" t="s">
        <v>223</v>
      </c>
      <c r="C11" s="24" t="s">
        <v>353</v>
      </c>
      <c r="D11" s="44" t="s">
        <v>335</v>
      </c>
      <c r="E11" s="24" t="s">
        <v>336</v>
      </c>
      <c r="F11" s="24" t="s">
        <v>337</v>
      </c>
      <c r="G11" s="24" t="s">
        <v>282</v>
      </c>
      <c r="H11" s="24" t="s">
        <v>214</v>
      </c>
      <c r="I11" s="24" t="s">
        <v>338</v>
      </c>
      <c r="J11" s="117" t="s">
        <v>216</v>
      </c>
      <c r="K11" s="24" t="s">
        <v>361</v>
      </c>
      <c r="L11" s="24" t="s">
        <v>362</v>
      </c>
      <c r="M11" s="118">
        <v>1</v>
      </c>
      <c r="N11" s="43" t="s">
        <v>88</v>
      </c>
      <c r="O11" s="113" t="s">
        <v>363</v>
      </c>
      <c r="P11" s="47" t="s">
        <v>130</v>
      </c>
      <c r="Q11" s="29">
        <v>45689</v>
      </c>
      <c r="R11" s="30">
        <v>46021</v>
      </c>
      <c r="S11" s="24" t="s">
        <v>352</v>
      </c>
      <c r="T11" s="44" t="s">
        <v>357</v>
      </c>
      <c r="U11" s="32">
        <v>6</v>
      </c>
      <c r="V11" s="33"/>
      <c r="W11" s="101">
        <v>0.1</v>
      </c>
      <c r="X11" s="101">
        <v>0.3</v>
      </c>
      <c r="Y11" s="101">
        <v>0.6</v>
      </c>
      <c r="Z11" s="102">
        <v>1</v>
      </c>
      <c r="AA11" s="34"/>
      <c r="AB11" s="34">
        <f t="shared" si="0"/>
        <v>0</v>
      </c>
      <c r="AC11" s="34"/>
      <c r="AD11" s="35">
        <f t="shared" si="1"/>
        <v>0</v>
      </c>
      <c r="AE11" s="34"/>
      <c r="AF11" s="35">
        <f t="shared" si="2"/>
        <v>0</v>
      </c>
      <c r="AG11" s="34"/>
      <c r="AH11" s="35">
        <f t="shared" si="3"/>
        <v>0</v>
      </c>
      <c r="AI11" s="36"/>
      <c r="AJ11" s="35">
        <f t="shared" si="4"/>
        <v>0</v>
      </c>
    </row>
    <row r="12" spans="1:36" s="3" customFormat="1" ht="81">
      <c r="A12" s="43">
        <v>7</v>
      </c>
      <c r="B12" s="24" t="s">
        <v>223</v>
      </c>
      <c r="C12" s="24" t="s">
        <v>364</v>
      </c>
      <c r="D12" s="44" t="s">
        <v>335</v>
      </c>
      <c r="E12" s="24" t="s">
        <v>336</v>
      </c>
      <c r="F12" s="24" t="s">
        <v>337</v>
      </c>
      <c r="G12" s="24" t="s">
        <v>282</v>
      </c>
      <c r="H12" s="24" t="s">
        <v>214</v>
      </c>
      <c r="I12" s="24" t="s">
        <v>338</v>
      </c>
      <c r="J12" s="117" t="s">
        <v>216</v>
      </c>
      <c r="K12" s="24" t="s">
        <v>365</v>
      </c>
      <c r="L12" s="24" t="s">
        <v>366</v>
      </c>
      <c r="M12" s="118">
        <v>1</v>
      </c>
      <c r="N12" s="43" t="s">
        <v>88</v>
      </c>
      <c r="O12" s="113" t="s">
        <v>367</v>
      </c>
      <c r="P12" s="47" t="s">
        <v>130</v>
      </c>
      <c r="Q12" s="29">
        <v>45689</v>
      </c>
      <c r="R12" s="30">
        <v>46021</v>
      </c>
      <c r="S12" s="24" t="s">
        <v>342</v>
      </c>
      <c r="T12" s="44" t="s">
        <v>368</v>
      </c>
      <c r="U12" s="32">
        <v>4.5</v>
      </c>
      <c r="V12" s="33"/>
      <c r="W12" s="101">
        <v>0.2</v>
      </c>
      <c r="X12" s="101">
        <v>0.5</v>
      </c>
      <c r="Y12" s="101">
        <v>0.7</v>
      </c>
      <c r="Z12" s="102">
        <v>1</v>
      </c>
      <c r="AA12" s="34"/>
      <c r="AB12" s="34">
        <f t="shared" si="0"/>
        <v>0</v>
      </c>
      <c r="AC12" s="34"/>
      <c r="AD12" s="35">
        <f t="shared" si="1"/>
        <v>0</v>
      </c>
      <c r="AE12" s="34"/>
      <c r="AF12" s="35">
        <f t="shared" si="2"/>
        <v>0</v>
      </c>
      <c r="AG12" s="34"/>
      <c r="AH12" s="35">
        <f t="shared" si="3"/>
        <v>0</v>
      </c>
      <c r="AI12" s="36"/>
      <c r="AJ12" s="35">
        <f t="shared" si="4"/>
        <v>0</v>
      </c>
    </row>
    <row r="13" spans="1:36" s="3" customFormat="1" ht="117" customHeight="1">
      <c r="A13" s="43">
        <v>8</v>
      </c>
      <c r="B13" s="24" t="s">
        <v>223</v>
      </c>
      <c r="C13" s="24" t="s">
        <v>364</v>
      </c>
      <c r="D13" s="44" t="s">
        <v>344</v>
      </c>
      <c r="E13" s="24" t="s">
        <v>336</v>
      </c>
      <c r="F13" s="24" t="s">
        <v>337</v>
      </c>
      <c r="G13" s="24" t="s">
        <v>282</v>
      </c>
      <c r="H13" s="24" t="s">
        <v>214</v>
      </c>
      <c r="I13" s="24" t="s">
        <v>338</v>
      </c>
      <c r="J13" s="117" t="s">
        <v>216</v>
      </c>
      <c r="K13" s="24" t="s">
        <v>369</v>
      </c>
      <c r="L13" s="24" t="s">
        <v>370</v>
      </c>
      <c r="M13" s="118">
        <v>1</v>
      </c>
      <c r="N13" s="43" t="s">
        <v>88</v>
      </c>
      <c r="O13" s="113" t="s">
        <v>371</v>
      </c>
      <c r="P13" s="47" t="s">
        <v>130</v>
      </c>
      <c r="Q13" s="29">
        <v>45689</v>
      </c>
      <c r="R13" s="30">
        <v>46021</v>
      </c>
      <c r="S13" s="24" t="s">
        <v>372</v>
      </c>
      <c r="T13" s="44" t="s">
        <v>368</v>
      </c>
      <c r="U13" s="32">
        <v>4.5</v>
      </c>
      <c r="V13" s="33"/>
      <c r="W13" s="101">
        <v>0.15</v>
      </c>
      <c r="X13" s="101">
        <v>0.4</v>
      </c>
      <c r="Y13" s="101">
        <v>0.7</v>
      </c>
      <c r="Z13" s="102">
        <v>1</v>
      </c>
      <c r="AA13" s="34"/>
      <c r="AB13" s="34">
        <f t="shared" si="0"/>
        <v>0</v>
      </c>
      <c r="AC13" s="34"/>
      <c r="AD13" s="35">
        <f t="shared" si="1"/>
        <v>0</v>
      </c>
      <c r="AE13" s="34"/>
      <c r="AF13" s="35">
        <f t="shared" si="2"/>
        <v>0</v>
      </c>
      <c r="AG13" s="34"/>
      <c r="AH13" s="35">
        <f t="shared" si="3"/>
        <v>0</v>
      </c>
      <c r="AI13" s="36"/>
      <c r="AJ13" s="35">
        <f t="shared" si="4"/>
        <v>0</v>
      </c>
    </row>
    <row r="14" spans="1:36" s="3" customFormat="1" ht="117" customHeight="1">
      <c r="A14" s="43">
        <v>9</v>
      </c>
      <c r="B14" s="24" t="s">
        <v>223</v>
      </c>
      <c r="C14" s="24" t="s">
        <v>364</v>
      </c>
      <c r="D14" s="44" t="s">
        <v>335</v>
      </c>
      <c r="E14" s="24" t="s">
        <v>336</v>
      </c>
      <c r="F14" s="24" t="s">
        <v>337</v>
      </c>
      <c r="G14" s="24" t="s">
        <v>282</v>
      </c>
      <c r="H14" s="24" t="s">
        <v>214</v>
      </c>
      <c r="I14" s="24" t="s">
        <v>338</v>
      </c>
      <c r="J14" s="117" t="s">
        <v>216</v>
      </c>
      <c r="K14" s="24" t="s">
        <v>373</v>
      </c>
      <c r="L14" s="24" t="s">
        <v>374</v>
      </c>
      <c r="M14" s="118">
        <v>1</v>
      </c>
      <c r="N14" s="43" t="s">
        <v>88</v>
      </c>
      <c r="O14" s="113" t="s">
        <v>375</v>
      </c>
      <c r="P14" s="47" t="s">
        <v>130</v>
      </c>
      <c r="Q14" s="29">
        <v>45689</v>
      </c>
      <c r="R14" s="30">
        <v>46021</v>
      </c>
      <c r="S14" s="24" t="s">
        <v>352</v>
      </c>
      <c r="T14" s="44" t="s">
        <v>368</v>
      </c>
      <c r="U14" s="32">
        <v>6</v>
      </c>
      <c r="V14" s="33"/>
      <c r="W14" s="101">
        <v>0.1</v>
      </c>
      <c r="X14" s="101">
        <v>0.3</v>
      </c>
      <c r="Y14" s="101">
        <v>0.6</v>
      </c>
      <c r="Z14" s="102">
        <v>1</v>
      </c>
      <c r="AA14" s="34"/>
      <c r="AB14" s="34">
        <f t="shared" si="0"/>
        <v>0</v>
      </c>
      <c r="AC14" s="34"/>
      <c r="AD14" s="35">
        <f t="shared" si="1"/>
        <v>0</v>
      </c>
      <c r="AE14" s="34"/>
      <c r="AF14" s="35">
        <f t="shared" si="2"/>
        <v>0</v>
      </c>
      <c r="AG14" s="34"/>
      <c r="AH14" s="35">
        <f t="shared" si="3"/>
        <v>0</v>
      </c>
      <c r="AI14" s="36"/>
      <c r="AJ14" s="35">
        <f t="shared" si="4"/>
        <v>0</v>
      </c>
    </row>
    <row r="15" spans="1:36" s="3" customFormat="1" ht="121.5">
      <c r="A15" s="43">
        <v>10</v>
      </c>
      <c r="B15" s="24" t="s">
        <v>223</v>
      </c>
      <c r="C15" s="24" t="s">
        <v>376</v>
      </c>
      <c r="D15" s="44" t="s">
        <v>377</v>
      </c>
      <c r="E15" s="24" t="s">
        <v>336</v>
      </c>
      <c r="F15" s="24" t="s">
        <v>337</v>
      </c>
      <c r="G15" s="24" t="s">
        <v>282</v>
      </c>
      <c r="H15" s="24" t="s">
        <v>214</v>
      </c>
      <c r="I15" s="24" t="s">
        <v>338</v>
      </c>
      <c r="J15" s="117" t="s">
        <v>216</v>
      </c>
      <c r="K15" s="24" t="s">
        <v>378</v>
      </c>
      <c r="L15" s="24" t="s">
        <v>379</v>
      </c>
      <c r="M15" s="118">
        <v>1</v>
      </c>
      <c r="N15" s="43" t="s">
        <v>88</v>
      </c>
      <c r="O15" s="113" t="s">
        <v>380</v>
      </c>
      <c r="P15" s="47" t="s">
        <v>130</v>
      </c>
      <c r="Q15" s="29">
        <v>45689</v>
      </c>
      <c r="R15" s="30">
        <v>46021</v>
      </c>
      <c r="S15" s="24" t="s">
        <v>381</v>
      </c>
      <c r="T15" s="44" t="s">
        <v>382</v>
      </c>
      <c r="U15" s="32">
        <v>10</v>
      </c>
      <c r="V15" s="33"/>
      <c r="W15" s="101">
        <v>0.2</v>
      </c>
      <c r="X15" s="101">
        <v>0.55000000000000004</v>
      </c>
      <c r="Y15" s="101">
        <v>0.7</v>
      </c>
      <c r="Z15" s="102">
        <v>1</v>
      </c>
      <c r="AA15" s="34"/>
      <c r="AB15" s="34">
        <f t="shared" si="0"/>
        <v>0</v>
      </c>
      <c r="AC15" s="34"/>
      <c r="AD15" s="35">
        <f t="shared" si="1"/>
        <v>0</v>
      </c>
      <c r="AE15" s="34"/>
      <c r="AF15" s="35">
        <f t="shared" si="2"/>
        <v>0</v>
      </c>
      <c r="AG15" s="34"/>
      <c r="AH15" s="35">
        <f t="shared" si="3"/>
        <v>0</v>
      </c>
      <c r="AI15" s="36"/>
      <c r="AJ15" s="35">
        <f t="shared" si="4"/>
        <v>0</v>
      </c>
    </row>
    <row r="16" spans="1:36" s="3" customFormat="1" ht="117" customHeight="1">
      <c r="A16" s="43">
        <v>11</v>
      </c>
      <c r="B16" s="24" t="s">
        <v>223</v>
      </c>
      <c r="C16" s="24" t="s">
        <v>376</v>
      </c>
      <c r="D16" s="44" t="s">
        <v>344</v>
      </c>
      <c r="E16" s="24" t="s">
        <v>336</v>
      </c>
      <c r="F16" s="24" t="s">
        <v>337</v>
      </c>
      <c r="G16" s="24" t="s">
        <v>282</v>
      </c>
      <c r="H16" s="24" t="s">
        <v>214</v>
      </c>
      <c r="I16" s="24" t="s">
        <v>338</v>
      </c>
      <c r="J16" s="117" t="s">
        <v>216</v>
      </c>
      <c r="K16" s="24" t="s">
        <v>383</v>
      </c>
      <c r="L16" s="24" t="s">
        <v>384</v>
      </c>
      <c r="M16" s="118">
        <v>1</v>
      </c>
      <c r="N16" s="43" t="s">
        <v>88</v>
      </c>
      <c r="O16" s="113" t="s">
        <v>385</v>
      </c>
      <c r="P16" s="47" t="s">
        <v>130</v>
      </c>
      <c r="Q16" s="29">
        <v>45689</v>
      </c>
      <c r="R16" s="30">
        <v>46021</v>
      </c>
      <c r="S16" s="24" t="s">
        <v>381</v>
      </c>
      <c r="T16" s="44" t="s">
        <v>382</v>
      </c>
      <c r="U16" s="32">
        <v>2.5</v>
      </c>
      <c r="V16" s="33"/>
      <c r="W16" s="101">
        <v>0.4</v>
      </c>
      <c r="X16" s="101">
        <v>0.6</v>
      </c>
      <c r="Y16" s="101">
        <v>0.8</v>
      </c>
      <c r="Z16" s="102">
        <v>1</v>
      </c>
      <c r="AA16" s="34"/>
      <c r="AB16" s="34">
        <f t="shared" si="0"/>
        <v>0</v>
      </c>
      <c r="AC16" s="34"/>
      <c r="AD16" s="35">
        <f t="shared" si="1"/>
        <v>0</v>
      </c>
      <c r="AE16" s="34"/>
      <c r="AF16" s="35">
        <f t="shared" si="2"/>
        <v>0</v>
      </c>
      <c r="AG16" s="34"/>
      <c r="AH16" s="35">
        <f t="shared" si="3"/>
        <v>0</v>
      </c>
      <c r="AI16" s="36"/>
      <c r="AJ16" s="35">
        <f t="shared" si="4"/>
        <v>0</v>
      </c>
    </row>
    <row r="17" spans="1:36" s="3" customFormat="1" ht="117" customHeight="1">
      <c r="A17" s="43">
        <v>12</v>
      </c>
      <c r="B17" s="24" t="s">
        <v>223</v>
      </c>
      <c r="C17" s="24" t="s">
        <v>376</v>
      </c>
      <c r="D17" s="44" t="s">
        <v>335</v>
      </c>
      <c r="E17" s="24" t="s">
        <v>336</v>
      </c>
      <c r="F17" s="24" t="s">
        <v>337</v>
      </c>
      <c r="G17" s="24" t="s">
        <v>282</v>
      </c>
      <c r="H17" s="24" t="s">
        <v>214</v>
      </c>
      <c r="I17" s="24" t="s">
        <v>338</v>
      </c>
      <c r="J17" s="117" t="s">
        <v>216</v>
      </c>
      <c r="K17" s="24" t="s">
        <v>386</v>
      </c>
      <c r="L17" s="24" t="s">
        <v>387</v>
      </c>
      <c r="M17" s="118">
        <v>1</v>
      </c>
      <c r="N17" s="43" t="s">
        <v>88</v>
      </c>
      <c r="O17" s="113" t="s">
        <v>388</v>
      </c>
      <c r="P17" s="47" t="s">
        <v>130</v>
      </c>
      <c r="Q17" s="29">
        <v>45689</v>
      </c>
      <c r="R17" s="30">
        <v>46021</v>
      </c>
      <c r="S17" s="24" t="s">
        <v>389</v>
      </c>
      <c r="T17" s="44" t="s">
        <v>382</v>
      </c>
      <c r="U17" s="32">
        <v>2.5</v>
      </c>
      <c r="V17" s="33"/>
      <c r="W17" s="101">
        <v>0.2</v>
      </c>
      <c r="X17" s="101">
        <v>0.4</v>
      </c>
      <c r="Y17" s="101">
        <v>0.7</v>
      </c>
      <c r="Z17" s="102">
        <v>1</v>
      </c>
      <c r="AA17" s="34"/>
      <c r="AB17" s="34">
        <f t="shared" si="0"/>
        <v>0</v>
      </c>
      <c r="AC17" s="34"/>
      <c r="AD17" s="35">
        <f t="shared" si="1"/>
        <v>0</v>
      </c>
      <c r="AE17" s="34"/>
      <c r="AF17" s="35">
        <f t="shared" si="2"/>
        <v>0</v>
      </c>
      <c r="AG17" s="34"/>
      <c r="AH17" s="35">
        <f t="shared" si="3"/>
        <v>0</v>
      </c>
      <c r="AI17" s="36"/>
      <c r="AJ17" s="35">
        <f t="shared" si="4"/>
        <v>0</v>
      </c>
    </row>
    <row r="18" spans="1:36" s="3" customFormat="1" ht="117" customHeight="1">
      <c r="A18" s="43">
        <v>14</v>
      </c>
      <c r="B18" s="24" t="s">
        <v>223</v>
      </c>
      <c r="C18" s="24" t="s">
        <v>390</v>
      </c>
      <c r="D18" s="44" t="s">
        <v>391</v>
      </c>
      <c r="E18" s="24" t="s">
        <v>336</v>
      </c>
      <c r="F18" s="24" t="s">
        <v>337</v>
      </c>
      <c r="G18" s="24" t="s">
        <v>282</v>
      </c>
      <c r="H18" s="24" t="s">
        <v>214</v>
      </c>
      <c r="I18" s="24" t="s">
        <v>338</v>
      </c>
      <c r="J18" s="117" t="s">
        <v>216</v>
      </c>
      <c r="K18" s="24" t="s">
        <v>392</v>
      </c>
      <c r="L18" s="24" t="s">
        <v>393</v>
      </c>
      <c r="M18" s="118">
        <v>1</v>
      </c>
      <c r="N18" s="43" t="s">
        <v>88</v>
      </c>
      <c r="O18" s="113" t="s">
        <v>394</v>
      </c>
      <c r="P18" s="47" t="s">
        <v>130</v>
      </c>
      <c r="Q18" s="29">
        <v>45689</v>
      </c>
      <c r="R18" s="30">
        <v>46021</v>
      </c>
      <c r="S18" s="24" t="s">
        <v>381</v>
      </c>
      <c r="T18" s="44" t="s">
        <v>395</v>
      </c>
      <c r="U18" s="32">
        <v>15</v>
      </c>
      <c r="V18" s="33"/>
      <c r="W18" s="101">
        <v>0.2</v>
      </c>
      <c r="X18" s="101">
        <v>0.5</v>
      </c>
      <c r="Y18" s="101">
        <v>0.7</v>
      </c>
      <c r="Z18" s="102">
        <v>1</v>
      </c>
      <c r="AA18" s="34"/>
      <c r="AB18" s="34">
        <f t="shared" si="0"/>
        <v>0</v>
      </c>
      <c r="AC18" s="34"/>
      <c r="AD18" s="35">
        <f t="shared" si="1"/>
        <v>0</v>
      </c>
      <c r="AE18" s="34"/>
      <c r="AF18" s="35">
        <f t="shared" si="2"/>
        <v>0</v>
      </c>
      <c r="AG18" s="34"/>
      <c r="AH18" s="35">
        <f t="shared" si="3"/>
        <v>0</v>
      </c>
      <c r="AI18" s="36"/>
      <c r="AJ18" s="35">
        <f t="shared" si="4"/>
        <v>0</v>
      </c>
    </row>
    <row r="19" spans="1:36" s="3" customFormat="1" ht="117" customHeight="1">
      <c r="A19" s="43">
        <v>15</v>
      </c>
      <c r="B19" s="24" t="s">
        <v>223</v>
      </c>
      <c r="C19" s="24" t="s">
        <v>396</v>
      </c>
      <c r="D19" s="44" t="s">
        <v>397</v>
      </c>
      <c r="E19" s="24" t="s">
        <v>336</v>
      </c>
      <c r="F19" s="24" t="s">
        <v>337</v>
      </c>
      <c r="G19" s="24" t="s">
        <v>282</v>
      </c>
      <c r="H19" s="24" t="s">
        <v>214</v>
      </c>
      <c r="I19" s="24" t="s">
        <v>338</v>
      </c>
      <c r="J19" s="117" t="s">
        <v>216</v>
      </c>
      <c r="K19" s="24" t="s">
        <v>398</v>
      </c>
      <c r="L19" s="24" t="s">
        <v>399</v>
      </c>
      <c r="M19" s="118">
        <v>1</v>
      </c>
      <c r="N19" s="43" t="s">
        <v>54</v>
      </c>
      <c r="O19" s="113" t="s">
        <v>400</v>
      </c>
      <c r="P19" s="47" t="s">
        <v>130</v>
      </c>
      <c r="Q19" s="29">
        <v>45689</v>
      </c>
      <c r="R19" s="30">
        <v>46021</v>
      </c>
      <c r="S19" s="24" t="s">
        <v>401</v>
      </c>
      <c r="T19" s="44" t="s">
        <v>402</v>
      </c>
      <c r="U19" s="32">
        <v>10</v>
      </c>
      <c r="V19" s="33"/>
      <c r="W19" s="101">
        <v>0.15</v>
      </c>
      <c r="X19" s="101">
        <v>0.4</v>
      </c>
      <c r="Y19" s="101">
        <v>0.6</v>
      </c>
      <c r="Z19" s="102">
        <v>1</v>
      </c>
      <c r="AA19" s="34"/>
      <c r="AB19" s="34">
        <f t="shared" si="0"/>
        <v>0</v>
      </c>
      <c r="AC19" s="34"/>
      <c r="AD19" s="35">
        <f t="shared" si="1"/>
        <v>0</v>
      </c>
      <c r="AE19" s="34"/>
      <c r="AF19" s="35">
        <f t="shared" si="2"/>
        <v>0</v>
      </c>
      <c r="AG19" s="34"/>
      <c r="AH19" s="35">
        <f t="shared" si="3"/>
        <v>0</v>
      </c>
      <c r="AI19" s="36"/>
      <c r="AJ19" s="35">
        <f t="shared" si="4"/>
        <v>0</v>
      </c>
    </row>
    <row r="20" spans="1:36" s="3" customFormat="1" ht="117" customHeight="1">
      <c r="A20" s="43">
        <v>16</v>
      </c>
      <c r="B20" s="24" t="s">
        <v>223</v>
      </c>
      <c r="C20" s="24" t="s">
        <v>396</v>
      </c>
      <c r="D20" s="44" t="s">
        <v>397</v>
      </c>
      <c r="E20" s="24" t="s">
        <v>336</v>
      </c>
      <c r="F20" s="24" t="s">
        <v>337</v>
      </c>
      <c r="G20" s="24" t="s">
        <v>282</v>
      </c>
      <c r="H20" s="24" t="s">
        <v>214</v>
      </c>
      <c r="I20" s="24" t="s">
        <v>338</v>
      </c>
      <c r="J20" s="117" t="s">
        <v>216</v>
      </c>
      <c r="K20" s="24" t="s">
        <v>403</v>
      </c>
      <c r="L20" s="24" t="s">
        <v>404</v>
      </c>
      <c r="M20" s="118">
        <v>1</v>
      </c>
      <c r="N20" s="43" t="s">
        <v>88</v>
      </c>
      <c r="O20" s="113" t="s">
        <v>405</v>
      </c>
      <c r="P20" s="47" t="s">
        <v>130</v>
      </c>
      <c r="Q20" s="29">
        <v>45689</v>
      </c>
      <c r="R20" s="30">
        <v>46021</v>
      </c>
      <c r="S20" s="24" t="s">
        <v>401</v>
      </c>
      <c r="T20" s="44" t="s">
        <v>402</v>
      </c>
      <c r="U20" s="32">
        <v>10</v>
      </c>
      <c r="V20" s="33"/>
      <c r="W20" s="101">
        <v>0.1</v>
      </c>
      <c r="X20" s="101">
        <v>0.3</v>
      </c>
      <c r="Y20" s="101">
        <v>0.7</v>
      </c>
      <c r="Z20" s="102">
        <v>1</v>
      </c>
      <c r="AA20" s="34"/>
      <c r="AB20" s="34">
        <f t="shared" si="0"/>
        <v>0</v>
      </c>
      <c r="AC20" s="34"/>
      <c r="AD20" s="35">
        <f t="shared" si="1"/>
        <v>0</v>
      </c>
      <c r="AE20" s="34"/>
      <c r="AF20" s="35">
        <f t="shared" si="2"/>
        <v>0</v>
      </c>
      <c r="AG20" s="34"/>
      <c r="AH20" s="35">
        <f t="shared" si="3"/>
        <v>0</v>
      </c>
      <c r="AI20" s="36"/>
      <c r="AJ20" s="35">
        <f t="shared" si="4"/>
        <v>0</v>
      </c>
    </row>
    <row r="21" spans="1:36" ht="11.25" hidden="1" customHeight="1">
      <c r="A21" s="43">
        <v>1</v>
      </c>
      <c r="B21" s="24" t="s">
        <v>223</v>
      </c>
      <c r="C21" s="24" t="s">
        <v>353</v>
      </c>
      <c r="D21" s="44" t="s">
        <v>335</v>
      </c>
      <c r="E21" s="24" t="s">
        <v>336</v>
      </c>
      <c r="F21" s="24" t="s">
        <v>337</v>
      </c>
      <c r="G21" s="24" t="s">
        <v>282</v>
      </c>
      <c r="H21" s="24" t="s">
        <v>214</v>
      </c>
      <c r="I21" s="24" t="s">
        <v>338</v>
      </c>
    </row>
    <row r="22" spans="1:36" ht="11.25" customHeight="1"/>
  </sheetData>
  <protectedRanges>
    <protectedRange sqref="V6:V20" name="Range1"/>
    <protectedRange sqref="AG6:AG20" name="Range2"/>
  </protectedRanges>
  <autoFilter ref="A5:AJ6" xr:uid="{00000000-0009-0000-0000-000000000000}"/>
  <mergeCells count="7">
    <mergeCell ref="A1:C3"/>
    <mergeCell ref="E1:R3"/>
    <mergeCell ref="AI1:AI3"/>
    <mergeCell ref="A4:H4"/>
    <mergeCell ref="I4:T4"/>
    <mergeCell ref="V4:V5"/>
    <mergeCell ref="AA4:AJ4"/>
  </mergeCells>
  <pageMargins left="0.7" right="0.7" top="0.75" bottom="0.75" header="0.3" footer="0.3"/>
  <pageSetup orientation="portrait" r:id="rId1"/>
  <drawing r:id="rId2"/>
  <legacyDrawing r:id="rId3"/>
  <oleObjects>
    <mc:AlternateContent xmlns:mc="http://schemas.openxmlformats.org/markup-compatibility/2006">
      <mc:Choice Requires="x14">
        <oleObject progId="PBrush" shapeId="8193" r:id="rId4">
          <objectPr defaultSize="0" autoPict="0" r:id="rId5">
            <anchor moveWithCells="1" sizeWithCells="1">
              <from>
                <xdr:col>1</xdr:col>
                <xdr:colOff>219075</xdr:colOff>
                <xdr:row>0</xdr:row>
                <xdr:rowOff>47625</xdr:rowOff>
              </from>
              <to>
                <xdr:col>2</xdr:col>
                <xdr:colOff>142875</xdr:colOff>
                <xdr:row>2</xdr:row>
                <xdr:rowOff>142875</xdr:rowOff>
              </to>
            </anchor>
          </objectPr>
        </oleObject>
      </mc:Choice>
      <mc:Fallback>
        <oleObject progId="PBrush" shapeId="8193"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D10CA-66C9-4309-B666-9FBC59B7B56A}">
  <dimension ref="A1:AV15"/>
  <sheetViews>
    <sheetView showGridLines="0" topLeftCell="P1" zoomScaleNormal="100" workbookViewId="0">
      <selection activeCell="AB10" sqref="AB10"/>
    </sheetView>
  </sheetViews>
  <sheetFormatPr defaultColWidth="0" defaultRowHeight="11.25" customHeight="1" zeroHeight="1"/>
  <cols>
    <col min="1" max="1" width="5" style="50" customWidth="1"/>
    <col min="2" max="4" width="21.28515625" style="52" customWidth="1"/>
    <col min="5" max="5" width="28.7109375" style="50" bestFit="1" customWidth="1"/>
    <col min="6" max="6" width="26.42578125" style="48" customWidth="1"/>
    <col min="7" max="7" width="32.7109375" style="48" customWidth="1"/>
    <col min="8" max="8" width="35.85546875" style="49" customWidth="1"/>
    <col min="9" max="9" width="20" style="1" bestFit="1" customWidth="1"/>
    <col min="10" max="10" width="39" style="1" customWidth="1"/>
    <col min="11" max="11" width="26.42578125" style="49" customWidth="1"/>
    <col min="12" max="12" width="30.28515625" style="50" customWidth="1"/>
    <col min="13" max="13" width="11" style="50" customWidth="1"/>
    <col min="14" max="14" width="13.85546875" style="1" bestFit="1" customWidth="1"/>
    <col min="15" max="15" width="40.85546875" style="49" customWidth="1"/>
    <col min="16" max="16" width="17" style="1" customWidth="1"/>
    <col min="17" max="17" width="11.7109375" style="50" customWidth="1"/>
    <col min="18" max="18" width="11.85546875" style="50" customWidth="1"/>
    <col min="19" max="19" width="22.140625" style="50" customWidth="1"/>
    <col min="20" max="20" width="31.28515625" style="52" customWidth="1"/>
    <col min="21" max="21" width="18.28515625" style="1" customWidth="1"/>
    <col min="22" max="22" width="61" style="1" customWidth="1"/>
    <col min="23" max="26" width="18.28515625" style="1" customWidth="1"/>
    <col min="27" max="27" width="14.42578125" style="50" customWidth="1"/>
    <col min="28" max="28" width="13" style="50" customWidth="1"/>
    <col min="29" max="29" width="14.42578125" style="50" customWidth="1"/>
    <col min="30" max="30" width="14.28515625" style="50" customWidth="1"/>
    <col min="31" max="31" width="14.28515625" style="53" customWidth="1"/>
    <col min="32" max="35" width="11.42578125" style="50" customWidth="1"/>
    <col min="36" max="36" width="16.140625" style="50" customWidth="1"/>
    <col min="37" max="48" width="11.42578125" style="50" hidden="1" customWidth="1"/>
    <col min="49" max="16384" width="0" style="50" hidden="1"/>
  </cols>
  <sheetData>
    <row r="1" spans="1:36" s="3" customFormat="1" ht="15.75" customHeight="1">
      <c r="A1" s="174"/>
      <c r="B1" s="175"/>
      <c r="C1" s="175"/>
      <c r="D1" s="2"/>
      <c r="E1" s="177" t="s">
        <v>0</v>
      </c>
      <c r="F1" s="177"/>
      <c r="G1" s="177"/>
      <c r="H1" s="177"/>
      <c r="I1" s="177"/>
      <c r="J1" s="177"/>
      <c r="K1" s="177"/>
      <c r="L1" s="177"/>
      <c r="M1" s="177"/>
      <c r="N1" s="177"/>
      <c r="O1" s="177"/>
      <c r="P1" s="177"/>
      <c r="Q1" s="177"/>
      <c r="R1" s="177"/>
      <c r="U1" s="2"/>
      <c r="V1" s="2"/>
      <c r="W1" s="2"/>
      <c r="X1" s="2"/>
      <c r="Y1" s="2"/>
      <c r="Z1" s="2"/>
      <c r="AI1" s="178" t="s">
        <v>1</v>
      </c>
      <c r="AJ1" s="4" t="s">
        <v>2</v>
      </c>
    </row>
    <row r="2" spans="1:36" s="3" customFormat="1" ht="15.75" customHeight="1">
      <c r="A2" s="175"/>
      <c r="B2" s="175"/>
      <c r="C2" s="175"/>
      <c r="D2" s="2"/>
      <c r="E2" s="177"/>
      <c r="F2" s="177"/>
      <c r="G2" s="177"/>
      <c r="H2" s="177"/>
      <c r="I2" s="177"/>
      <c r="J2" s="177"/>
      <c r="K2" s="177"/>
      <c r="L2" s="177"/>
      <c r="M2" s="177"/>
      <c r="N2" s="177"/>
      <c r="O2" s="177"/>
      <c r="P2" s="177"/>
      <c r="Q2" s="177"/>
      <c r="R2" s="177"/>
      <c r="U2" s="2"/>
      <c r="V2" s="2"/>
      <c r="W2" s="2"/>
      <c r="X2" s="2"/>
      <c r="Y2" s="2"/>
      <c r="Z2" s="2"/>
      <c r="AI2" s="178"/>
      <c r="AJ2" s="5" t="s">
        <v>3</v>
      </c>
    </row>
    <row r="3" spans="1:36" s="3" customFormat="1" ht="15.75" customHeight="1">
      <c r="A3" s="176"/>
      <c r="B3" s="176"/>
      <c r="C3" s="176"/>
      <c r="D3" s="6"/>
      <c r="E3" s="177"/>
      <c r="F3" s="177"/>
      <c r="G3" s="177"/>
      <c r="H3" s="177"/>
      <c r="I3" s="177"/>
      <c r="J3" s="177"/>
      <c r="K3" s="177"/>
      <c r="L3" s="177"/>
      <c r="M3" s="177"/>
      <c r="N3" s="177"/>
      <c r="O3" s="177"/>
      <c r="P3" s="177"/>
      <c r="Q3" s="177"/>
      <c r="R3" s="177"/>
      <c r="U3" s="2"/>
      <c r="V3" s="2"/>
      <c r="W3" s="2"/>
      <c r="X3" s="2"/>
      <c r="Y3" s="2"/>
      <c r="Z3" s="2"/>
      <c r="AI3" s="178"/>
      <c r="AJ3" s="7">
        <v>45642</v>
      </c>
    </row>
    <row r="4" spans="1:36" s="10" customFormat="1" ht="29.1" customHeight="1">
      <c r="A4" s="179" t="s">
        <v>4</v>
      </c>
      <c r="B4" s="179"/>
      <c r="C4" s="179"/>
      <c r="D4" s="179"/>
      <c r="E4" s="179"/>
      <c r="F4" s="179"/>
      <c r="G4" s="179"/>
      <c r="H4" s="179"/>
      <c r="I4" s="180" t="s">
        <v>5</v>
      </c>
      <c r="J4" s="180"/>
      <c r="K4" s="180"/>
      <c r="L4" s="180"/>
      <c r="M4" s="180"/>
      <c r="N4" s="180"/>
      <c r="O4" s="180"/>
      <c r="P4" s="180"/>
      <c r="Q4" s="180"/>
      <c r="R4" s="180"/>
      <c r="S4" s="180"/>
      <c r="T4" s="180"/>
      <c r="U4" s="8"/>
      <c r="V4" s="181" t="s">
        <v>6</v>
      </c>
      <c r="W4" s="9"/>
      <c r="X4" s="9"/>
      <c r="Y4" s="9"/>
      <c r="Z4" s="9"/>
      <c r="AA4" s="182" t="s">
        <v>7</v>
      </c>
      <c r="AB4" s="183"/>
      <c r="AC4" s="183"/>
      <c r="AD4" s="183"/>
      <c r="AE4" s="183"/>
      <c r="AF4" s="183"/>
      <c r="AG4" s="183"/>
      <c r="AH4" s="183"/>
      <c r="AI4" s="183"/>
      <c r="AJ4" s="183"/>
    </row>
    <row r="5" spans="1:36" s="19" customFormat="1" ht="77.099999999999994" customHeight="1">
      <c r="A5" s="11" t="s">
        <v>8</v>
      </c>
      <c r="B5" s="11" t="s">
        <v>9</v>
      </c>
      <c r="C5" s="11" t="s">
        <v>333</v>
      </c>
      <c r="D5" s="11" t="s">
        <v>11</v>
      </c>
      <c r="E5" s="11" t="s">
        <v>12</v>
      </c>
      <c r="F5" s="11" t="s">
        <v>13</v>
      </c>
      <c r="G5" s="11" t="s">
        <v>14</v>
      </c>
      <c r="H5" s="11" t="s">
        <v>15</v>
      </c>
      <c r="I5" s="12" t="s">
        <v>16</v>
      </c>
      <c r="J5" s="12" t="s">
        <v>17</v>
      </c>
      <c r="K5" s="12" t="s">
        <v>18</v>
      </c>
      <c r="L5" s="12" t="s">
        <v>19</v>
      </c>
      <c r="M5" s="12" t="s">
        <v>20</v>
      </c>
      <c r="N5" s="12" t="s">
        <v>21</v>
      </c>
      <c r="O5" s="12" t="s">
        <v>22</v>
      </c>
      <c r="P5" s="12" t="s">
        <v>23</v>
      </c>
      <c r="Q5" s="12" t="s">
        <v>24</v>
      </c>
      <c r="R5" s="12" t="s">
        <v>25</v>
      </c>
      <c r="S5" s="12" t="s">
        <v>26</v>
      </c>
      <c r="T5" s="12" t="s">
        <v>27</v>
      </c>
      <c r="U5" s="12" t="s">
        <v>28</v>
      </c>
      <c r="V5" s="181"/>
      <c r="W5" s="13" t="s">
        <v>29</v>
      </c>
      <c r="X5" s="13" t="s">
        <v>30</v>
      </c>
      <c r="Y5" s="14" t="s">
        <v>31</v>
      </c>
      <c r="Z5" s="14" t="s">
        <v>32</v>
      </c>
      <c r="AA5" s="14" t="s">
        <v>33</v>
      </c>
      <c r="AB5" s="15" t="s">
        <v>34</v>
      </c>
      <c r="AC5" s="16" t="s">
        <v>35</v>
      </c>
      <c r="AD5" s="15" t="s">
        <v>36</v>
      </c>
      <c r="AE5" s="16" t="s">
        <v>37</v>
      </c>
      <c r="AF5" s="15" t="s">
        <v>38</v>
      </c>
      <c r="AG5" s="16" t="s">
        <v>39</v>
      </c>
      <c r="AH5" s="15" t="s">
        <v>40</v>
      </c>
      <c r="AI5" s="17" t="s">
        <v>41</v>
      </c>
      <c r="AJ5" s="18" t="s">
        <v>42</v>
      </c>
    </row>
    <row r="6" spans="1:36" s="3" customFormat="1" ht="88.5">
      <c r="A6" s="43">
        <v>1</v>
      </c>
      <c r="B6" s="43" t="s">
        <v>223</v>
      </c>
      <c r="C6" s="43" t="s">
        <v>45</v>
      </c>
      <c r="D6" s="47" t="s">
        <v>406</v>
      </c>
      <c r="E6" s="43" t="s">
        <v>407</v>
      </c>
      <c r="F6" s="24" t="s">
        <v>408</v>
      </c>
      <c r="G6" s="24" t="s">
        <v>409</v>
      </c>
      <c r="H6" s="24" t="s">
        <v>410</v>
      </c>
      <c r="I6" s="24" t="s">
        <v>411</v>
      </c>
      <c r="J6" s="24" t="s">
        <v>147</v>
      </c>
      <c r="K6" s="24" t="s">
        <v>412</v>
      </c>
      <c r="L6" s="24" t="s">
        <v>413</v>
      </c>
      <c r="M6" s="24" t="s">
        <v>414</v>
      </c>
      <c r="N6" s="20">
        <v>30</v>
      </c>
      <c r="O6" s="113" t="s">
        <v>415</v>
      </c>
      <c r="P6" s="47" t="s">
        <v>416</v>
      </c>
      <c r="Q6" s="29">
        <v>45778</v>
      </c>
      <c r="R6" s="30">
        <v>46022</v>
      </c>
      <c r="S6" s="24" t="s">
        <v>417</v>
      </c>
      <c r="T6" s="44" t="s">
        <v>418</v>
      </c>
      <c r="U6" s="32">
        <v>10</v>
      </c>
      <c r="V6" s="33" t="s">
        <v>419</v>
      </c>
      <c r="W6" s="101">
        <v>0</v>
      </c>
      <c r="X6" s="101">
        <v>0</v>
      </c>
      <c r="Y6" s="101">
        <v>0</v>
      </c>
      <c r="Z6" s="102">
        <v>1</v>
      </c>
      <c r="AA6" s="34">
        <v>0</v>
      </c>
      <c r="AB6" s="34">
        <f t="shared" ref="AB6:AB13" si="0">IFERROR(((AA6/M6)*U6)/100, 0)</f>
        <v>0</v>
      </c>
      <c r="AC6" s="34"/>
      <c r="AD6" s="35">
        <f t="shared" ref="AD6:AD13" si="1">IFERROR(((AC6/M6)*U6)/100,0)</f>
        <v>0</v>
      </c>
      <c r="AE6" s="34"/>
      <c r="AF6" s="35">
        <f t="shared" ref="AF6:AF13" si="2">IFERROR(((AE6/M6)*U6)/100,0)</f>
        <v>0</v>
      </c>
      <c r="AG6" s="34"/>
      <c r="AH6" s="35">
        <f t="shared" ref="AH6:AH13" si="3">IFERROR(((AG6/M6)*U6)/100,0)</f>
        <v>0</v>
      </c>
      <c r="AI6" s="36"/>
      <c r="AJ6" s="35">
        <f t="shared" ref="AJ6:AJ13" si="4">IFERROR((((AI6/M6)*U6)/100),0)</f>
        <v>0</v>
      </c>
    </row>
    <row r="7" spans="1:36" s="3" customFormat="1" ht="88.5">
      <c r="A7" s="43">
        <v>2</v>
      </c>
      <c r="B7" s="43" t="s">
        <v>223</v>
      </c>
      <c r="C7" s="43" t="s">
        <v>45</v>
      </c>
      <c r="D7" s="47" t="s">
        <v>406</v>
      </c>
      <c r="E7" s="43" t="s">
        <v>407</v>
      </c>
      <c r="F7" s="24" t="s">
        <v>408</v>
      </c>
      <c r="G7" s="24" t="s">
        <v>409</v>
      </c>
      <c r="H7" s="24" t="s">
        <v>410</v>
      </c>
      <c r="I7" s="24" t="s">
        <v>411</v>
      </c>
      <c r="J7" s="24" t="s">
        <v>147</v>
      </c>
      <c r="K7" s="24" t="s">
        <v>420</v>
      </c>
      <c r="L7" s="24" t="s">
        <v>421</v>
      </c>
      <c r="M7" s="24" t="s">
        <v>422</v>
      </c>
      <c r="N7" s="20">
        <f>26+15</f>
        <v>41</v>
      </c>
      <c r="O7" s="42" t="s">
        <v>423</v>
      </c>
      <c r="P7" s="47" t="s">
        <v>416</v>
      </c>
      <c r="Q7" s="29">
        <v>45658</v>
      </c>
      <c r="R7" s="30">
        <v>46022</v>
      </c>
      <c r="S7" s="24" t="s">
        <v>424</v>
      </c>
      <c r="T7" s="44" t="s">
        <v>418</v>
      </c>
      <c r="U7" s="32">
        <v>30</v>
      </c>
      <c r="V7" s="33" t="s">
        <v>425</v>
      </c>
      <c r="W7" s="101">
        <v>0.1</v>
      </c>
      <c r="X7" s="101">
        <v>0.2</v>
      </c>
      <c r="Y7" s="101">
        <v>0.3</v>
      </c>
      <c r="Z7" s="102">
        <v>0.4</v>
      </c>
      <c r="AA7" s="34">
        <v>0.01</v>
      </c>
      <c r="AB7" s="34">
        <f t="shared" si="0"/>
        <v>0</v>
      </c>
      <c r="AC7" s="34"/>
      <c r="AD7" s="35">
        <f t="shared" si="1"/>
        <v>0</v>
      </c>
      <c r="AE7" s="34"/>
      <c r="AF7" s="35">
        <f t="shared" si="2"/>
        <v>0</v>
      </c>
      <c r="AG7" s="34"/>
      <c r="AH7" s="35">
        <f t="shared" si="3"/>
        <v>0</v>
      </c>
      <c r="AI7" s="36"/>
      <c r="AJ7" s="35">
        <f t="shared" si="4"/>
        <v>0</v>
      </c>
    </row>
    <row r="8" spans="1:36" s="3" customFormat="1" ht="88.5">
      <c r="A8" s="43">
        <v>3</v>
      </c>
      <c r="B8" s="43" t="s">
        <v>223</v>
      </c>
      <c r="C8" s="43" t="s">
        <v>45</v>
      </c>
      <c r="D8" s="47" t="s">
        <v>406</v>
      </c>
      <c r="E8" s="43" t="s">
        <v>407</v>
      </c>
      <c r="F8" s="24" t="s">
        <v>408</v>
      </c>
      <c r="G8" s="24" t="s">
        <v>409</v>
      </c>
      <c r="H8" s="24" t="s">
        <v>410</v>
      </c>
      <c r="I8" s="24" t="s">
        <v>411</v>
      </c>
      <c r="J8" s="24" t="s">
        <v>147</v>
      </c>
      <c r="K8" s="24" t="s">
        <v>426</v>
      </c>
      <c r="L8" s="24" t="s">
        <v>427</v>
      </c>
      <c r="M8" s="24" t="s">
        <v>428</v>
      </c>
      <c r="N8" s="20">
        <f>24+6+1</f>
        <v>31</v>
      </c>
      <c r="O8" s="42" t="s">
        <v>429</v>
      </c>
      <c r="P8" s="47" t="s">
        <v>416</v>
      </c>
      <c r="Q8" s="29">
        <v>45931</v>
      </c>
      <c r="R8" s="30">
        <v>46022</v>
      </c>
      <c r="S8" s="24" t="s">
        <v>417</v>
      </c>
      <c r="T8" s="44" t="s">
        <v>418</v>
      </c>
      <c r="U8" s="32">
        <v>10</v>
      </c>
      <c r="V8" s="33" t="s">
        <v>419</v>
      </c>
      <c r="W8" s="101">
        <v>0</v>
      </c>
      <c r="X8" s="101">
        <v>0</v>
      </c>
      <c r="Y8" s="101">
        <v>0</v>
      </c>
      <c r="Z8" s="102">
        <v>1</v>
      </c>
      <c r="AA8" s="34">
        <v>0</v>
      </c>
      <c r="AB8" s="34">
        <f t="shared" si="0"/>
        <v>0</v>
      </c>
      <c r="AC8" s="34"/>
      <c r="AD8" s="35">
        <f t="shared" si="1"/>
        <v>0</v>
      </c>
      <c r="AE8" s="34"/>
      <c r="AF8" s="35">
        <f t="shared" si="2"/>
        <v>0</v>
      </c>
      <c r="AG8" s="34"/>
      <c r="AH8" s="35">
        <f t="shared" si="3"/>
        <v>0</v>
      </c>
      <c r="AI8" s="36"/>
      <c r="AJ8" s="35">
        <f t="shared" si="4"/>
        <v>0</v>
      </c>
    </row>
    <row r="9" spans="1:36" s="3" customFormat="1" ht="88.5">
      <c r="A9" s="43">
        <v>4</v>
      </c>
      <c r="B9" s="43" t="s">
        <v>223</v>
      </c>
      <c r="C9" s="43" t="s">
        <v>45</v>
      </c>
      <c r="D9" s="47" t="s">
        <v>406</v>
      </c>
      <c r="E9" s="43" t="s">
        <v>407</v>
      </c>
      <c r="F9" s="24" t="s">
        <v>408</v>
      </c>
      <c r="G9" s="24" t="s">
        <v>409</v>
      </c>
      <c r="H9" s="24" t="s">
        <v>410</v>
      </c>
      <c r="I9" s="24" t="s">
        <v>411</v>
      </c>
      <c r="J9" s="24" t="s">
        <v>147</v>
      </c>
      <c r="K9" s="24" t="s">
        <v>430</v>
      </c>
      <c r="L9" s="24" t="s">
        <v>431</v>
      </c>
      <c r="M9" s="24" t="s">
        <v>432</v>
      </c>
      <c r="N9" s="20">
        <f>30+26</f>
        <v>56</v>
      </c>
      <c r="O9" s="42" t="s">
        <v>433</v>
      </c>
      <c r="P9" s="47" t="s">
        <v>416</v>
      </c>
      <c r="Q9" s="29">
        <v>45658</v>
      </c>
      <c r="R9" s="30">
        <v>46022</v>
      </c>
      <c r="S9" s="24" t="s">
        <v>424</v>
      </c>
      <c r="T9" s="44" t="s">
        <v>418</v>
      </c>
      <c r="U9" s="32">
        <v>20</v>
      </c>
      <c r="V9" s="33" t="s">
        <v>434</v>
      </c>
      <c r="W9" s="101">
        <v>1</v>
      </c>
      <c r="X9" s="101">
        <v>1</v>
      </c>
      <c r="Y9" s="101">
        <v>1</v>
      </c>
      <c r="Z9" s="102">
        <v>1</v>
      </c>
      <c r="AA9" s="34">
        <v>0.56000000000000005</v>
      </c>
      <c r="AB9" s="34">
        <f t="shared" si="0"/>
        <v>0</v>
      </c>
      <c r="AC9" s="34"/>
      <c r="AD9" s="35">
        <f t="shared" si="1"/>
        <v>0</v>
      </c>
      <c r="AE9" s="34"/>
      <c r="AF9" s="35">
        <f t="shared" si="2"/>
        <v>0</v>
      </c>
      <c r="AG9" s="34"/>
      <c r="AH9" s="35">
        <f t="shared" si="3"/>
        <v>0</v>
      </c>
      <c r="AI9" s="36"/>
      <c r="AJ9" s="35">
        <f t="shared" si="4"/>
        <v>0</v>
      </c>
    </row>
    <row r="10" spans="1:36" s="3" customFormat="1" ht="88.5">
      <c r="A10" s="43">
        <v>5</v>
      </c>
      <c r="B10" s="43" t="s">
        <v>223</v>
      </c>
      <c r="C10" s="43" t="s">
        <v>45</v>
      </c>
      <c r="D10" s="47" t="s">
        <v>406</v>
      </c>
      <c r="E10" s="43" t="s">
        <v>407</v>
      </c>
      <c r="F10" s="24" t="s">
        <v>408</v>
      </c>
      <c r="G10" s="24" t="s">
        <v>409</v>
      </c>
      <c r="H10" s="24" t="s">
        <v>410</v>
      </c>
      <c r="I10" s="24" t="s">
        <v>411</v>
      </c>
      <c r="J10" s="24" t="s">
        <v>147</v>
      </c>
      <c r="K10" s="24" t="s">
        <v>435</v>
      </c>
      <c r="L10" s="24" t="s">
        <v>436</v>
      </c>
      <c r="M10" s="24" t="s">
        <v>437</v>
      </c>
      <c r="N10" s="20">
        <v>25</v>
      </c>
      <c r="O10" s="42" t="s">
        <v>438</v>
      </c>
      <c r="P10" s="47" t="s">
        <v>416</v>
      </c>
      <c r="Q10" s="29">
        <v>45658</v>
      </c>
      <c r="R10" s="30">
        <v>46022</v>
      </c>
      <c r="S10" s="24" t="s">
        <v>424</v>
      </c>
      <c r="T10" s="44" t="s">
        <v>418</v>
      </c>
      <c r="U10" s="32">
        <v>20</v>
      </c>
      <c r="V10" s="33"/>
      <c r="W10" s="101">
        <v>0.1</v>
      </c>
      <c r="X10" s="101">
        <v>0.2</v>
      </c>
      <c r="Y10" s="101">
        <v>0.3</v>
      </c>
      <c r="Z10" s="102">
        <v>0.4</v>
      </c>
      <c r="AA10" s="34">
        <v>0.02</v>
      </c>
      <c r="AB10" s="34">
        <f t="shared" si="0"/>
        <v>0</v>
      </c>
      <c r="AC10" s="34"/>
      <c r="AD10" s="35">
        <f t="shared" si="1"/>
        <v>0</v>
      </c>
      <c r="AE10" s="34"/>
      <c r="AF10" s="35">
        <f t="shared" si="2"/>
        <v>0</v>
      </c>
      <c r="AG10" s="34"/>
      <c r="AH10" s="35">
        <f t="shared" si="3"/>
        <v>0</v>
      </c>
      <c r="AI10" s="36"/>
      <c r="AJ10" s="35">
        <f t="shared" si="4"/>
        <v>0</v>
      </c>
    </row>
    <row r="11" spans="1:36" s="3" customFormat="1" ht="88.5">
      <c r="A11" s="43">
        <v>6</v>
      </c>
      <c r="B11" s="43" t="s">
        <v>223</v>
      </c>
      <c r="C11" s="43" t="s">
        <v>45</v>
      </c>
      <c r="D11" s="47" t="s">
        <v>406</v>
      </c>
      <c r="E11" s="43" t="s">
        <v>407</v>
      </c>
      <c r="F11" s="24" t="s">
        <v>408</v>
      </c>
      <c r="G11" s="24" t="s">
        <v>409</v>
      </c>
      <c r="H11" s="24" t="s">
        <v>410</v>
      </c>
      <c r="I11" s="24" t="s">
        <v>411</v>
      </c>
      <c r="J11" s="24" t="s">
        <v>439</v>
      </c>
      <c r="K11" s="24" t="s">
        <v>440</v>
      </c>
      <c r="L11" s="24" t="s">
        <v>441</v>
      </c>
      <c r="M11" s="24" t="s">
        <v>442</v>
      </c>
      <c r="N11" s="20">
        <v>2</v>
      </c>
      <c r="O11" s="42" t="s">
        <v>443</v>
      </c>
      <c r="P11" s="47" t="s">
        <v>416</v>
      </c>
      <c r="Q11" s="29">
        <v>45778</v>
      </c>
      <c r="R11" s="30">
        <v>46022</v>
      </c>
      <c r="S11" s="24" t="s">
        <v>444</v>
      </c>
      <c r="T11" s="44" t="s">
        <v>418</v>
      </c>
      <c r="U11" s="32">
        <v>5</v>
      </c>
      <c r="V11" s="33"/>
      <c r="W11" s="101">
        <v>0</v>
      </c>
      <c r="X11" s="101">
        <v>0</v>
      </c>
      <c r="Y11" s="101">
        <v>0.4</v>
      </c>
      <c r="Z11" s="102">
        <v>0.6</v>
      </c>
      <c r="AA11" s="34">
        <v>0</v>
      </c>
      <c r="AB11" s="34">
        <f t="shared" si="0"/>
        <v>0</v>
      </c>
      <c r="AC11" s="34"/>
      <c r="AD11" s="35">
        <f t="shared" si="1"/>
        <v>0</v>
      </c>
      <c r="AE11" s="34"/>
      <c r="AF11" s="35">
        <f t="shared" si="2"/>
        <v>0</v>
      </c>
      <c r="AG11" s="34"/>
      <c r="AH11" s="35">
        <f t="shared" si="3"/>
        <v>0</v>
      </c>
      <c r="AI11" s="36"/>
      <c r="AJ11" s="35">
        <f t="shared" si="4"/>
        <v>0</v>
      </c>
    </row>
    <row r="12" spans="1:36" s="3" customFormat="1" ht="108.75" customHeight="1">
      <c r="A12" s="43">
        <v>7</v>
      </c>
      <c r="B12" s="43" t="s">
        <v>223</v>
      </c>
      <c r="C12" s="43" t="s">
        <v>45</v>
      </c>
      <c r="D12" s="47" t="s">
        <v>406</v>
      </c>
      <c r="E12" s="43" t="s">
        <v>407</v>
      </c>
      <c r="F12" s="24" t="s">
        <v>408</v>
      </c>
      <c r="G12" s="24" t="s">
        <v>409</v>
      </c>
      <c r="H12" s="24" t="s">
        <v>410</v>
      </c>
      <c r="I12" s="24" t="s">
        <v>411</v>
      </c>
      <c r="J12" s="24" t="s">
        <v>439</v>
      </c>
      <c r="K12" s="114" t="s">
        <v>445</v>
      </c>
      <c r="L12" s="24" t="s">
        <v>446</v>
      </c>
      <c r="M12" s="24" t="s">
        <v>447</v>
      </c>
      <c r="N12" s="20">
        <v>1</v>
      </c>
      <c r="O12" s="42" t="s">
        <v>448</v>
      </c>
      <c r="P12" s="47" t="s">
        <v>416</v>
      </c>
      <c r="Q12" s="29">
        <v>45809</v>
      </c>
      <c r="R12" s="30">
        <v>46022</v>
      </c>
      <c r="S12" s="24" t="s">
        <v>449</v>
      </c>
      <c r="T12" s="44" t="s">
        <v>418</v>
      </c>
      <c r="U12" s="32">
        <v>5</v>
      </c>
      <c r="V12" s="33"/>
      <c r="W12" s="101">
        <v>0</v>
      </c>
      <c r="X12" s="101">
        <v>0</v>
      </c>
      <c r="Y12" s="101">
        <v>0</v>
      </c>
      <c r="Z12" s="102">
        <v>1</v>
      </c>
      <c r="AA12" s="34">
        <v>0</v>
      </c>
      <c r="AB12" s="34">
        <f t="shared" si="0"/>
        <v>0</v>
      </c>
      <c r="AC12" s="34"/>
      <c r="AD12" s="35">
        <f t="shared" si="1"/>
        <v>0</v>
      </c>
      <c r="AE12" s="34"/>
      <c r="AF12" s="35">
        <f t="shared" si="2"/>
        <v>0</v>
      </c>
      <c r="AG12" s="34"/>
      <c r="AH12" s="35">
        <f t="shared" si="3"/>
        <v>0</v>
      </c>
      <c r="AI12" s="36"/>
      <c r="AJ12" s="35">
        <f t="shared" si="4"/>
        <v>0</v>
      </c>
    </row>
    <row r="13" spans="1:36" s="3" customFormat="1" ht="117" customHeight="1">
      <c r="A13" s="43"/>
      <c r="B13" s="43"/>
      <c r="C13" s="43"/>
      <c r="D13" s="43"/>
      <c r="E13" s="43"/>
      <c r="F13" s="24"/>
      <c r="G13" s="24"/>
      <c r="H13" s="24"/>
      <c r="I13" s="24"/>
      <c r="J13" s="111"/>
      <c r="K13" s="24"/>
      <c r="L13" s="24"/>
      <c r="M13" s="24"/>
      <c r="N13" s="20"/>
      <c r="O13" s="42"/>
      <c r="P13" s="47"/>
      <c r="Q13" s="29"/>
      <c r="R13" s="30"/>
      <c r="S13" s="24"/>
      <c r="T13" s="44"/>
      <c r="U13" s="32"/>
      <c r="V13" s="33"/>
      <c r="W13" s="101"/>
      <c r="X13" s="101"/>
      <c r="Y13" s="101"/>
      <c r="Z13" s="102"/>
      <c r="AA13" s="34"/>
      <c r="AB13" s="34">
        <f t="shared" si="0"/>
        <v>0</v>
      </c>
      <c r="AC13" s="34"/>
      <c r="AD13" s="35">
        <f t="shared" si="1"/>
        <v>0</v>
      </c>
      <c r="AE13" s="34"/>
      <c r="AF13" s="35">
        <f t="shared" si="2"/>
        <v>0</v>
      </c>
      <c r="AG13" s="34"/>
      <c r="AH13" s="35">
        <f t="shared" si="3"/>
        <v>0</v>
      </c>
      <c r="AI13" s="36"/>
      <c r="AJ13" s="35">
        <f t="shared" si="4"/>
        <v>0</v>
      </c>
    </row>
    <row r="14" spans="1:36" ht="11.25" customHeight="1">
      <c r="L14" s="115"/>
    </row>
    <row r="15" spans="1:36" ht="11.25" customHeight="1">
      <c r="U15" s="116">
        <f>SUM(U6:U14)</f>
        <v>100</v>
      </c>
    </row>
  </sheetData>
  <protectedRanges>
    <protectedRange sqref="V6:V13" name="Range1"/>
    <protectedRange sqref="AG6:AG13" name="Range2"/>
  </protectedRanges>
  <autoFilter ref="A5:AJ6" xr:uid="{00000000-0009-0000-0000-000000000000}"/>
  <mergeCells count="7">
    <mergeCell ref="A1:C3"/>
    <mergeCell ref="E1:R3"/>
    <mergeCell ref="AI1:AI3"/>
    <mergeCell ref="A4:H4"/>
    <mergeCell ref="I4:T4"/>
    <mergeCell ref="V4:V5"/>
    <mergeCell ref="AA4:AJ4"/>
  </mergeCells>
  <pageMargins left="0.7" right="0.7" top="0.75" bottom="0.75" header="0.3" footer="0.3"/>
  <pageSetup orientation="portrait" r:id="rId1"/>
  <drawing r:id="rId2"/>
  <legacyDrawing r:id="rId3"/>
  <oleObjects>
    <mc:AlternateContent xmlns:mc="http://schemas.openxmlformats.org/markup-compatibility/2006">
      <mc:Choice Requires="x14">
        <oleObject progId="PBrush" shapeId="7169" r:id="rId4">
          <objectPr defaultSize="0" autoPict="0" r:id="rId5">
            <anchor moveWithCells="1" sizeWithCells="1">
              <from>
                <xdr:col>1</xdr:col>
                <xdr:colOff>219075</xdr:colOff>
                <xdr:row>0</xdr:row>
                <xdr:rowOff>47625</xdr:rowOff>
              </from>
              <to>
                <xdr:col>2</xdr:col>
                <xdr:colOff>142875</xdr:colOff>
                <xdr:row>2</xdr:row>
                <xdr:rowOff>142875</xdr:rowOff>
              </to>
            </anchor>
          </objectPr>
        </oleObject>
      </mc:Choice>
      <mc:Fallback>
        <oleObject progId="PBrush" shapeId="7169"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55AF6-1C41-4294-938E-4EBC08D167BA}">
  <dimension ref="A1:AV13"/>
  <sheetViews>
    <sheetView showGridLines="0" topLeftCell="O1" zoomScale="110" zoomScaleNormal="110" workbookViewId="0">
      <selection activeCell="AB6" sqref="AB6:AB12"/>
    </sheetView>
  </sheetViews>
  <sheetFormatPr defaultColWidth="0" defaultRowHeight="11.25" customHeight="1" zeroHeight="1"/>
  <cols>
    <col min="1" max="1" width="5" style="50" customWidth="1"/>
    <col min="2" max="2" width="21.28515625" style="52" customWidth="1"/>
    <col min="3" max="3" width="26.42578125" style="52" customWidth="1"/>
    <col min="4" max="4" width="21.28515625" style="52" customWidth="1"/>
    <col min="5" max="5" width="28.7109375" style="50" bestFit="1" customWidth="1"/>
    <col min="6" max="6" width="26.42578125" style="48" customWidth="1"/>
    <col min="7" max="7" width="32.7109375" style="48" customWidth="1"/>
    <col min="8" max="8" width="35.85546875" style="49" customWidth="1"/>
    <col min="9" max="9" width="20" style="1" bestFit="1" customWidth="1"/>
    <col min="10" max="10" width="39" style="1" customWidth="1"/>
    <col min="11" max="11" width="26.42578125" style="49" customWidth="1"/>
    <col min="12" max="12" width="30.28515625" style="50" customWidth="1"/>
    <col min="13" max="13" width="11" style="50" customWidth="1"/>
    <col min="14" max="14" width="13.85546875" style="50" bestFit="1" customWidth="1"/>
    <col min="15" max="15" width="40.85546875" style="49" customWidth="1"/>
    <col min="16" max="16" width="17" style="1" customWidth="1"/>
    <col min="17" max="17" width="11.7109375" style="50" customWidth="1"/>
    <col min="18" max="18" width="11.85546875" style="50" customWidth="1"/>
    <col min="19" max="19" width="22.140625" style="50" customWidth="1"/>
    <col min="20" max="20" width="31.28515625" style="52" customWidth="1"/>
    <col min="21" max="21" width="18.28515625" style="1" customWidth="1"/>
    <col min="22" max="22" width="61" style="1" customWidth="1"/>
    <col min="23" max="26" width="18.28515625" style="1" customWidth="1"/>
    <col min="27" max="27" width="14.42578125" style="50" customWidth="1"/>
    <col min="28" max="28" width="13" style="50" customWidth="1"/>
    <col min="29" max="29" width="14.42578125" style="50" customWidth="1"/>
    <col min="30" max="30" width="14.28515625" style="50" customWidth="1"/>
    <col min="31" max="31" width="14.28515625" style="53" customWidth="1"/>
    <col min="32" max="35" width="11.42578125" style="50" customWidth="1"/>
    <col min="36" max="36" width="16.140625" style="50" customWidth="1"/>
    <col min="37" max="48" width="11.42578125" style="50" hidden="1" customWidth="1"/>
    <col min="49" max="16384" width="0" style="50" hidden="1"/>
  </cols>
  <sheetData>
    <row r="1" spans="1:36" s="3" customFormat="1" ht="15.75" customHeight="1">
      <c r="A1" s="174"/>
      <c r="B1" s="175"/>
      <c r="C1" s="175"/>
      <c r="D1" s="2"/>
      <c r="E1" s="177" t="s">
        <v>0</v>
      </c>
      <c r="F1" s="177"/>
      <c r="G1" s="177"/>
      <c r="H1" s="177"/>
      <c r="I1" s="177"/>
      <c r="J1" s="177"/>
      <c r="K1" s="177"/>
      <c r="L1" s="177"/>
      <c r="M1" s="177"/>
      <c r="N1" s="177"/>
      <c r="O1" s="177"/>
      <c r="P1" s="177"/>
      <c r="Q1" s="177"/>
      <c r="R1" s="177"/>
      <c r="U1" s="2"/>
      <c r="V1" s="2"/>
      <c r="W1" s="2"/>
      <c r="X1" s="2"/>
      <c r="Y1" s="2"/>
      <c r="Z1" s="2"/>
      <c r="AI1" s="178" t="s">
        <v>1</v>
      </c>
      <c r="AJ1" s="4" t="s">
        <v>2</v>
      </c>
    </row>
    <row r="2" spans="1:36" s="3" customFormat="1" ht="15.75" customHeight="1">
      <c r="A2" s="175"/>
      <c r="B2" s="175"/>
      <c r="C2" s="175"/>
      <c r="D2" s="2"/>
      <c r="E2" s="177"/>
      <c r="F2" s="177"/>
      <c r="G2" s="177"/>
      <c r="H2" s="177"/>
      <c r="I2" s="177"/>
      <c r="J2" s="177"/>
      <c r="K2" s="177"/>
      <c r="L2" s="177"/>
      <c r="M2" s="177"/>
      <c r="N2" s="177"/>
      <c r="O2" s="177"/>
      <c r="P2" s="177"/>
      <c r="Q2" s="177"/>
      <c r="R2" s="177"/>
      <c r="U2" s="2"/>
      <c r="V2" s="2"/>
      <c r="W2" s="2"/>
      <c r="X2" s="2"/>
      <c r="Y2" s="2"/>
      <c r="Z2" s="2"/>
      <c r="AI2" s="178"/>
      <c r="AJ2" s="5" t="s">
        <v>3</v>
      </c>
    </row>
    <row r="3" spans="1:36" s="3" customFormat="1" ht="15.75" customHeight="1">
      <c r="A3" s="176"/>
      <c r="B3" s="176"/>
      <c r="C3" s="176"/>
      <c r="D3" s="6"/>
      <c r="E3" s="177"/>
      <c r="F3" s="177"/>
      <c r="G3" s="177"/>
      <c r="H3" s="177"/>
      <c r="I3" s="177"/>
      <c r="J3" s="177"/>
      <c r="K3" s="177"/>
      <c r="L3" s="177"/>
      <c r="M3" s="177"/>
      <c r="N3" s="177"/>
      <c r="O3" s="177"/>
      <c r="P3" s="177"/>
      <c r="Q3" s="177"/>
      <c r="R3" s="177"/>
      <c r="U3" s="2"/>
      <c r="V3" s="2"/>
      <c r="W3" s="2"/>
      <c r="X3" s="2"/>
      <c r="Y3" s="2"/>
      <c r="Z3" s="2"/>
      <c r="AI3" s="178"/>
      <c r="AJ3" s="7">
        <v>45642</v>
      </c>
    </row>
    <row r="4" spans="1:36" s="10" customFormat="1" ht="29.1" customHeight="1">
      <c r="A4" s="179" t="s">
        <v>4</v>
      </c>
      <c r="B4" s="179"/>
      <c r="C4" s="179"/>
      <c r="D4" s="179"/>
      <c r="E4" s="179"/>
      <c r="F4" s="179"/>
      <c r="G4" s="179"/>
      <c r="H4" s="179"/>
      <c r="I4" s="180" t="s">
        <v>5</v>
      </c>
      <c r="J4" s="180"/>
      <c r="K4" s="180"/>
      <c r="L4" s="180"/>
      <c r="M4" s="180"/>
      <c r="N4" s="180"/>
      <c r="O4" s="180"/>
      <c r="P4" s="180"/>
      <c r="Q4" s="180"/>
      <c r="R4" s="180"/>
      <c r="S4" s="180"/>
      <c r="T4" s="180"/>
      <c r="U4" s="8"/>
      <c r="V4" s="181" t="s">
        <v>6</v>
      </c>
      <c r="W4" s="9"/>
      <c r="X4" s="9"/>
      <c r="Y4" s="9"/>
      <c r="Z4" s="9"/>
      <c r="AA4" s="182" t="s">
        <v>7</v>
      </c>
      <c r="AB4" s="183"/>
      <c r="AC4" s="183"/>
      <c r="AD4" s="183"/>
      <c r="AE4" s="183"/>
      <c r="AF4" s="183"/>
      <c r="AG4" s="183"/>
      <c r="AH4" s="183"/>
      <c r="AI4" s="183"/>
      <c r="AJ4" s="183"/>
    </row>
    <row r="5" spans="1:36" s="19" customFormat="1" ht="77.099999999999994" customHeight="1">
      <c r="A5" s="11" t="s">
        <v>8</v>
      </c>
      <c r="B5" s="11" t="s">
        <v>9</v>
      </c>
      <c r="C5" s="11" t="s">
        <v>333</v>
      </c>
      <c r="D5" s="11" t="s">
        <v>11</v>
      </c>
      <c r="E5" s="11" t="s">
        <v>12</v>
      </c>
      <c r="F5" s="11" t="s">
        <v>13</v>
      </c>
      <c r="G5" s="11" t="s">
        <v>14</v>
      </c>
      <c r="H5" s="11" t="s">
        <v>15</v>
      </c>
      <c r="I5" s="12" t="s">
        <v>16</v>
      </c>
      <c r="J5" s="12" t="s">
        <v>17</v>
      </c>
      <c r="K5" s="12" t="s">
        <v>18</v>
      </c>
      <c r="L5" s="12" t="s">
        <v>19</v>
      </c>
      <c r="M5" s="12" t="s">
        <v>20</v>
      </c>
      <c r="N5" s="12" t="s">
        <v>21</v>
      </c>
      <c r="O5" s="12" t="s">
        <v>22</v>
      </c>
      <c r="P5" s="12" t="s">
        <v>23</v>
      </c>
      <c r="Q5" s="12" t="s">
        <v>24</v>
      </c>
      <c r="R5" s="12" t="s">
        <v>25</v>
      </c>
      <c r="S5" s="12" t="s">
        <v>26</v>
      </c>
      <c r="T5" s="12" t="s">
        <v>27</v>
      </c>
      <c r="U5" s="12" t="s">
        <v>28</v>
      </c>
      <c r="V5" s="181"/>
      <c r="W5" s="13" t="s">
        <v>29</v>
      </c>
      <c r="X5" s="13" t="s">
        <v>30</v>
      </c>
      <c r="Y5" s="14" t="s">
        <v>31</v>
      </c>
      <c r="Z5" s="14" t="s">
        <v>32</v>
      </c>
      <c r="AA5" s="14" t="s">
        <v>33</v>
      </c>
      <c r="AB5" s="15" t="s">
        <v>34</v>
      </c>
      <c r="AC5" s="16" t="s">
        <v>35</v>
      </c>
      <c r="AD5" s="15" t="s">
        <v>36</v>
      </c>
      <c r="AE5" s="16" t="s">
        <v>37</v>
      </c>
      <c r="AF5" s="15" t="s">
        <v>38</v>
      </c>
      <c r="AG5" s="16" t="s">
        <v>39</v>
      </c>
      <c r="AH5" s="15" t="s">
        <v>40</v>
      </c>
      <c r="AI5" s="17" t="s">
        <v>41</v>
      </c>
      <c r="AJ5" s="18" t="s">
        <v>42</v>
      </c>
    </row>
    <row r="6" spans="1:36" s="3" customFormat="1" ht="135.75" customHeight="1">
      <c r="A6" s="43">
        <v>1</v>
      </c>
      <c r="B6" s="43" t="s">
        <v>450</v>
      </c>
      <c r="C6" s="24" t="s">
        <v>451</v>
      </c>
      <c r="D6" s="43" t="s">
        <v>45</v>
      </c>
      <c r="E6" s="43" t="s">
        <v>452</v>
      </c>
      <c r="F6" s="24" t="s">
        <v>453</v>
      </c>
      <c r="G6" s="24" t="s">
        <v>262</v>
      </c>
      <c r="H6" s="24" t="s">
        <v>167</v>
      </c>
      <c r="I6" s="24" t="s">
        <v>454</v>
      </c>
      <c r="J6" s="24" t="s">
        <v>168</v>
      </c>
      <c r="K6" s="24" t="s">
        <v>455</v>
      </c>
      <c r="L6" s="24" t="s">
        <v>456</v>
      </c>
      <c r="M6" s="110">
        <v>1</v>
      </c>
      <c r="N6" s="43" t="s">
        <v>88</v>
      </c>
      <c r="O6" s="42" t="s">
        <v>457</v>
      </c>
      <c r="P6" s="47" t="s">
        <v>130</v>
      </c>
      <c r="Q6" s="29">
        <v>45658</v>
      </c>
      <c r="R6" s="30">
        <v>46022</v>
      </c>
      <c r="S6" s="24" t="s">
        <v>458</v>
      </c>
      <c r="T6" s="44" t="s">
        <v>459</v>
      </c>
      <c r="U6" s="32">
        <v>30</v>
      </c>
      <c r="V6" s="33" t="s">
        <v>460</v>
      </c>
      <c r="W6" s="101">
        <v>1</v>
      </c>
      <c r="X6" s="101">
        <v>1</v>
      </c>
      <c r="Y6" s="101">
        <v>1</v>
      </c>
      <c r="Z6" s="101">
        <v>1</v>
      </c>
      <c r="AA6" s="173">
        <v>0.76919999999999999</v>
      </c>
      <c r="AB6" s="34">
        <f>IFERROR(((AA6/M6)*U6)/100, 0)</f>
        <v>0.23075999999999999</v>
      </c>
      <c r="AC6" s="34"/>
      <c r="AD6" s="35">
        <f t="shared" ref="AD6:AD12" si="0">IFERROR(((AC6/M6)*U6)/100,0)</f>
        <v>0</v>
      </c>
      <c r="AE6" s="34"/>
      <c r="AF6" s="35">
        <f t="shared" ref="AF6:AF12" si="1">IFERROR(((AE6/M6)*U6)/100,0)</f>
        <v>0</v>
      </c>
      <c r="AG6" s="34"/>
      <c r="AH6" s="35">
        <f t="shared" ref="AH6:AH12" si="2">IFERROR(((AG6/M6)*U6)/100,0)</f>
        <v>0</v>
      </c>
      <c r="AI6" s="36"/>
      <c r="AJ6" s="35">
        <f t="shared" ref="AJ6:AJ12" si="3">IFERROR((((AI6/M6)*U6)/100),0)</f>
        <v>0</v>
      </c>
    </row>
    <row r="7" spans="1:36" s="3" customFormat="1" ht="126.75" customHeight="1">
      <c r="A7" s="43">
        <v>2</v>
      </c>
      <c r="B7" s="43" t="s">
        <v>210</v>
      </c>
      <c r="C7" s="24" t="s">
        <v>451</v>
      </c>
      <c r="D7" s="43" t="s">
        <v>45</v>
      </c>
      <c r="E7" s="43" t="s">
        <v>452</v>
      </c>
      <c r="F7" s="24" t="s">
        <v>453</v>
      </c>
      <c r="G7" s="24" t="s">
        <v>262</v>
      </c>
      <c r="H7" s="24" t="s">
        <v>167</v>
      </c>
      <c r="I7" s="24" t="s">
        <v>454</v>
      </c>
      <c r="J7" s="24" t="s">
        <v>168</v>
      </c>
      <c r="K7" s="24" t="s">
        <v>455</v>
      </c>
      <c r="L7" s="24" t="s">
        <v>456</v>
      </c>
      <c r="M7" s="110">
        <v>1</v>
      </c>
      <c r="N7" s="43" t="s">
        <v>88</v>
      </c>
      <c r="O7" s="42" t="s">
        <v>461</v>
      </c>
      <c r="P7" s="47" t="s">
        <v>130</v>
      </c>
      <c r="Q7" s="29">
        <v>45658</v>
      </c>
      <c r="R7" s="30">
        <v>46022</v>
      </c>
      <c r="S7" s="24" t="s">
        <v>458</v>
      </c>
      <c r="T7" s="44" t="s">
        <v>459</v>
      </c>
      <c r="U7" s="32">
        <v>20</v>
      </c>
      <c r="V7" s="33" t="s">
        <v>462</v>
      </c>
      <c r="W7" s="101">
        <v>1</v>
      </c>
      <c r="X7" s="101">
        <v>1</v>
      </c>
      <c r="Y7" s="101">
        <v>1</v>
      </c>
      <c r="Z7" s="101">
        <v>1</v>
      </c>
      <c r="AA7" s="34">
        <v>1</v>
      </c>
      <c r="AB7" s="34">
        <f>IFERROR(((AA7/M7)*U7)/100, 0)</f>
        <v>0.2</v>
      </c>
      <c r="AC7" s="34"/>
      <c r="AD7" s="35">
        <f t="shared" si="0"/>
        <v>0</v>
      </c>
      <c r="AE7" s="34"/>
      <c r="AF7" s="35">
        <f t="shared" si="1"/>
        <v>0</v>
      </c>
      <c r="AG7" s="34"/>
      <c r="AH7" s="35">
        <f t="shared" si="2"/>
        <v>0</v>
      </c>
      <c r="AI7" s="36"/>
      <c r="AJ7" s="35">
        <f t="shared" si="3"/>
        <v>0</v>
      </c>
    </row>
    <row r="8" spans="1:36" s="3" customFormat="1" ht="117" customHeight="1">
      <c r="A8" s="43">
        <v>3</v>
      </c>
      <c r="B8" s="43" t="s">
        <v>210</v>
      </c>
      <c r="C8" s="24" t="s">
        <v>451</v>
      </c>
      <c r="D8" s="43" t="s">
        <v>45</v>
      </c>
      <c r="E8" s="43" t="s">
        <v>452</v>
      </c>
      <c r="F8" s="24" t="s">
        <v>453</v>
      </c>
      <c r="G8" s="24" t="s">
        <v>262</v>
      </c>
      <c r="H8" s="24" t="s">
        <v>167</v>
      </c>
      <c r="I8" s="24" t="s">
        <v>454</v>
      </c>
      <c r="J8" s="24" t="s">
        <v>168</v>
      </c>
      <c r="K8" s="24" t="s">
        <v>463</v>
      </c>
      <c r="L8" s="24" t="s">
        <v>464</v>
      </c>
      <c r="M8" s="110">
        <v>1</v>
      </c>
      <c r="N8" s="43" t="s">
        <v>88</v>
      </c>
      <c r="O8" s="42" t="s">
        <v>465</v>
      </c>
      <c r="P8" s="47" t="s">
        <v>130</v>
      </c>
      <c r="Q8" s="29">
        <v>45658</v>
      </c>
      <c r="R8" s="30">
        <v>46022</v>
      </c>
      <c r="S8" s="24" t="s">
        <v>458</v>
      </c>
      <c r="T8" s="44" t="s">
        <v>459</v>
      </c>
      <c r="U8" s="32">
        <v>10</v>
      </c>
      <c r="V8" s="33" t="s">
        <v>466</v>
      </c>
      <c r="W8" s="101">
        <v>1</v>
      </c>
      <c r="X8" s="101">
        <v>1</v>
      </c>
      <c r="Y8" s="101">
        <v>1</v>
      </c>
      <c r="Z8" s="101">
        <v>1</v>
      </c>
      <c r="AA8" s="34">
        <v>1</v>
      </c>
      <c r="AB8" s="34">
        <f t="shared" ref="AB6:AB12" si="4">IFERROR(((AA8/M8)*U8)/100, 0)</f>
        <v>0.1</v>
      </c>
      <c r="AC8" s="34"/>
      <c r="AD8" s="35">
        <f t="shared" si="0"/>
        <v>0</v>
      </c>
      <c r="AE8" s="34"/>
      <c r="AF8" s="35">
        <f t="shared" si="1"/>
        <v>0</v>
      </c>
      <c r="AG8" s="34"/>
      <c r="AH8" s="35">
        <f t="shared" si="2"/>
        <v>0</v>
      </c>
      <c r="AI8" s="36"/>
      <c r="AJ8" s="35">
        <f t="shared" si="3"/>
        <v>0</v>
      </c>
    </row>
    <row r="9" spans="1:36" s="3" customFormat="1" ht="117" customHeight="1">
      <c r="A9" s="43">
        <v>4</v>
      </c>
      <c r="B9" s="43" t="s">
        <v>450</v>
      </c>
      <c r="C9" s="24" t="s">
        <v>451</v>
      </c>
      <c r="D9" s="43" t="s">
        <v>45</v>
      </c>
      <c r="E9" s="43" t="s">
        <v>452</v>
      </c>
      <c r="F9" s="24" t="s">
        <v>453</v>
      </c>
      <c r="G9" s="24" t="s">
        <v>262</v>
      </c>
      <c r="H9" s="24" t="s">
        <v>167</v>
      </c>
      <c r="I9" s="24" t="s">
        <v>454</v>
      </c>
      <c r="J9" s="24" t="s">
        <v>168</v>
      </c>
      <c r="K9" s="24" t="s">
        <v>467</v>
      </c>
      <c r="L9" s="24" t="s">
        <v>464</v>
      </c>
      <c r="M9" s="110">
        <v>1</v>
      </c>
      <c r="N9" s="43" t="s">
        <v>88</v>
      </c>
      <c r="O9" s="42" t="s">
        <v>468</v>
      </c>
      <c r="P9" s="47" t="s">
        <v>130</v>
      </c>
      <c r="Q9" s="29">
        <v>45658</v>
      </c>
      <c r="R9" s="30">
        <v>46022</v>
      </c>
      <c r="S9" s="24" t="s">
        <v>458</v>
      </c>
      <c r="T9" s="44" t="s">
        <v>469</v>
      </c>
      <c r="U9" s="32">
        <v>10</v>
      </c>
      <c r="V9" s="33" t="s">
        <v>470</v>
      </c>
      <c r="W9" s="101">
        <v>1</v>
      </c>
      <c r="X9" s="101">
        <v>1</v>
      </c>
      <c r="Y9" s="101">
        <v>1</v>
      </c>
      <c r="Z9" s="101">
        <v>1</v>
      </c>
      <c r="AA9" s="34">
        <v>1</v>
      </c>
      <c r="AB9" s="34">
        <f t="shared" si="4"/>
        <v>0.1</v>
      </c>
      <c r="AC9" s="34"/>
      <c r="AD9" s="35">
        <f t="shared" si="0"/>
        <v>0</v>
      </c>
      <c r="AE9" s="34"/>
      <c r="AF9" s="35">
        <f t="shared" si="1"/>
        <v>0</v>
      </c>
      <c r="AG9" s="34"/>
      <c r="AH9" s="35">
        <f t="shared" si="2"/>
        <v>0</v>
      </c>
      <c r="AI9" s="36"/>
      <c r="AJ9" s="35">
        <f t="shared" si="3"/>
        <v>0</v>
      </c>
    </row>
    <row r="10" spans="1:36" s="3" customFormat="1" ht="117" customHeight="1">
      <c r="A10" s="43">
        <v>5</v>
      </c>
      <c r="B10" s="43" t="s">
        <v>450</v>
      </c>
      <c r="C10" s="24" t="s">
        <v>451</v>
      </c>
      <c r="D10" s="43" t="s">
        <v>45</v>
      </c>
      <c r="E10" s="43" t="s">
        <v>452</v>
      </c>
      <c r="F10" s="24" t="s">
        <v>453</v>
      </c>
      <c r="G10" s="24" t="s">
        <v>262</v>
      </c>
      <c r="H10" s="24" t="s">
        <v>167</v>
      </c>
      <c r="I10" s="24" t="s">
        <v>454</v>
      </c>
      <c r="J10" s="24" t="s">
        <v>168</v>
      </c>
      <c r="K10" s="24" t="s">
        <v>471</v>
      </c>
      <c r="L10" s="24" t="s">
        <v>464</v>
      </c>
      <c r="M10" s="110">
        <v>1</v>
      </c>
      <c r="N10" s="43" t="s">
        <v>88</v>
      </c>
      <c r="O10" s="42" t="s">
        <v>472</v>
      </c>
      <c r="P10" s="47" t="s">
        <v>130</v>
      </c>
      <c r="Q10" s="29">
        <v>45658</v>
      </c>
      <c r="R10" s="30">
        <v>46022</v>
      </c>
      <c r="S10" s="24" t="s">
        <v>458</v>
      </c>
      <c r="T10" s="44" t="s">
        <v>459</v>
      </c>
      <c r="U10" s="32">
        <v>10</v>
      </c>
      <c r="V10" s="33" t="s">
        <v>473</v>
      </c>
      <c r="W10" s="101">
        <v>1</v>
      </c>
      <c r="X10" s="101">
        <v>1</v>
      </c>
      <c r="Y10" s="101">
        <v>1</v>
      </c>
      <c r="Z10" s="101">
        <v>1</v>
      </c>
      <c r="AA10" s="34">
        <v>1</v>
      </c>
      <c r="AB10" s="34">
        <f t="shared" si="4"/>
        <v>0.1</v>
      </c>
      <c r="AC10" s="34"/>
      <c r="AD10" s="35">
        <f t="shared" si="0"/>
        <v>0</v>
      </c>
      <c r="AE10" s="34"/>
      <c r="AF10" s="35">
        <f t="shared" si="1"/>
        <v>0</v>
      </c>
      <c r="AG10" s="34"/>
      <c r="AH10" s="35">
        <f t="shared" si="2"/>
        <v>0</v>
      </c>
      <c r="AI10" s="36"/>
      <c r="AJ10" s="35">
        <f t="shared" si="3"/>
        <v>0</v>
      </c>
    </row>
    <row r="11" spans="1:36" s="3" customFormat="1" ht="131.25" customHeight="1">
      <c r="A11" s="43">
        <v>6</v>
      </c>
      <c r="B11" s="43" t="s">
        <v>450</v>
      </c>
      <c r="C11" s="24" t="s">
        <v>451</v>
      </c>
      <c r="D11" s="43" t="s">
        <v>45</v>
      </c>
      <c r="E11" s="43" t="s">
        <v>452</v>
      </c>
      <c r="F11" s="24" t="s">
        <v>453</v>
      </c>
      <c r="G11" s="24" t="s">
        <v>262</v>
      </c>
      <c r="H11" s="24" t="s">
        <v>167</v>
      </c>
      <c r="I11" s="24" t="s">
        <v>454</v>
      </c>
      <c r="J11" s="24" t="s">
        <v>168</v>
      </c>
      <c r="K11" s="24" t="s">
        <v>467</v>
      </c>
      <c r="L11" s="24" t="s">
        <v>464</v>
      </c>
      <c r="M11" s="110">
        <v>1</v>
      </c>
      <c r="N11" s="43" t="s">
        <v>88</v>
      </c>
      <c r="O11" s="42" t="s">
        <v>474</v>
      </c>
      <c r="P11" s="47" t="s">
        <v>130</v>
      </c>
      <c r="Q11" s="29">
        <v>45658</v>
      </c>
      <c r="R11" s="30">
        <v>46022</v>
      </c>
      <c r="S11" s="24" t="s">
        <v>458</v>
      </c>
      <c r="T11" s="44" t="s">
        <v>459</v>
      </c>
      <c r="U11" s="32">
        <v>10</v>
      </c>
      <c r="V11" s="33" t="s">
        <v>475</v>
      </c>
      <c r="W11" s="101">
        <v>1</v>
      </c>
      <c r="X11" s="101">
        <v>1</v>
      </c>
      <c r="Y11" s="101">
        <v>1</v>
      </c>
      <c r="Z11" s="101">
        <v>1</v>
      </c>
      <c r="AA11" s="34">
        <v>1</v>
      </c>
      <c r="AB11" s="34">
        <f t="shared" si="4"/>
        <v>0.1</v>
      </c>
      <c r="AC11" s="34"/>
      <c r="AD11" s="35">
        <f t="shared" si="0"/>
        <v>0</v>
      </c>
      <c r="AE11" s="34"/>
      <c r="AF11" s="35">
        <f t="shared" si="1"/>
        <v>0</v>
      </c>
      <c r="AG11" s="34"/>
      <c r="AH11" s="35">
        <f t="shared" si="2"/>
        <v>0</v>
      </c>
      <c r="AI11" s="36"/>
      <c r="AJ11" s="35">
        <f t="shared" si="3"/>
        <v>0</v>
      </c>
    </row>
    <row r="12" spans="1:36" s="3" customFormat="1" ht="132.75" customHeight="1">
      <c r="A12" s="43">
        <v>7</v>
      </c>
      <c r="B12" s="43" t="s">
        <v>476</v>
      </c>
      <c r="C12" s="24" t="s">
        <v>451</v>
      </c>
      <c r="D12" s="43" t="s">
        <v>45</v>
      </c>
      <c r="E12" s="43" t="s">
        <v>452</v>
      </c>
      <c r="F12" s="24" t="s">
        <v>453</v>
      </c>
      <c r="G12" s="24" t="s">
        <v>262</v>
      </c>
      <c r="H12" s="24" t="s">
        <v>167</v>
      </c>
      <c r="I12" s="24" t="s">
        <v>454</v>
      </c>
      <c r="J12" s="24" t="s">
        <v>168</v>
      </c>
      <c r="K12" s="24" t="s">
        <v>477</v>
      </c>
      <c r="L12" s="24" t="s">
        <v>464</v>
      </c>
      <c r="M12" s="110">
        <v>1</v>
      </c>
      <c r="N12" s="43" t="s">
        <v>88</v>
      </c>
      <c r="O12" s="42" t="s">
        <v>478</v>
      </c>
      <c r="P12" s="47" t="s">
        <v>130</v>
      </c>
      <c r="Q12" s="29">
        <v>45658</v>
      </c>
      <c r="R12" s="30">
        <v>46022</v>
      </c>
      <c r="S12" s="24" t="s">
        <v>458</v>
      </c>
      <c r="T12" s="44" t="s">
        <v>459</v>
      </c>
      <c r="U12" s="32">
        <v>10</v>
      </c>
      <c r="V12" s="33" t="s">
        <v>479</v>
      </c>
      <c r="W12" s="101">
        <v>1</v>
      </c>
      <c r="X12" s="101">
        <v>1</v>
      </c>
      <c r="Y12" s="101">
        <v>1</v>
      </c>
      <c r="Z12" s="101">
        <v>1</v>
      </c>
      <c r="AA12" s="34">
        <v>1</v>
      </c>
      <c r="AB12" s="34">
        <f t="shared" si="4"/>
        <v>0.1</v>
      </c>
      <c r="AC12" s="34"/>
      <c r="AD12" s="35">
        <f t="shared" si="0"/>
        <v>0</v>
      </c>
      <c r="AE12" s="34"/>
      <c r="AF12" s="35">
        <f t="shared" si="1"/>
        <v>0</v>
      </c>
      <c r="AG12" s="34"/>
      <c r="AH12" s="35">
        <f t="shared" si="2"/>
        <v>0</v>
      </c>
      <c r="AI12" s="36"/>
      <c r="AJ12" s="35">
        <f t="shared" si="3"/>
        <v>0</v>
      </c>
    </row>
    <row r="13" spans="1:36" s="3" customFormat="1" ht="117" customHeight="1">
      <c r="A13" s="43"/>
      <c r="B13" s="43"/>
      <c r="C13" s="43"/>
      <c r="D13" s="43"/>
      <c r="E13" s="43"/>
      <c r="F13" s="24"/>
      <c r="G13" s="24"/>
      <c r="H13" s="24"/>
      <c r="I13" s="24"/>
      <c r="J13" s="111"/>
      <c r="K13" s="24"/>
      <c r="L13" s="24"/>
      <c r="M13" s="112"/>
      <c r="N13" s="43"/>
      <c r="O13" s="42"/>
      <c r="P13" s="47"/>
      <c r="Q13" s="29"/>
      <c r="R13" s="30"/>
      <c r="S13" s="24"/>
      <c r="T13" s="44"/>
      <c r="U13" s="32"/>
      <c r="V13" s="33"/>
      <c r="W13" s="101"/>
      <c r="X13" s="101"/>
      <c r="Y13" s="101"/>
      <c r="Z13" s="101"/>
      <c r="AA13" s="34"/>
      <c r="AB13" s="34"/>
      <c r="AC13" s="34"/>
      <c r="AD13" s="35"/>
      <c r="AE13" s="34"/>
      <c r="AF13" s="35"/>
      <c r="AG13" s="34"/>
      <c r="AH13" s="35"/>
      <c r="AI13" s="36"/>
      <c r="AJ13" s="35"/>
    </row>
  </sheetData>
  <protectedRanges>
    <protectedRange sqref="V6:V13" name="Range1"/>
    <protectedRange sqref="AG6:AG13" name="Range2"/>
  </protectedRanges>
  <autoFilter ref="A5:AJ6" xr:uid="{00000000-0009-0000-0000-000000000000}"/>
  <mergeCells count="7">
    <mergeCell ref="A1:C3"/>
    <mergeCell ref="E1:R3"/>
    <mergeCell ref="AI1:AI3"/>
    <mergeCell ref="A4:H4"/>
    <mergeCell ref="I4:T4"/>
    <mergeCell ref="V4:V5"/>
    <mergeCell ref="AA4:AJ4"/>
  </mergeCells>
  <pageMargins left="0.7" right="0.7" top="0.75" bottom="0.75" header="0.3" footer="0.3"/>
  <pageSetup orientation="portrait" r:id="rId1"/>
  <drawing r:id="rId2"/>
  <legacyDrawing r:id="rId3"/>
  <oleObjects>
    <mc:AlternateContent xmlns:mc="http://schemas.openxmlformats.org/markup-compatibility/2006">
      <mc:Choice Requires="x14">
        <oleObject progId="PBrush" shapeId="6145" r:id="rId4">
          <objectPr defaultSize="0" autoPict="0" r:id="rId5">
            <anchor moveWithCells="1" sizeWithCells="1">
              <from>
                <xdr:col>1</xdr:col>
                <xdr:colOff>219075</xdr:colOff>
                <xdr:row>0</xdr:row>
                <xdr:rowOff>47625</xdr:rowOff>
              </from>
              <to>
                <xdr:col>2</xdr:col>
                <xdr:colOff>142875</xdr:colOff>
                <xdr:row>2</xdr:row>
                <xdr:rowOff>142875</xdr:rowOff>
              </to>
            </anchor>
          </objectPr>
        </oleObject>
      </mc:Choice>
      <mc:Fallback>
        <oleObject progId="PBrush" shapeId="6145"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A762F-9601-4A89-9D7E-4C992042973D}">
  <dimension ref="A1:AV16"/>
  <sheetViews>
    <sheetView showGridLines="0" topLeftCell="I1" zoomScaleNormal="100" workbookViewId="0">
      <selection activeCell="I4" sqref="I4:T4"/>
    </sheetView>
  </sheetViews>
  <sheetFormatPr defaultColWidth="0" defaultRowHeight="0" customHeight="1" zeroHeight="1"/>
  <cols>
    <col min="1" max="1" width="5" style="50" customWidth="1"/>
    <col min="2" max="4" width="21.28515625" style="52" customWidth="1"/>
    <col min="5" max="5" width="28.7109375" style="50" bestFit="1" customWidth="1"/>
    <col min="6" max="6" width="36.7109375" style="48" customWidth="1"/>
    <col min="7" max="7" width="32.7109375" style="48" customWidth="1"/>
    <col min="8" max="8" width="35.85546875" style="49" customWidth="1"/>
    <col min="9" max="9" width="20" style="1" bestFit="1" customWidth="1"/>
    <col min="10" max="10" width="39" style="1" customWidth="1"/>
    <col min="11" max="11" width="26.42578125" style="49" customWidth="1"/>
    <col min="12" max="12" width="30.28515625" style="50" customWidth="1"/>
    <col min="13" max="13" width="11" style="1" customWidth="1"/>
    <col min="14" max="14" width="13.85546875" style="1" bestFit="1" customWidth="1"/>
    <col min="15" max="15" width="40.85546875" style="49" customWidth="1"/>
    <col min="16" max="16" width="17" style="1" customWidth="1"/>
    <col min="17" max="17" width="11.7109375" style="50" customWidth="1"/>
    <col min="18" max="18" width="11.85546875" style="50" customWidth="1"/>
    <col min="19" max="19" width="22.140625" style="50" customWidth="1"/>
    <col min="20" max="20" width="31.28515625" style="52" customWidth="1"/>
    <col min="21" max="21" width="18.28515625" style="1" customWidth="1"/>
    <col min="22" max="22" width="61" style="1" customWidth="1"/>
    <col min="23" max="26" width="18.28515625" style="1" customWidth="1"/>
    <col min="27" max="27" width="14.42578125" style="50" customWidth="1"/>
    <col min="28" max="28" width="13" style="50" customWidth="1"/>
    <col min="29" max="29" width="14.42578125" style="50" customWidth="1"/>
    <col min="30" max="30" width="14.28515625" style="50" customWidth="1"/>
    <col min="31" max="31" width="14.28515625" style="53" customWidth="1"/>
    <col min="32" max="35" width="11.42578125" style="50" customWidth="1"/>
    <col min="36" max="36" width="16.140625" style="50" customWidth="1"/>
    <col min="37" max="48" width="11.42578125" style="50" hidden="1" customWidth="1"/>
    <col min="49" max="16384" width="0" style="50" hidden="1"/>
  </cols>
  <sheetData>
    <row r="1" spans="1:36" s="3" customFormat="1" ht="15.75" customHeight="1">
      <c r="A1" s="174"/>
      <c r="B1" s="175"/>
      <c r="C1" s="175"/>
      <c r="D1" s="2"/>
      <c r="E1" s="177" t="s">
        <v>0</v>
      </c>
      <c r="F1" s="177"/>
      <c r="G1" s="177"/>
      <c r="H1" s="177"/>
      <c r="I1" s="177"/>
      <c r="J1" s="177"/>
      <c r="K1" s="177"/>
      <c r="L1" s="177"/>
      <c r="M1" s="177"/>
      <c r="N1" s="177"/>
      <c r="O1" s="177"/>
      <c r="P1" s="177"/>
      <c r="Q1" s="177"/>
      <c r="R1" s="177"/>
      <c r="U1" s="2"/>
      <c r="V1" s="2"/>
      <c r="W1" s="2"/>
      <c r="X1" s="2"/>
      <c r="Y1" s="2"/>
      <c r="Z1" s="2"/>
      <c r="AI1" s="178" t="s">
        <v>1</v>
      </c>
      <c r="AJ1" s="4" t="s">
        <v>2</v>
      </c>
    </row>
    <row r="2" spans="1:36" s="3" customFormat="1" ht="15.75" customHeight="1">
      <c r="A2" s="175"/>
      <c r="B2" s="175"/>
      <c r="C2" s="175"/>
      <c r="D2" s="2"/>
      <c r="E2" s="177"/>
      <c r="F2" s="177"/>
      <c r="G2" s="177"/>
      <c r="H2" s="177"/>
      <c r="I2" s="177"/>
      <c r="J2" s="177"/>
      <c r="K2" s="177"/>
      <c r="L2" s="177"/>
      <c r="M2" s="177"/>
      <c r="N2" s="177"/>
      <c r="O2" s="177"/>
      <c r="P2" s="177"/>
      <c r="Q2" s="177"/>
      <c r="R2" s="177"/>
      <c r="U2" s="2"/>
      <c r="V2" s="2"/>
      <c r="W2" s="2"/>
      <c r="X2" s="2"/>
      <c r="Y2" s="2"/>
      <c r="Z2" s="2"/>
      <c r="AI2" s="178"/>
      <c r="AJ2" s="5" t="s">
        <v>3</v>
      </c>
    </row>
    <row r="3" spans="1:36" s="3" customFormat="1" ht="15.75" customHeight="1">
      <c r="A3" s="176"/>
      <c r="B3" s="176"/>
      <c r="C3" s="176"/>
      <c r="D3" s="6"/>
      <c r="E3" s="177"/>
      <c r="F3" s="177"/>
      <c r="G3" s="177"/>
      <c r="H3" s="177"/>
      <c r="I3" s="177"/>
      <c r="J3" s="177"/>
      <c r="K3" s="177"/>
      <c r="L3" s="177"/>
      <c r="M3" s="177"/>
      <c r="N3" s="177"/>
      <c r="O3" s="177"/>
      <c r="P3" s="177"/>
      <c r="Q3" s="177"/>
      <c r="R3" s="177"/>
      <c r="U3" s="2"/>
      <c r="V3" s="2"/>
      <c r="W3" s="2"/>
      <c r="X3" s="2"/>
      <c r="Y3" s="2"/>
      <c r="Z3" s="2"/>
      <c r="AI3" s="178"/>
      <c r="AJ3" s="7">
        <v>45642</v>
      </c>
    </row>
    <row r="4" spans="1:36" s="10" customFormat="1" ht="29.1" customHeight="1">
      <c r="A4" s="179" t="s">
        <v>4</v>
      </c>
      <c r="B4" s="179"/>
      <c r="C4" s="179"/>
      <c r="D4" s="179"/>
      <c r="E4" s="179"/>
      <c r="F4" s="179"/>
      <c r="G4" s="179"/>
      <c r="H4" s="179"/>
      <c r="I4" s="180" t="s">
        <v>5</v>
      </c>
      <c r="J4" s="180"/>
      <c r="K4" s="180"/>
      <c r="L4" s="180"/>
      <c r="M4" s="180"/>
      <c r="N4" s="180"/>
      <c r="O4" s="180"/>
      <c r="P4" s="180"/>
      <c r="Q4" s="180"/>
      <c r="R4" s="180"/>
      <c r="S4" s="180"/>
      <c r="T4" s="180"/>
      <c r="U4" s="8"/>
      <c r="V4" s="181" t="s">
        <v>6</v>
      </c>
      <c r="W4" s="9"/>
      <c r="X4" s="9"/>
      <c r="Y4" s="9"/>
      <c r="Z4" s="9"/>
      <c r="AA4" s="182" t="s">
        <v>7</v>
      </c>
      <c r="AB4" s="183"/>
      <c r="AC4" s="183"/>
      <c r="AD4" s="183"/>
      <c r="AE4" s="183"/>
      <c r="AF4" s="183"/>
      <c r="AG4" s="183"/>
      <c r="AH4" s="183"/>
      <c r="AI4" s="183"/>
      <c r="AJ4" s="183"/>
    </row>
    <row r="5" spans="1:36" s="19" customFormat="1" ht="77.099999999999994" customHeight="1">
      <c r="A5" s="11" t="s">
        <v>8</v>
      </c>
      <c r="B5" s="11" t="s">
        <v>9</v>
      </c>
      <c r="C5" s="11" t="s">
        <v>333</v>
      </c>
      <c r="D5" s="11" t="s">
        <v>11</v>
      </c>
      <c r="E5" s="11" t="s">
        <v>12</v>
      </c>
      <c r="F5" s="11" t="s">
        <v>13</v>
      </c>
      <c r="G5" s="11" t="s">
        <v>14</v>
      </c>
      <c r="H5" s="11" t="s">
        <v>15</v>
      </c>
      <c r="I5" s="12" t="s">
        <v>16</v>
      </c>
      <c r="J5" s="12" t="s">
        <v>17</v>
      </c>
      <c r="K5" s="12" t="s">
        <v>18</v>
      </c>
      <c r="L5" s="12" t="s">
        <v>19</v>
      </c>
      <c r="M5" s="12" t="s">
        <v>20</v>
      </c>
      <c r="N5" s="12" t="s">
        <v>21</v>
      </c>
      <c r="O5" s="12" t="s">
        <v>22</v>
      </c>
      <c r="P5" s="12" t="s">
        <v>23</v>
      </c>
      <c r="Q5" s="12" t="s">
        <v>24</v>
      </c>
      <c r="R5" s="12" t="s">
        <v>25</v>
      </c>
      <c r="S5" s="12" t="s">
        <v>26</v>
      </c>
      <c r="T5" s="12" t="s">
        <v>27</v>
      </c>
      <c r="U5" s="12" t="s">
        <v>28</v>
      </c>
      <c r="V5" s="181"/>
      <c r="W5" s="13" t="s">
        <v>29</v>
      </c>
      <c r="X5" s="13" t="s">
        <v>30</v>
      </c>
      <c r="Y5" s="14" t="s">
        <v>31</v>
      </c>
      <c r="Z5" s="14" t="s">
        <v>32</v>
      </c>
      <c r="AA5" s="14" t="s">
        <v>33</v>
      </c>
      <c r="AB5" s="15" t="s">
        <v>34</v>
      </c>
      <c r="AC5" s="16" t="s">
        <v>35</v>
      </c>
      <c r="AD5" s="15" t="s">
        <v>36</v>
      </c>
      <c r="AE5" s="16" t="s">
        <v>37</v>
      </c>
      <c r="AF5" s="15" t="s">
        <v>38</v>
      </c>
      <c r="AG5" s="16" t="s">
        <v>39</v>
      </c>
      <c r="AH5" s="15" t="s">
        <v>40</v>
      </c>
      <c r="AI5" s="17" t="s">
        <v>41</v>
      </c>
      <c r="AJ5" s="18" t="s">
        <v>42</v>
      </c>
    </row>
    <row r="6" spans="1:36" s="3" customFormat="1" ht="117" customHeight="1">
      <c r="A6" s="43">
        <v>1</v>
      </c>
      <c r="B6" s="24" t="s">
        <v>480</v>
      </c>
      <c r="C6" s="43" t="s">
        <v>481</v>
      </c>
      <c r="D6" s="24" t="s">
        <v>46</v>
      </c>
      <c r="E6" s="97" t="s">
        <v>482</v>
      </c>
      <c r="F6" s="24" t="s">
        <v>483</v>
      </c>
      <c r="G6" s="24" t="s">
        <v>45</v>
      </c>
      <c r="H6" s="97"/>
      <c r="I6" s="24" t="s">
        <v>484</v>
      </c>
      <c r="J6" s="24" t="s">
        <v>168</v>
      </c>
      <c r="K6" s="24" t="s">
        <v>485</v>
      </c>
      <c r="L6" s="98" t="s">
        <v>486</v>
      </c>
      <c r="M6" s="99">
        <v>1</v>
      </c>
      <c r="N6" s="20" t="s">
        <v>88</v>
      </c>
      <c r="O6" s="100" t="s">
        <v>487</v>
      </c>
      <c r="P6" s="43" t="s">
        <v>220</v>
      </c>
      <c r="Q6" s="29">
        <v>45689</v>
      </c>
      <c r="R6" s="30">
        <v>46022</v>
      </c>
      <c r="S6" s="24" t="s">
        <v>488</v>
      </c>
      <c r="T6" s="97" t="s">
        <v>489</v>
      </c>
      <c r="U6" s="32">
        <v>10</v>
      </c>
      <c r="V6" s="33"/>
      <c r="W6" s="101">
        <v>1</v>
      </c>
      <c r="X6" s="101">
        <v>1</v>
      </c>
      <c r="Y6" s="101">
        <v>1</v>
      </c>
      <c r="Z6" s="102">
        <v>1</v>
      </c>
      <c r="AA6" s="34"/>
      <c r="AB6" s="34">
        <f t="shared" ref="AB6:AB16" si="0">IFERROR(((AA6/M6)*U6)/100, 0)</f>
        <v>0</v>
      </c>
      <c r="AC6" s="34"/>
      <c r="AD6" s="35">
        <f t="shared" ref="AD6:AD16" si="1">IFERROR(((AC6/M6)*U6)/100,0)</f>
        <v>0</v>
      </c>
      <c r="AE6" s="34"/>
      <c r="AF6" s="35">
        <f t="shared" ref="AF6:AF16" si="2">IFERROR(((AE6/M6)*U6)/100,0)</f>
        <v>0</v>
      </c>
      <c r="AG6" s="34"/>
      <c r="AH6" s="35">
        <f t="shared" ref="AH6:AH16" si="3">IFERROR(((AG6/M6)*U6)/100,0)</f>
        <v>0</v>
      </c>
      <c r="AI6" s="36"/>
      <c r="AJ6" s="35">
        <f t="shared" ref="AJ6:AJ16" si="4">IFERROR((((AI6/M6)*U6)/100),0)</f>
        <v>0</v>
      </c>
    </row>
    <row r="7" spans="1:36" s="3" customFormat="1" ht="117" customHeight="1">
      <c r="A7" s="43">
        <v>2</v>
      </c>
      <c r="B7" s="24" t="s">
        <v>480</v>
      </c>
      <c r="C7" s="43" t="s">
        <v>481</v>
      </c>
      <c r="D7" s="103" t="s">
        <v>46</v>
      </c>
      <c r="E7" s="97" t="s">
        <v>482</v>
      </c>
      <c r="F7" s="97" t="s">
        <v>483</v>
      </c>
      <c r="G7" s="24" t="s">
        <v>45</v>
      </c>
      <c r="H7" s="97"/>
      <c r="I7" s="24" t="s">
        <v>484</v>
      </c>
      <c r="J7" s="24" t="s">
        <v>168</v>
      </c>
      <c r="K7" s="104" t="s">
        <v>490</v>
      </c>
      <c r="L7" s="105" t="s">
        <v>491</v>
      </c>
      <c r="M7" s="99">
        <v>1</v>
      </c>
      <c r="N7" s="106" t="s">
        <v>88</v>
      </c>
      <c r="O7" s="100" t="s">
        <v>492</v>
      </c>
      <c r="P7" s="43" t="s">
        <v>220</v>
      </c>
      <c r="Q7" s="29">
        <v>45689</v>
      </c>
      <c r="R7" s="30">
        <v>46022</v>
      </c>
      <c r="S7" s="24" t="s">
        <v>488</v>
      </c>
      <c r="T7" s="97" t="s">
        <v>493</v>
      </c>
      <c r="U7" s="32">
        <v>5</v>
      </c>
      <c r="V7" s="33"/>
      <c r="W7" s="101">
        <v>1</v>
      </c>
      <c r="X7" s="101">
        <v>1</v>
      </c>
      <c r="Y7" s="101">
        <v>1</v>
      </c>
      <c r="Z7" s="102">
        <v>1</v>
      </c>
      <c r="AA7" s="34"/>
      <c r="AB7" s="34">
        <f t="shared" si="0"/>
        <v>0</v>
      </c>
      <c r="AC7" s="34"/>
      <c r="AD7" s="35">
        <f t="shared" si="1"/>
        <v>0</v>
      </c>
      <c r="AE7" s="34"/>
      <c r="AF7" s="35">
        <f t="shared" si="2"/>
        <v>0</v>
      </c>
      <c r="AG7" s="34"/>
      <c r="AH7" s="35">
        <f t="shared" si="3"/>
        <v>0</v>
      </c>
      <c r="AI7" s="36"/>
      <c r="AJ7" s="35">
        <f t="shared" si="4"/>
        <v>0</v>
      </c>
    </row>
    <row r="8" spans="1:36" s="3" customFormat="1" ht="117" customHeight="1">
      <c r="A8" s="43">
        <v>3</v>
      </c>
      <c r="B8" s="24" t="s">
        <v>480</v>
      </c>
      <c r="C8" s="43" t="s">
        <v>481</v>
      </c>
      <c r="D8" s="103" t="s">
        <v>46</v>
      </c>
      <c r="E8" s="97" t="s">
        <v>482</v>
      </c>
      <c r="F8" s="97" t="s">
        <v>483</v>
      </c>
      <c r="G8" s="24" t="s">
        <v>45</v>
      </c>
      <c r="H8" s="97"/>
      <c r="I8" s="24" t="s">
        <v>484</v>
      </c>
      <c r="J8" s="24" t="s">
        <v>168</v>
      </c>
      <c r="K8" s="107" t="s">
        <v>494</v>
      </c>
      <c r="L8" s="98" t="s">
        <v>495</v>
      </c>
      <c r="M8" s="99">
        <v>1</v>
      </c>
      <c r="N8" s="106" t="s">
        <v>88</v>
      </c>
      <c r="O8" s="100" t="s">
        <v>496</v>
      </c>
      <c r="P8" s="43" t="s">
        <v>220</v>
      </c>
      <c r="Q8" s="29">
        <v>45658</v>
      </c>
      <c r="R8" s="30">
        <v>46022</v>
      </c>
      <c r="S8" s="24" t="s">
        <v>488</v>
      </c>
      <c r="T8" s="24" t="s">
        <v>497</v>
      </c>
      <c r="U8" s="32">
        <v>5</v>
      </c>
      <c r="V8" s="33"/>
      <c r="W8" s="101">
        <v>1</v>
      </c>
      <c r="X8" s="101">
        <v>1</v>
      </c>
      <c r="Y8" s="101">
        <v>1</v>
      </c>
      <c r="Z8" s="102">
        <v>1</v>
      </c>
      <c r="AA8" s="34"/>
      <c r="AB8" s="34">
        <f t="shared" si="0"/>
        <v>0</v>
      </c>
      <c r="AC8" s="34"/>
      <c r="AD8" s="35">
        <f t="shared" si="1"/>
        <v>0</v>
      </c>
      <c r="AE8" s="34"/>
      <c r="AF8" s="35">
        <f t="shared" si="2"/>
        <v>0</v>
      </c>
      <c r="AG8" s="34"/>
      <c r="AH8" s="35">
        <f t="shared" si="3"/>
        <v>0</v>
      </c>
      <c r="AI8" s="36"/>
      <c r="AJ8" s="35">
        <f t="shared" si="4"/>
        <v>0</v>
      </c>
    </row>
    <row r="9" spans="1:36" s="3" customFormat="1" ht="117" customHeight="1">
      <c r="A9" s="43">
        <v>4</v>
      </c>
      <c r="B9" s="24" t="s">
        <v>480</v>
      </c>
      <c r="C9" s="43" t="s">
        <v>481</v>
      </c>
      <c r="D9" s="103" t="s">
        <v>46</v>
      </c>
      <c r="E9" s="97" t="s">
        <v>482</v>
      </c>
      <c r="F9" s="97" t="s">
        <v>483</v>
      </c>
      <c r="G9" s="24" t="s">
        <v>45</v>
      </c>
      <c r="H9" s="97"/>
      <c r="I9" s="24" t="s">
        <v>484</v>
      </c>
      <c r="J9" s="24" t="s">
        <v>168</v>
      </c>
      <c r="K9" s="108" t="s">
        <v>498</v>
      </c>
      <c r="L9" s="98" t="s">
        <v>499</v>
      </c>
      <c r="M9" s="99">
        <v>1</v>
      </c>
      <c r="N9" s="106" t="s">
        <v>88</v>
      </c>
      <c r="O9" s="100" t="s">
        <v>500</v>
      </c>
      <c r="P9" s="43" t="s">
        <v>220</v>
      </c>
      <c r="Q9" s="29">
        <v>45717</v>
      </c>
      <c r="R9" s="30">
        <v>46022</v>
      </c>
      <c r="S9" s="24" t="s">
        <v>488</v>
      </c>
      <c r="T9" s="24" t="s">
        <v>501</v>
      </c>
      <c r="U9" s="32">
        <v>5</v>
      </c>
      <c r="V9" s="33"/>
      <c r="W9" s="101">
        <v>1</v>
      </c>
      <c r="X9" s="101">
        <v>1</v>
      </c>
      <c r="Y9" s="101">
        <v>1</v>
      </c>
      <c r="Z9" s="102">
        <v>1</v>
      </c>
      <c r="AA9" s="34"/>
      <c r="AB9" s="34">
        <f t="shared" si="0"/>
        <v>0</v>
      </c>
      <c r="AC9" s="34"/>
      <c r="AD9" s="35">
        <f t="shared" si="1"/>
        <v>0</v>
      </c>
      <c r="AE9" s="34"/>
      <c r="AF9" s="35">
        <f t="shared" si="2"/>
        <v>0</v>
      </c>
      <c r="AG9" s="34"/>
      <c r="AH9" s="35">
        <f t="shared" si="3"/>
        <v>0</v>
      </c>
      <c r="AI9" s="36"/>
      <c r="AJ9" s="35">
        <f t="shared" si="4"/>
        <v>0</v>
      </c>
    </row>
    <row r="10" spans="1:36" s="3" customFormat="1" ht="117" customHeight="1">
      <c r="A10" s="43">
        <v>5</v>
      </c>
      <c r="B10" s="24" t="s">
        <v>480</v>
      </c>
      <c r="C10" s="43" t="s">
        <v>481</v>
      </c>
      <c r="D10" s="103" t="s">
        <v>46</v>
      </c>
      <c r="E10" s="97" t="s">
        <v>482</v>
      </c>
      <c r="F10" s="97" t="s">
        <v>483</v>
      </c>
      <c r="G10" s="24" t="s">
        <v>45</v>
      </c>
      <c r="H10" s="97"/>
      <c r="I10" s="24" t="s">
        <v>484</v>
      </c>
      <c r="J10" s="24" t="s">
        <v>147</v>
      </c>
      <c r="K10" s="97" t="s">
        <v>502</v>
      </c>
      <c r="L10" s="97" t="s">
        <v>503</v>
      </c>
      <c r="M10" s="99">
        <v>1</v>
      </c>
      <c r="N10" s="106" t="s">
        <v>504</v>
      </c>
      <c r="O10" s="103" t="s">
        <v>505</v>
      </c>
      <c r="P10" s="43" t="s">
        <v>220</v>
      </c>
      <c r="Q10" s="29">
        <v>45689</v>
      </c>
      <c r="R10" s="30">
        <v>46022</v>
      </c>
      <c r="S10" s="97" t="s">
        <v>401</v>
      </c>
      <c r="T10" s="24" t="s">
        <v>506</v>
      </c>
      <c r="U10" s="32">
        <v>5</v>
      </c>
      <c r="V10" s="33"/>
      <c r="W10" s="101">
        <v>1</v>
      </c>
      <c r="X10" s="101">
        <v>1</v>
      </c>
      <c r="Y10" s="101">
        <v>1</v>
      </c>
      <c r="Z10" s="102">
        <v>1</v>
      </c>
      <c r="AA10" s="34"/>
      <c r="AB10" s="34">
        <f t="shared" si="0"/>
        <v>0</v>
      </c>
      <c r="AC10" s="34"/>
      <c r="AD10" s="35">
        <f t="shared" si="1"/>
        <v>0</v>
      </c>
      <c r="AE10" s="34"/>
      <c r="AF10" s="35">
        <f t="shared" si="2"/>
        <v>0</v>
      </c>
      <c r="AG10" s="34"/>
      <c r="AH10" s="35">
        <f t="shared" si="3"/>
        <v>0</v>
      </c>
      <c r="AI10" s="36"/>
      <c r="AJ10" s="35">
        <f t="shared" si="4"/>
        <v>0</v>
      </c>
    </row>
    <row r="11" spans="1:36" s="3" customFormat="1" ht="117" customHeight="1">
      <c r="A11" s="43">
        <v>6</v>
      </c>
      <c r="B11" s="24" t="s">
        <v>480</v>
      </c>
      <c r="C11" s="43" t="s">
        <v>481</v>
      </c>
      <c r="D11" s="103" t="s">
        <v>46</v>
      </c>
      <c r="E11" s="97" t="s">
        <v>482</v>
      </c>
      <c r="F11" s="97" t="s">
        <v>483</v>
      </c>
      <c r="G11" s="24" t="s">
        <v>45</v>
      </c>
      <c r="H11" s="97"/>
      <c r="I11" s="24" t="s">
        <v>484</v>
      </c>
      <c r="J11" s="24" t="s">
        <v>147</v>
      </c>
      <c r="K11" s="97" t="s">
        <v>507</v>
      </c>
      <c r="L11" s="97" t="s">
        <v>508</v>
      </c>
      <c r="M11" s="99">
        <v>1</v>
      </c>
      <c r="N11" s="106" t="s">
        <v>504</v>
      </c>
      <c r="O11" s="103" t="s">
        <v>509</v>
      </c>
      <c r="P11" s="43" t="s">
        <v>220</v>
      </c>
      <c r="Q11" s="29">
        <v>45689</v>
      </c>
      <c r="R11" s="30">
        <v>46022</v>
      </c>
      <c r="S11" s="97" t="s">
        <v>401</v>
      </c>
      <c r="T11" s="97" t="s">
        <v>510</v>
      </c>
      <c r="U11" s="32">
        <v>10</v>
      </c>
      <c r="V11" s="33"/>
      <c r="W11" s="101">
        <v>1</v>
      </c>
      <c r="X11" s="101">
        <v>1</v>
      </c>
      <c r="Y11" s="101">
        <v>1</v>
      </c>
      <c r="Z11" s="102">
        <v>1</v>
      </c>
      <c r="AA11" s="34"/>
      <c r="AB11" s="34">
        <f t="shared" si="0"/>
        <v>0</v>
      </c>
      <c r="AC11" s="34"/>
      <c r="AD11" s="35">
        <f t="shared" si="1"/>
        <v>0</v>
      </c>
      <c r="AE11" s="34"/>
      <c r="AF11" s="35">
        <f t="shared" si="2"/>
        <v>0</v>
      </c>
      <c r="AG11" s="34"/>
      <c r="AH11" s="35">
        <f t="shared" si="3"/>
        <v>0</v>
      </c>
      <c r="AI11" s="36"/>
      <c r="AJ11" s="35">
        <f t="shared" si="4"/>
        <v>0</v>
      </c>
    </row>
    <row r="12" spans="1:36" s="3" customFormat="1" ht="117" customHeight="1">
      <c r="A12" s="43">
        <v>7</v>
      </c>
      <c r="B12" s="24" t="s">
        <v>480</v>
      </c>
      <c r="C12" s="43" t="s">
        <v>481</v>
      </c>
      <c r="D12" s="103" t="s">
        <v>46</v>
      </c>
      <c r="E12" s="97" t="s">
        <v>482</v>
      </c>
      <c r="F12" s="97" t="s">
        <v>483</v>
      </c>
      <c r="G12" s="24" t="s">
        <v>45</v>
      </c>
      <c r="H12" s="97"/>
      <c r="I12" s="24" t="s">
        <v>484</v>
      </c>
      <c r="J12" s="24" t="s">
        <v>147</v>
      </c>
      <c r="K12" s="24" t="s">
        <v>511</v>
      </c>
      <c r="L12" s="24" t="s">
        <v>512</v>
      </c>
      <c r="M12" s="99">
        <v>1</v>
      </c>
      <c r="N12" s="20" t="s">
        <v>504</v>
      </c>
      <c r="O12" s="103" t="s">
        <v>513</v>
      </c>
      <c r="P12" s="43" t="s">
        <v>220</v>
      </c>
      <c r="Q12" s="29">
        <v>45658</v>
      </c>
      <c r="R12" s="30">
        <v>46022</v>
      </c>
      <c r="S12" s="97" t="s">
        <v>401</v>
      </c>
      <c r="T12" s="97" t="s">
        <v>514</v>
      </c>
      <c r="U12" s="32">
        <v>10</v>
      </c>
      <c r="V12" s="33"/>
      <c r="W12" s="101">
        <v>1</v>
      </c>
      <c r="X12" s="101">
        <v>1</v>
      </c>
      <c r="Y12" s="101">
        <v>1</v>
      </c>
      <c r="Z12" s="102">
        <v>1</v>
      </c>
      <c r="AA12" s="34"/>
      <c r="AB12" s="34">
        <f t="shared" si="0"/>
        <v>0</v>
      </c>
      <c r="AC12" s="34"/>
      <c r="AD12" s="35">
        <f t="shared" si="1"/>
        <v>0</v>
      </c>
      <c r="AE12" s="34"/>
      <c r="AF12" s="35">
        <f t="shared" si="2"/>
        <v>0</v>
      </c>
      <c r="AG12" s="34"/>
      <c r="AH12" s="35">
        <f t="shared" si="3"/>
        <v>0</v>
      </c>
      <c r="AI12" s="36"/>
      <c r="AJ12" s="35">
        <f t="shared" si="4"/>
        <v>0</v>
      </c>
    </row>
    <row r="13" spans="1:36" s="3" customFormat="1" ht="117" customHeight="1">
      <c r="A13" s="43">
        <v>8</v>
      </c>
      <c r="B13" s="24" t="s">
        <v>480</v>
      </c>
      <c r="C13" s="43" t="s">
        <v>481</v>
      </c>
      <c r="D13" s="103" t="s">
        <v>46</v>
      </c>
      <c r="E13" s="97" t="s">
        <v>482</v>
      </c>
      <c r="F13" s="97" t="s">
        <v>483</v>
      </c>
      <c r="G13" s="24" t="s">
        <v>45</v>
      </c>
      <c r="H13" s="97"/>
      <c r="I13" s="24" t="s">
        <v>484</v>
      </c>
      <c r="J13" s="24" t="s">
        <v>147</v>
      </c>
      <c r="K13" s="97" t="s">
        <v>515</v>
      </c>
      <c r="L13" s="97" t="s">
        <v>516</v>
      </c>
      <c r="M13" s="99">
        <v>1</v>
      </c>
      <c r="N13" s="20" t="s">
        <v>504</v>
      </c>
      <c r="O13" s="103" t="s">
        <v>517</v>
      </c>
      <c r="P13" s="43" t="s">
        <v>220</v>
      </c>
      <c r="Q13" s="29">
        <v>45689</v>
      </c>
      <c r="R13" s="30">
        <v>46022</v>
      </c>
      <c r="S13" s="97" t="s">
        <v>401</v>
      </c>
      <c r="T13" s="97" t="s">
        <v>518</v>
      </c>
      <c r="U13" s="32">
        <v>10</v>
      </c>
      <c r="V13" s="33"/>
      <c r="W13" s="101">
        <v>1</v>
      </c>
      <c r="X13" s="101">
        <v>1</v>
      </c>
      <c r="Y13" s="101">
        <v>1</v>
      </c>
      <c r="Z13" s="102">
        <v>1</v>
      </c>
      <c r="AA13" s="34"/>
      <c r="AB13" s="34">
        <f t="shared" si="0"/>
        <v>0</v>
      </c>
      <c r="AC13" s="34"/>
      <c r="AD13" s="35">
        <f t="shared" si="1"/>
        <v>0</v>
      </c>
      <c r="AE13" s="34"/>
      <c r="AF13" s="35">
        <f t="shared" si="2"/>
        <v>0</v>
      </c>
      <c r="AG13" s="34"/>
      <c r="AH13" s="35">
        <f t="shared" si="3"/>
        <v>0</v>
      </c>
      <c r="AI13" s="36"/>
      <c r="AJ13" s="35">
        <f t="shared" si="4"/>
        <v>0</v>
      </c>
    </row>
    <row r="14" spans="1:36" s="3" customFormat="1" ht="117" customHeight="1">
      <c r="A14" s="43">
        <v>9</v>
      </c>
      <c r="B14" s="24" t="s">
        <v>480</v>
      </c>
      <c r="C14" s="43" t="s">
        <v>481</v>
      </c>
      <c r="D14" s="103" t="s">
        <v>46</v>
      </c>
      <c r="E14" s="97" t="s">
        <v>482</v>
      </c>
      <c r="F14" s="97" t="s">
        <v>483</v>
      </c>
      <c r="G14" s="24" t="s">
        <v>45</v>
      </c>
      <c r="H14" s="97"/>
      <c r="I14" s="24" t="s">
        <v>484</v>
      </c>
      <c r="J14" s="24" t="s">
        <v>147</v>
      </c>
      <c r="K14" s="97" t="s">
        <v>519</v>
      </c>
      <c r="L14" s="97" t="s">
        <v>520</v>
      </c>
      <c r="M14" s="99">
        <v>1</v>
      </c>
      <c r="N14" s="20" t="s">
        <v>504</v>
      </c>
      <c r="O14" s="103" t="s">
        <v>521</v>
      </c>
      <c r="P14" s="43" t="s">
        <v>220</v>
      </c>
      <c r="Q14" s="29">
        <v>45658</v>
      </c>
      <c r="R14" s="30">
        <v>46022</v>
      </c>
      <c r="S14" s="97" t="s">
        <v>401</v>
      </c>
      <c r="T14" s="97" t="s">
        <v>522</v>
      </c>
      <c r="U14" s="32">
        <v>10</v>
      </c>
      <c r="V14" s="33"/>
      <c r="W14" s="101">
        <v>1</v>
      </c>
      <c r="X14" s="101">
        <v>1</v>
      </c>
      <c r="Y14" s="101">
        <v>1</v>
      </c>
      <c r="Z14" s="102">
        <v>1</v>
      </c>
      <c r="AA14" s="34"/>
      <c r="AB14" s="34">
        <f t="shared" si="0"/>
        <v>0</v>
      </c>
      <c r="AC14" s="34"/>
      <c r="AD14" s="35">
        <f t="shared" si="1"/>
        <v>0</v>
      </c>
      <c r="AE14" s="34"/>
      <c r="AF14" s="35">
        <f t="shared" si="2"/>
        <v>0</v>
      </c>
      <c r="AG14" s="34"/>
      <c r="AH14" s="35">
        <f t="shared" si="3"/>
        <v>0</v>
      </c>
      <c r="AI14" s="36"/>
      <c r="AJ14" s="35">
        <f t="shared" si="4"/>
        <v>0</v>
      </c>
    </row>
    <row r="15" spans="1:36" s="3" customFormat="1" ht="117" customHeight="1">
      <c r="A15" s="43">
        <v>10</v>
      </c>
      <c r="B15" s="24" t="s">
        <v>480</v>
      </c>
      <c r="C15" s="43" t="s">
        <v>481</v>
      </c>
      <c r="D15" s="103" t="s">
        <v>46</v>
      </c>
      <c r="E15" s="97" t="s">
        <v>482</v>
      </c>
      <c r="F15" s="97" t="s">
        <v>483</v>
      </c>
      <c r="G15" s="24" t="s">
        <v>45</v>
      </c>
      <c r="H15" s="97"/>
      <c r="I15" s="24" t="s">
        <v>484</v>
      </c>
      <c r="J15" s="24" t="s">
        <v>147</v>
      </c>
      <c r="K15" s="97" t="s">
        <v>523</v>
      </c>
      <c r="L15" s="109" t="s">
        <v>524</v>
      </c>
      <c r="M15" s="99">
        <v>1</v>
      </c>
      <c r="N15" s="20" t="s">
        <v>504</v>
      </c>
      <c r="O15" s="103" t="s">
        <v>525</v>
      </c>
      <c r="P15" s="43" t="s">
        <v>220</v>
      </c>
      <c r="Q15" s="29">
        <v>45658</v>
      </c>
      <c r="R15" s="30">
        <v>46022</v>
      </c>
      <c r="S15" s="97" t="s">
        <v>401</v>
      </c>
      <c r="T15" s="97" t="s">
        <v>526</v>
      </c>
      <c r="U15" s="32">
        <v>10</v>
      </c>
      <c r="V15" s="33"/>
      <c r="W15" s="101">
        <v>1</v>
      </c>
      <c r="X15" s="101">
        <v>1</v>
      </c>
      <c r="Y15" s="101">
        <v>1</v>
      </c>
      <c r="Z15" s="102">
        <v>1</v>
      </c>
      <c r="AA15" s="34"/>
      <c r="AB15" s="34">
        <f t="shared" si="0"/>
        <v>0</v>
      </c>
      <c r="AC15" s="34"/>
      <c r="AD15" s="35">
        <f t="shared" si="1"/>
        <v>0</v>
      </c>
      <c r="AE15" s="34"/>
      <c r="AF15" s="35">
        <f t="shared" si="2"/>
        <v>0</v>
      </c>
      <c r="AG15" s="34"/>
      <c r="AH15" s="35">
        <f t="shared" si="3"/>
        <v>0</v>
      </c>
      <c r="AI15" s="36"/>
      <c r="AJ15" s="35">
        <f t="shared" si="4"/>
        <v>0</v>
      </c>
    </row>
    <row r="16" spans="1:36" s="3" customFormat="1" ht="117" customHeight="1">
      <c r="A16" s="43">
        <v>11</v>
      </c>
      <c r="B16" s="24" t="s">
        <v>480</v>
      </c>
      <c r="C16" s="43" t="s">
        <v>481</v>
      </c>
      <c r="D16" s="103" t="s">
        <v>46</v>
      </c>
      <c r="E16" s="97" t="s">
        <v>482</v>
      </c>
      <c r="F16" s="97" t="s">
        <v>483</v>
      </c>
      <c r="G16" s="24" t="s">
        <v>45</v>
      </c>
      <c r="H16" s="97"/>
      <c r="I16" s="24" t="s">
        <v>484</v>
      </c>
      <c r="J16" s="24" t="s">
        <v>147</v>
      </c>
      <c r="K16" s="97" t="s">
        <v>527</v>
      </c>
      <c r="L16" s="109" t="s">
        <v>528</v>
      </c>
      <c r="M16" s="99">
        <v>1</v>
      </c>
      <c r="N16" s="20" t="s">
        <v>504</v>
      </c>
      <c r="O16" s="103" t="s">
        <v>529</v>
      </c>
      <c r="P16" s="43" t="s">
        <v>220</v>
      </c>
      <c r="Q16" s="29">
        <v>45658</v>
      </c>
      <c r="R16" s="30">
        <v>46022</v>
      </c>
      <c r="S16" s="97" t="s">
        <v>401</v>
      </c>
      <c r="T16" s="97" t="s">
        <v>530</v>
      </c>
      <c r="U16" s="32">
        <v>10</v>
      </c>
      <c r="V16" s="33"/>
      <c r="W16" s="101">
        <v>1</v>
      </c>
      <c r="X16" s="101">
        <v>1</v>
      </c>
      <c r="Y16" s="101">
        <v>1</v>
      </c>
      <c r="Z16" s="102">
        <v>1</v>
      </c>
      <c r="AA16" s="34"/>
      <c r="AB16" s="34">
        <f t="shared" si="0"/>
        <v>0</v>
      </c>
      <c r="AC16" s="34"/>
      <c r="AD16" s="35">
        <f t="shared" si="1"/>
        <v>0</v>
      </c>
      <c r="AE16" s="34"/>
      <c r="AF16" s="35">
        <f t="shared" si="2"/>
        <v>0</v>
      </c>
      <c r="AG16" s="34"/>
      <c r="AH16" s="35">
        <f t="shared" si="3"/>
        <v>0</v>
      </c>
      <c r="AI16" s="36"/>
      <c r="AJ16" s="35">
        <f t="shared" si="4"/>
        <v>0</v>
      </c>
    </row>
  </sheetData>
  <protectedRanges>
    <protectedRange sqref="V6:V16" name="Range1"/>
    <protectedRange sqref="AG6:AG16" name="Range2"/>
  </protectedRanges>
  <autoFilter ref="A5:AJ16" xr:uid="{00000000-0009-0000-0000-000000000000}"/>
  <mergeCells count="7">
    <mergeCell ref="A1:C3"/>
    <mergeCell ref="E1:R3"/>
    <mergeCell ref="AI1:AI3"/>
    <mergeCell ref="A4:H4"/>
    <mergeCell ref="I4:T4"/>
    <mergeCell ref="V4:V5"/>
    <mergeCell ref="AA4:AJ4"/>
  </mergeCells>
  <pageMargins left="0.7" right="0.7" top="0.75" bottom="0.75" header="0.3" footer="0.3"/>
  <pageSetup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1</xdr:col>
                <xdr:colOff>219075</xdr:colOff>
                <xdr:row>0</xdr:row>
                <xdr:rowOff>47625</xdr:rowOff>
              </from>
              <to>
                <xdr:col>2</xdr:col>
                <xdr:colOff>142875</xdr:colOff>
                <xdr:row>2</xdr:row>
                <xdr:rowOff>142875</xdr:rowOff>
              </to>
            </anchor>
          </objectPr>
        </oleObject>
      </mc:Choice>
      <mc:Fallback>
        <oleObject progId="PBrush" shapeId="3073"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2332D-D31A-4D5D-958B-9A5EA37E6598}">
  <dimension ref="A1:AV24"/>
  <sheetViews>
    <sheetView showGridLines="0" topLeftCell="I1" zoomScale="115" zoomScaleNormal="115" workbookViewId="0">
      <selection activeCell="L5" sqref="L5"/>
    </sheetView>
  </sheetViews>
  <sheetFormatPr defaultColWidth="0" defaultRowHeight="62.25" customHeight="1"/>
  <cols>
    <col min="1" max="1" width="5" style="50" customWidth="1"/>
    <col min="2" max="4" width="21.28515625" style="52" customWidth="1"/>
    <col min="5" max="5" width="28.7109375" style="50" bestFit="1" customWidth="1"/>
    <col min="6" max="6" width="26.42578125" style="48" customWidth="1"/>
    <col min="7" max="7" width="32.7109375" style="48" customWidth="1"/>
    <col min="8" max="8" width="35.85546875" style="49" customWidth="1"/>
    <col min="9" max="9" width="20" style="1" bestFit="1" customWidth="1"/>
    <col min="10" max="10" width="16.5703125" style="1" customWidth="1"/>
    <col min="11" max="11" width="56" style="49" customWidth="1"/>
    <col min="12" max="12" width="30.28515625" style="50" customWidth="1"/>
    <col min="13" max="13" width="11" style="50" customWidth="1"/>
    <col min="14" max="14" width="13.85546875" style="50" bestFit="1" customWidth="1"/>
    <col min="15" max="15" width="40.85546875" style="49" customWidth="1"/>
    <col min="16" max="16" width="17" style="1" customWidth="1"/>
    <col min="17" max="17" width="11.7109375" style="50" customWidth="1"/>
    <col min="18" max="18" width="11.85546875" style="50" customWidth="1"/>
    <col min="19" max="19" width="22.140625" style="50" customWidth="1"/>
    <col min="20" max="20" width="31.28515625" style="52" customWidth="1"/>
    <col min="21" max="21" width="18.28515625" style="1" customWidth="1"/>
    <col min="22" max="22" width="61" style="1" customWidth="1"/>
    <col min="23" max="26" width="15.7109375" style="1" customWidth="1"/>
    <col min="27" max="30" width="15.7109375" style="50" customWidth="1"/>
    <col min="31" max="31" width="15.7109375" style="53" customWidth="1"/>
    <col min="32" max="34" width="15.7109375" style="50" customWidth="1"/>
    <col min="35" max="35" width="19.28515625" style="50" customWidth="1"/>
    <col min="36" max="36" width="15.7109375" style="50" customWidth="1"/>
    <col min="37" max="48" width="11.42578125" style="50" hidden="1" customWidth="1"/>
    <col min="49" max="16384" width="0" style="50" hidden="1"/>
  </cols>
  <sheetData>
    <row r="1" spans="1:36" s="3" customFormat="1" ht="15.75" customHeight="1">
      <c r="A1" s="174"/>
      <c r="B1" s="175"/>
      <c r="C1" s="175"/>
      <c r="D1" s="2"/>
      <c r="E1" s="177" t="s">
        <v>0</v>
      </c>
      <c r="F1" s="177"/>
      <c r="G1" s="177"/>
      <c r="H1" s="177"/>
      <c r="I1" s="177"/>
      <c r="J1" s="177"/>
      <c r="K1" s="177"/>
      <c r="L1" s="177"/>
      <c r="M1" s="177"/>
      <c r="N1" s="177"/>
      <c r="O1" s="177"/>
      <c r="P1" s="177"/>
      <c r="Q1" s="177"/>
      <c r="R1" s="177"/>
      <c r="U1" s="2"/>
      <c r="V1" s="2"/>
      <c r="W1" s="2"/>
      <c r="X1" s="2"/>
      <c r="Y1" s="2"/>
      <c r="Z1" s="2"/>
      <c r="AI1" s="178" t="s">
        <v>1</v>
      </c>
      <c r="AJ1" s="4" t="s">
        <v>2</v>
      </c>
    </row>
    <row r="2" spans="1:36" s="3" customFormat="1" ht="15.75" customHeight="1">
      <c r="A2" s="175"/>
      <c r="B2" s="175"/>
      <c r="C2" s="175"/>
      <c r="D2" s="2"/>
      <c r="E2" s="177"/>
      <c r="F2" s="177"/>
      <c r="G2" s="177"/>
      <c r="H2" s="177"/>
      <c r="I2" s="177"/>
      <c r="J2" s="177"/>
      <c r="K2" s="177"/>
      <c r="L2" s="177"/>
      <c r="M2" s="177"/>
      <c r="N2" s="177"/>
      <c r="O2" s="177"/>
      <c r="P2" s="177"/>
      <c r="Q2" s="177"/>
      <c r="R2" s="177"/>
      <c r="U2" s="2"/>
      <c r="V2" s="2"/>
      <c r="W2" s="2"/>
      <c r="X2" s="2"/>
      <c r="Y2" s="2"/>
      <c r="Z2" s="2"/>
      <c r="AI2" s="178"/>
      <c r="AJ2" s="5" t="s">
        <v>3</v>
      </c>
    </row>
    <row r="3" spans="1:36" s="3" customFormat="1" ht="15.75" customHeight="1">
      <c r="A3" s="176"/>
      <c r="B3" s="176"/>
      <c r="C3" s="176"/>
      <c r="D3" s="6"/>
      <c r="E3" s="177"/>
      <c r="F3" s="177"/>
      <c r="G3" s="177"/>
      <c r="H3" s="177"/>
      <c r="I3" s="177"/>
      <c r="J3" s="177"/>
      <c r="K3" s="177"/>
      <c r="L3" s="177"/>
      <c r="M3" s="177"/>
      <c r="N3" s="177"/>
      <c r="O3" s="177"/>
      <c r="P3" s="177"/>
      <c r="Q3" s="177"/>
      <c r="R3" s="177"/>
      <c r="U3" s="2"/>
      <c r="V3" s="2"/>
      <c r="W3" s="2"/>
      <c r="X3" s="2"/>
      <c r="Y3" s="2"/>
      <c r="Z3" s="2"/>
      <c r="AI3" s="178"/>
      <c r="AJ3" s="7">
        <v>45642</v>
      </c>
    </row>
    <row r="4" spans="1:36" s="10" customFormat="1" ht="29.1" customHeight="1">
      <c r="A4" s="179" t="s">
        <v>4</v>
      </c>
      <c r="B4" s="179"/>
      <c r="C4" s="179"/>
      <c r="D4" s="179"/>
      <c r="E4" s="179"/>
      <c r="F4" s="179"/>
      <c r="G4" s="179"/>
      <c r="H4" s="179"/>
      <c r="I4" s="180" t="s">
        <v>5</v>
      </c>
      <c r="J4" s="180"/>
      <c r="K4" s="180"/>
      <c r="L4" s="180"/>
      <c r="M4" s="180"/>
      <c r="N4" s="180"/>
      <c r="O4" s="180"/>
      <c r="P4" s="180"/>
      <c r="Q4" s="180"/>
      <c r="R4" s="180"/>
      <c r="S4" s="180"/>
      <c r="T4" s="180"/>
      <c r="U4" s="8"/>
      <c r="V4" s="181" t="s">
        <v>6</v>
      </c>
      <c r="W4" s="9"/>
      <c r="X4" s="9"/>
      <c r="Y4" s="9"/>
      <c r="Z4" s="9"/>
      <c r="AA4" s="182" t="s">
        <v>7</v>
      </c>
      <c r="AB4" s="183"/>
      <c r="AC4" s="183"/>
      <c r="AD4" s="183"/>
      <c r="AE4" s="183"/>
      <c r="AF4" s="183"/>
      <c r="AG4" s="183"/>
      <c r="AH4" s="183"/>
      <c r="AI4" s="183"/>
      <c r="AJ4" s="183"/>
    </row>
    <row r="5" spans="1:36" s="19" customFormat="1" ht="77.099999999999994" customHeight="1">
      <c r="A5" s="11" t="s">
        <v>8</v>
      </c>
      <c r="B5" s="11" t="s">
        <v>9</v>
      </c>
      <c r="C5" s="11" t="s">
        <v>333</v>
      </c>
      <c r="D5" s="11" t="s">
        <v>11</v>
      </c>
      <c r="E5" s="11" t="s">
        <v>12</v>
      </c>
      <c r="F5" s="11" t="s">
        <v>13</v>
      </c>
      <c r="G5" s="11" t="s">
        <v>14</v>
      </c>
      <c r="H5" s="11" t="s">
        <v>15</v>
      </c>
      <c r="I5" s="12" t="s">
        <v>16</v>
      </c>
      <c r="J5" s="12" t="s">
        <v>17</v>
      </c>
      <c r="K5" s="12" t="s">
        <v>18</v>
      </c>
      <c r="L5" s="12" t="s">
        <v>19</v>
      </c>
      <c r="M5" s="12" t="s">
        <v>20</v>
      </c>
      <c r="N5" s="12" t="s">
        <v>21</v>
      </c>
      <c r="O5" s="12" t="s">
        <v>22</v>
      </c>
      <c r="P5" s="12" t="s">
        <v>23</v>
      </c>
      <c r="Q5" s="12" t="s">
        <v>24</v>
      </c>
      <c r="R5" s="12" t="s">
        <v>25</v>
      </c>
      <c r="S5" s="12" t="s">
        <v>26</v>
      </c>
      <c r="T5" s="12" t="s">
        <v>27</v>
      </c>
      <c r="U5" s="12" t="s">
        <v>28</v>
      </c>
      <c r="V5" s="181"/>
      <c r="W5" s="13" t="s">
        <v>29</v>
      </c>
      <c r="X5" s="13" t="s">
        <v>30</v>
      </c>
      <c r="Y5" s="14" t="s">
        <v>31</v>
      </c>
      <c r="Z5" s="14" t="s">
        <v>32</v>
      </c>
      <c r="AA5" s="14" t="s">
        <v>33</v>
      </c>
      <c r="AB5" s="15" t="s">
        <v>34</v>
      </c>
      <c r="AC5" s="16" t="s">
        <v>35</v>
      </c>
      <c r="AD5" s="15" t="s">
        <v>36</v>
      </c>
      <c r="AE5" s="16" t="s">
        <v>37</v>
      </c>
      <c r="AF5" s="15" t="s">
        <v>38</v>
      </c>
      <c r="AG5" s="16" t="s">
        <v>39</v>
      </c>
      <c r="AH5" s="15" t="s">
        <v>40</v>
      </c>
      <c r="AI5" s="17" t="s">
        <v>41</v>
      </c>
      <c r="AJ5" s="18" t="s">
        <v>42</v>
      </c>
    </row>
    <row r="6" spans="1:36" s="3" customFormat="1" ht="54">
      <c r="A6" s="47">
        <v>1</v>
      </c>
      <c r="B6" s="44" t="s">
        <v>531</v>
      </c>
      <c r="C6" s="44" t="s">
        <v>45</v>
      </c>
      <c r="D6" s="44" t="s">
        <v>532</v>
      </c>
      <c r="E6" s="44" t="s">
        <v>533</v>
      </c>
      <c r="F6" s="44" t="s">
        <v>534</v>
      </c>
      <c r="G6" s="24" t="s">
        <v>45</v>
      </c>
      <c r="H6" s="24" t="s">
        <v>167</v>
      </c>
      <c r="I6" s="44" t="s">
        <v>535</v>
      </c>
      <c r="J6" s="24" t="s">
        <v>216</v>
      </c>
      <c r="K6" s="44" t="s">
        <v>536</v>
      </c>
      <c r="L6" s="44" t="s">
        <v>537</v>
      </c>
      <c r="M6" s="54">
        <v>1</v>
      </c>
      <c r="N6" s="44" t="s">
        <v>88</v>
      </c>
      <c r="O6" s="44" t="s">
        <v>538</v>
      </c>
      <c r="P6" s="44" t="s">
        <v>56</v>
      </c>
      <c r="Q6" s="55">
        <v>45658</v>
      </c>
      <c r="R6" s="55">
        <v>46022</v>
      </c>
      <c r="S6" s="44" t="s">
        <v>401</v>
      </c>
      <c r="T6" s="44" t="s">
        <v>539</v>
      </c>
      <c r="U6" s="56">
        <v>4</v>
      </c>
      <c r="V6" s="33"/>
      <c r="W6" s="57">
        <v>0</v>
      </c>
      <c r="X6" s="57">
        <v>0</v>
      </c>
      <c r="Y6" s="57">
        <v>0.5</v>
      </c>
      <c r="Z6" s="58">
        <v>1</v>
      </c>
      <c r="AA6" s="59"/>
      <c r="AB6" s="34">
        <f t="shared" ref="AB6:AB24" si="0">IFERROR(((AA6/M6)*U6)/100, 0)</f>
        <v>0</v>
      </c>
      <c r="AC6" s="59"/>
      <c r="AD6" s="35">
        <f t="shared" ref="AD6:AD24" si="1">IFERROR(((AC6/M6)*U6)/100,0)</f>
        <v>0</v>
      </c>
      <c r="AE6" s="59"/>
      <c r="AF6" s="35">
        <f t="shared" ref="AF6:AF24" si="2">IFERROR(((AE6/M6)*U6)/100,0)</f>
        <v>0</v>
      </c>
      <c r="AG6" s="59"/>
      <c r="AH6" s="35">
        <f t="shared" ref="AH6:AH24" si="3">IFERROR(((AG6/M6)*U6)/100,0)</f>
        <v>0</v>
      </c>
      <c r="AI6" s="36">
        <f>IF(NOT(AG6=0), AG6, IF(NOT(AE6=0), AE6, IF(NOT(AC6=0), AC6, IF(NOT(AA6=0), AA6, 0))))</f>
        <v>0</v>
      </c>
      <c r="AJ6" s="35">
        <f t="shared" ref="AJ6:AJ24" si="4">IFERROR((((AI6/M6)*U6)/100),0)</f>
        <v>0</v>
      </c>
    </row>
    <row r="7" spans="1:36" s="3" customFormat="1" ht="94.5">
      <c r="A7" s="47">
        <v>2</v>
      </c>
      <c r="B7" s="44" t="s">
        <v>531</v>
      </c>
      <c r="C7" s="44" t="s">
        <v>45</v>
      </c>
      <c r="D7" s="60" t="s">
        <v>540</v>
      </c>
      <c r="E7" s="44" t="s">
        <v>533</v>
      </c>
      <c r="F7" s="44" t="s">
        <v>534</v>
      </c>
      <c r="G7" s="24" t="s">
        <v>45</v>
      </c>
      <c r="H7" s="24" t="s">
        <v>49</v>
      </c>
      <c r="I7" s="44" t="s">
        <v>535</v>
      </c>
      <c r="J7" s="46" t="s">
        <v>168</v>
      </c>
      <c r="K7" s="61" t="s">
        <v>541</v>
      </c>
      <c r="L7" s="44" t="s">
        <v>542</v>
      </c>
      <c r="M7" s="54">
        <v>0.9</v>
      </c>
      <c r="N7" s="44" t="s">
        <v>88</v>
      </c>
      <c r="O7" s="61" t="s">
        <v>543</v>
      </c>
      <c r="P7" s="44" t="s">
        <v>220</v>
      </c>
      <c r="Q7" s="55">
        <v>45658</v>
      </c>
      <c r="R7" s="55">
        <v>46022</v>
      </c>
      <c r="S7" s="44" t="s">
        <v>401</v>
      </c>
      <c r="T7" s="44" t="s">
        <v>544</v>
      </c>
      <c r="U7" s="56">
        <v>4</v>
      </c>
      <c r="V7" s="33"/>
      <c r="W7" s="62">
        <v>0.9</v>
      </c>
      <c r="X7" s="63">
        <v>0.9</v>
      </c>
      <c r="Y7" s="62">
        <v>0.9</v>
      </c>
      <c r="Z7" s="64">
        <v>0.9</v>
      </c>
      <c r="AA7" s="34"/>
      <c r="AB7" s="34">
        <f t="shared" si="0"/>
        <v>0</v>
      </c>
      <c r="AC7" s="34"/>
      <c r="AD7" s="35">
        <f t="shared" si="1"/>
        <v>0</v>
      </c>
      <c r="AE7" s="34"/>
      <c r="AF7" s="35">
        <f t="shared" si="2"/>
        <v>0</v>
      </c>
      <c r="AG7" s="34"/>
      <c r="AH7" s="35">
        <f t="shared" si="3"/>
        <v>0</v>
      </c>
      <c r="AI7" s="36">
        <f>IFERROR(IF(AND(M7=AA7, M7=AC7, M7=AE7, M7=AG7), M7, AVERAGE(AA7, AC7, AE7, AG7)), 0)</f>
        <v>0</v>
      </c>
      <c r="AJ7" s="35">
        <f t="shared" si="4"/>
        <v>0</v>
      </c>
    </row>
    <row r="8" spans="1:36" s="3" customFormat="1" ht="54">
      <c r="A8" s="47">
        <v>3</v>
      </c>
      <c r="B8" s="44" t="s">
        <v>531</v>
      </c>
      <c r="C8" s="44" t="s">
        <v>45</v>
      </c>
      <c r="D8" s="44" t="s">
        <v>532</v>
      </c>
      <c r="E8" s="44" t="s">
        <v>407</v>
      </c>
      <c r="F8" s="44" t="s">
        <v>545</v>
      </c>
      <c r="G8" s="24" t="s">
        <v>282</v>
      </c>
      <c r="H8" s="24" t="s">
        <v>167</v>
      </c>
      <c r="I8" s="44" t="s">
        <v>535</v>
      </c>
      <c r="J8" s="46" t="s">
        <v>168</v>
      </c>
      <c r="K8" s="44" t="s">
        <v>546</v>
      </c>
      <c r="L8" s="44" t="s">
        <v>547</v>
      </c>
      <c r="M8" s="54">
        <v>1</v>
      </c>
      <c r="N8" s="44" t="s">
        <v>88</v>
      </c>
      <c r="O8" s="44" t="s">
        <v>548</v>
      </c>
      <c r="P8" s="44" t="s">
        <v>56</v>
      </c>
      <c r="Q8" s="55">
        <v>45658</v>
      </c>
      <c r="R8" s="55">
        <v>46022</v>
      </c>
      <c r="S8" s="44" t="s">
        <v>458</v>
      </c>
      <c r="T8" s="44" t="s">
        <v>549</v>
      </c>
      <c r="U8" s="56">
        <v>4</v>
      </c>
      <c r="V8" s="33"/>
      <c r="W8" s="62">
        <v>1</v>
      </c>
      <c r="X8" s="63">
        <v>1</v>
      </c>
      <c r="Y8" s="62">
        <v>1</v>
      </c>
      <c r="Z8" s="64">
        <v>1</v>
      </c>
      <c r="AA8" s="34"/>
      <c r="AB8" s="34">
        <f t="shared" si="0"/>
        <v>0</v>
      </c>
      <c r="AC8" s="34"/>
      <c r="AD8" s="35">
        <f t="shared" si="1"/>
        <v>0</v>
      </c>
      <c r="AE8" s="34"/>
      <c r="AF8" s="35">
        <f t="shared" si="2"/>
        <v>0</v>
      </c>
      <c r="AG8" s="34"/>
      <c r="AH8" s="35">
        <f t="shared" si="3"/>
        <v>0</v>
      </c>
      <c r="AI8" s="36">
        <f>IFERROR(IF(AND(M8=AA8, M8=AC8, M8=AE8, M8=AG8), M8, AVERAGE(AA8, AC8, AE8, AG8)), 0)</f>
        <v>0</v>
      </c>
      <c r="AJ8" s="35">
        <f t="shared" si="4"/>
        <v>0</v>
      </c>
    </row>
    <row r="9" spans="1:36" s="3" customFormat="1" ht="40.5">
      <c r="A9" s="47">
        <v>4</v>
      </c>
      <c r="B9" s="44" t="s">
        <v>531</v>
      </c>
      <c r="C9" s="44" t="s">
        <v>45</v>
      </c>
      <c r="D9" s="44" t="s">
        <v>532</v>
      </c>
      <c r="E9" s="44" t="s">
        <v>407</v>
      </c>
      <c r="F9" s="44" t="s">
        <v>545</v>
      </c>
      <c r="G9" s="24" t="s">
        <v>282</v>
      </c>
      <c r="H9" s="24" t="s">
        <v>49</v>
      </c>
      <c r="I9" s="44" t="s">
        <v>535</v>
      </c>
      <c r="J9" s="46" t="s">
        <v>168</v>
      </c>
      <c r="K9" s="44" t="s">
        <v>550</v>
      </c>
      <c r="L9" s="44" t="s">
        <v>551</v>
      </c>
      <c r="M9" s="54">
        <v>1</v>
      </c>
      <c r="N9" s="44" t="s">
        <v>88</v>
      </c>
      <c r="O9" s="44" t="s">
        <v>552</v>
      </c>
      <c r="P9" s="44" t="s">
        <v>56</v>
      </c>
      <c r="Q9" s="55">
        <v>45658</v>
      </c>
      <c r="R9" s="55">
        <v>46022</v>
      </c>
      <c r="S9" s="44" t="s">
        <v>458</v>
      </c>
      <c r="T9" s="44" t="s">
        <v>553</v>
      </c>
      <c r="U9" s="56">
        <v>4</v>
      </c>
      <c r="V9" s="33"/>
      <c r="W9" s="62">
        <v>0.8</v>
      </c>
      <c r="X9" s="63">
        <v>0.8</v>
      </c>
      <c r="Y9" s="62">
        <v>0.8</v>
      </c>
      <c r="Z9" s="64">
        <v>1</v>
      </c>
      <c r="AA9" s="34"/>
      <c r="AB9" s="34">
        <f t="shared" si="0"/>
        <v>0</v>
      </c>
      <c r="AC9" s="34"/>
      <c r="AD9" s="35">
        <f t="shared" si="1"/>
        <v>0</v>
      </c>
      <c r="AE9" s="34"/>
      <c r="AF9" s="35">
        <f t="shared" si="2"/>
        <v>0</v>
      </c>
      <c r="AG9" s="34"/>
      <c r="AH9" s="35">
        <f t="shared" si="3"/>
        <v>0</v>
      </c>
      <c r="AI9" s="36">
        <f>IFERROR(IF(AND(M9=AA9, M9=AC9, M9=AE9, M9=AG9), M9, AVERAGE(AA9, AC9, AE9, AG9)), 0)</f>
        <v>0</v>
      </c>
      <c r="AJ9" s="35">
        <f t="shared" si="4"/>
        <v>0</v>
      </c>
    </row>
    <row r="10" spans="1:36" s="3" customFormat="1" ht="121.5">
      <c r="A10" s="47">
        <v>5</v>
      </c>
      <c r="B10" s="44" t="s">
        <v>531</v>
      </c>
      <c r="C10" s="44" t="s">
        <v>45</v>
      </c>
      <c r="D10" s="44" t="s">
        <v>532</v>
      </c>
      <c r="E10" s="44" t="s">
        <v>533</v>
      </c>
      <c r="F10" s="44" t="s">
        <v>534</v>
      </c>
      <c r="G10" s="24" t="s">
        <v>45</v>
      </c>
      <c r="H10" s="24" t="s">
        <v>167</v>
      </c>
      <c r="I10" s="44" t="s">
        <v>535</v>
      </c>
      <c r="J10" s="46" t="s">
        <v>168</v>
      </c>
      <c r="K10" s="44" t="s">
        <v>554</v>
      </c>
      <c r="L10" s="44" t="s">
        <v>555</v>
      </c>
      <c r="M10" s="54">
        <v>0.95</v>
      </c>
      <c r="N10" s="44" t="s">
        <v>88</v>
      </c>
      <c r="O10" s="44" t="s">
        <v>556</v>
      </c>
      <c r="P10" s="44" t="s">
        <v>74</v>
      </c>
      <c r="Q10" s="55">
        <v>45658</v>
      </c>
      <c r="R10" s="55">
        <v>46022</v>
      </c>
      <c r="S10" s="44" t="s">
        <v>401</v>
      </c>
      <c r="T10" s="44" t="s">
        <v>557</v>
      </c>
      <c r="U10" s="56">
        <v>10</v>
      </c>
      <c r="V10" s="33"/>
      <c r="W10" s="62">
        <v>0.95</v>
      </c>
      <c r="X10" s="63">
        <v>0.95</v>
      </c>
      <c r="Y10" s="62">
        <v>0.95</v>
      </c>
      <c r="Z10" s="64">
        <v>0.95</v>
      </c>
      <c r="AA10" s="34"/>
      <c r="AB10" s="34">
        <f t="shared" si="0"/>
        <v>0</v>
      </c>
      <c r="AC10" s="34"/>
      <c r="AD10" s="35">
        <f t="shared" si="1"/>
        <v>0</v>
      </c>
      <c r="AE10" s="34"/>
      <c r="AF10" s="35">
        <f t="shared" si="2"/>
        <v>0</v>
      </c>
      <c r="AG10" s="34"/>
      <c r="AH10" s="35">
        <f t="shared" si="3"/>
        <v>0</v>
      </c>
      <c r="AI10" s="36">
        <f>IFERROR(IF(AND(M10=AA10, M10=AC10, M10=AE10, M10=AG10), M10, AVERAGE(AA10, AC10, AE10, AG10)), 0)</f>
        <v>0</v>
      </c>
      <c r="AJ10" s="35">
        <f t="shared" si="4"/>
        <v>0</v>
      </c>
    </row>
    <row r="11" spans="1:36" s="3" customFormat="1" ht="54">
      <c r="A11" s="47">
        <v>6</v>
      </c>
      <c r="B11" s="44" t="s">
        <v>531</v>
      </c>
      <c r="C11" s="44" t="s">
        <v>45</v>
      </c>
      <c r="D11" s="44" t="s">
        <v>532</v>
      </c>
      <c r="E11" s="44" t="s">
        <v>407</v>
      </c>
      <c r="F11" s="44" t="s">
        <v>558</v>
      </c>
      <c r="G11" s="24" t="s">
        <v>45</v>
      </c>
      <c r="H11" s="24" t="s">
        <v>167</v>
      </c>
      <c r="I11" s="44" t="s">
        <v>535</v>
      </c>
      <c r="J11" s="24" t="s">
        <v>216</v>
      </c>
      <c r="K11" s="44" t="s">
        <v>559</v>
      </c>
      <c r="L11" s="44" t="s">
        <v>532</v>
      </c>
      <c r="M11" s="44">
        <v>1</v>
      </c>
      <c r="N11" s="44" t="s">
        <v>72</v>
      </c>
      <c r="O11" s="44" t="s">
        <v>560</v>
      </c>
      <c r="P11" s="44" t="s">
        <v>561</v>
      </c>
      <c r="Q11" s="55">
        <v>45870</v>
      </c>
      <c r="R11" s="55">
        <v>45930</v>
      </c>
      <c r="S11" s="44" t="s">
        <v>458</v>
      </c>
      <c r="T11" s="44" t="s">
        <v>562</v>
      </c>
      <c r="U11" s="56">
        <v>10</v>
      </c>
      <c r="V11" s="33"/>
      <c r="W11" s="65">
        <v>0</v>
      </c>
      <c r="X11" s="65">
        <v>0</v>
      </c>
      <c r="Y11" s="65">
        <v>0</v>
      </c>
      <c r="Z11" s="66">
        <v>1</v>
      </c>
      <c r="AA11" s="34"/>
      <c r="AB11" s="34">
        <f t="shared" si="0"/>
        <v>0</v>
      </c>
      <c r="AC11" s="34"/>
      <c r="AD11" s="35">
        <f t="shared" si="1"/>
        <v>0</v>
      </c>
      <c r="AE11" s="34"/>
      <c r="AF11" s="35">
        <f t="shared" si="2"/>
        <v>0</v>
      </c>
      <c r="AG11" s="34"/>
      <c r="AH11" s="35">
        <f t="shared" si="3"/>
        <v>0</v>
      </c>
      <c r="AI11" s="36">
        <f>IF(NOT(AG11=0), AG11, IF(NOT(AE11=0), AE11, IF(NOT(AC11=0), AC11, IF(NOT(AA11=0), AA11, 0))))</f>
        <v>0</v>
      </c>
      <c r="AJ11" s="35">
        <f t="shared" si="4"/>
        <v>0</v>
      </c>
    </row>
    <row r="12" spans="1:36" s="3" customFormat="1" ht="67.5">
      <c r="A12" s="47">
        <v>7</v>
      </c>
      <c r="B12" s="44" t="s">
        <v>531</v>
      </c>
      <c r="C12" s="44" t="s">
        <v>45</v>
      </c>
      <c r="D12" s="44" t="s">
        <v>532</v>
      </c>
      <c r="E12" s="44" t="s">
        <v>407</v>
      </c>
      <c r="F12" s="44" t="s">
        <v>558</v>
      </c>
      <c r="G12" s="24" t="s">
        <v>45</v>
      </c>
      <c r="H12" s="24" t="s">
        <v>167</v>
      </c>
      <c r="I12" s="44" t="s">
        <v>535</v>
      </c>
      <c r="J12" s="24" t="s">
        <v>216</v>
      </c>
      <c r="K12" s="67" t="s">
        <v>563</v>
      </c>
      <c r="L12" s="44" t="s">
        <v>532</v>
      </c>
      <c r="M12" s="44">
        <v>1</v>
      </c>
      <c r="N12" s="44" t="s">
        <v>72</v>
      </c>
      <c r="O12" s="44" t="s">
        <v>564</v>
      </c>
      <c r="P12" s="44" t="s">
        <v>561</v>
      </c>
      <c r="Q12" s="55">
        <v>45992</v>
      </c>
      <c r="R12" s="55">
        <v>46006</v>
      </c>
      <c r="S12" s="44" t="s">
        <v>458</v>
      </c>
      <c r="T12" s="44" t="s">
        <v>565</v>
      </c>
      <c r="U12" s="56">
        <v>4</v>
      </c>
      <c r="V12" s="33"/>
      <c r="W12" s="65">
        <v>0</v>
      </c>
      <c r="X12" s="65">
        <v>0</v>
      </c>
      <c r="Y12" s="65">
        <v>0</v>
      </c>
      <c r="Z12" s="66">
        <v>1</v>
      </c>
      <c r="AA12" s="34"/>
      <c r="AB12" s="34">
        <f t="shared" si="0"/>
        <v>0</v>
      </c>
      <c r="AC12" s="34"/>
      <c r="AD12" s="35">
        <f t="shared" si="1"/>
        <v>0</v>
      </c>
      <c r="AE12" s="34"/>
      <c r="AF12" s="35">
        <f t="shared" si="2"/>
        <v>0</v>
      </c>
      <c r="AG12" s="34"/>
      <c r="AH12" s="35">
        <f t="shared" si="3"/>
        <v>0</v>
      </c>
      <c r="AI12" s="36">
        <f>IF(NOT(AG12=0), AG12, IF(NOT(AE12=0), AE12, IF(NOT(AC12=0), AC12, IF(NOT(AA12=0), AA12, 0))))</f>
        <v>0</v>
      </c>
      <c r="AJ12" s="35">
        <f t="shared" si="4"/>
        <v>0</v>
      </c>
    </row>
    <row r="13" spans="1:36" s="3" customFormat="1" ht="114.75">
      <c r="A13" s="47">
        <v>8</v>
      </c>
      <c r="B13" s="44" t="s">
        <v>531</v>
      </c>
      <c r="C13" s="44" t="s">
        <v>45</v>
      </c>
      <c r="D13" s="44" t="s">
        <v>532</v>
      </c>
      <c r="E13" s="44" t="s">
        <v>407</v>
      </c>
      <c r="F13" s="44" t="s">
        <v>558</v>
      </c>
      <c r="G13" s="24" t="s">
        <v>45</v>
      </c>
      <c r="H13" s="24" t="s">
        <v>167</v>
      </c>
      <c r="I13" s="44" t="s">
        <v>535</v>
      </c>
      <c r="J13" s="24" t="s">
        <v>147</v>
      </c>
      <c r="K13" s="67" t="s">
        <v>566</v>
      </c>
      <c r="L13" s="44" t="s">
        <v>567</v>
      </c>
      <c r="M13" s="44">
        <v>12</v>
      </c>
      <c r="N13" s="44" t="s">
        <v>568</v>
      </c>
      <c r="O13" s="44" t="s">
        <v>569</v>
      </c>
      <c r="P13" s="44" t="s">
        <v>220</v>
      </c>
      <c r="Q13" s="55">
        <v>45658</v>
      </c>
      <c r="R13" s="55">
        <v>46022</v>
      </c>
      <c r="S13" s="44" t="s">
        <v>458</v>
      </c>
      <c r="T13" s="44" t="s">
        <v>570</v>
      </c>
      <c r="U13" s="56">
        <v>10</v>
      </c>
      <c r="V13" s="33"/>
      <c r="W13" s="65">
        <v>3</v>
      </c>
      <c r="X13" s="66">
        <v>3</v>
      </c>
      <c r="Y13" s="65">
        <v>3</v>
      </c>
      <c r="Z13" s="66">
        <v>3</v>
      </c>
      <c r="AA13" s="68"/>
      <c r="AB13" s="68">
        <f t="shared" si="0"/>
        <v>0</v>
      </c>
      <c r="AC13" s="68"/>
      <c r="AD13" s="69">
        <f t="shared" si="1"/>
        <v>0</v>
      </c>
      <c r="AE13" s="68"/>
      <c r="AF13" s="69">
        <f t="shared" si="2"/>
        <v>0</v>
      </c>
      <c r="AG13" s="68"/>
      <c r="AH13" s="69">
        <f t="shared" si="3"/>
        <v>0</v>
      </c>
      <c r="AI13" s="70">
        <f>+AA6+AC6+AE6+AG6</f>
        <v>0</v>
      </c>
      <c r="AJ13" s="69">
        <f t="shared" si="4"/>
        <v>0</v>
      </c>
    </row>
    <row r="14" spans="1:36" s="3" customFormat="1" ht="67.5">
      <c r="A14" s="47">
        <v>9</v>
      </c>
      <c r="B14" s="44" t="s">
        <v>531</v>
      </c>
      <c r="C14" s="44" t="s">
        <v>45</v>
      </c>
      <c r="D14" s="44" t="s">
        <v>532</v>
      </c>
      <c r="E14" s="44" t="s">
        <v>407</v>
      </c>
      <c r="F14" s="44" t="s">
        <v>558</v>
      </c>
      <c r="G14" s="24" t="s">
        <v>45</v>
      </c>
      <c r="H14" s="24" t="s">
        <v>167</v>
      </c>
      <c r="I14" s="44" t="s">
        <v>535</v>
      </c>
      <c r="J14" s="46" t="s">
        <v>168</v>
      </c>
      <c r="K14" s="44" t="s">
        <v>571</v>
      </c>
      <c r="L14" s="44" t="s">
        <v>572</v>
      </c>
      <c r="M14" s="54">
        <v>1</v>
      </c>
      <c r="N14" s="44" t="s">
        <v>88</v>
      </c>
      <c r="O14" s="44" t="s">
        <v>573</v>
      </c>
      <c r="P14" s="44" t="s">
        <v>220</v>
      </c>
      <c r="Q14" s="55">
        <v>45293</v>
      </c>
      <c r="R14" s="55" t="s">
        <v>574</v>
      </c>
      <c r="S14" s="44" t="s">
        <v>458</v>
      </c>
      <c r="T14" s="44" t="s">
        <v>575</v>
      </c>
      <c r="U14" s="56">
        <v>10</v>
      </c>
      <c r="V14" s="33"/>
      <c r="W14" s="71">
        <v>1</v>
      </c>
      <c r="X14" s="63">
        <v>1</v>
      </c>
      <c r="Y14" s="62">
        <v>1</v>
      </c>
      <c r="Z14" s="64">
        <v>1</v>
      </c>
      <c r="AA14" s="68"/>
      <c r="AB14" s="68">
        <f t="shared" si="0"/>
        <v>0</v>
      </c>
      <c r="AC14" s="68"/>
      <c r="AD14" s="69">
        <f t="shared" si="1"/>
        <v>0</v>
      </c>
      <c r="AE14" s="68"/>
      <c r="AF14" s="69">
        <f t="shared" si="2"/>
        <v>0</v>
      </c>
      <c r="AG14" s="68"/>
      <c r="AH14" s="69">
        <f t="shared" si="3"/>
        <v>0</v>
      </c>
      <c r="AI14" s="36">
        <f>IFERROR(IF(AND(M14=AA14, M14=AC14, M14=AE14, M14=AG14), M14, AVERAGE(AA14, AC14, AE14, AG14)), 0)</f>
        <v>0</v>
      </c>
      <c r="AJ14" s="35">
        <f t="shared" si="4"/>
        <v>0</v>
      </c>
    </row>
    <row r="15" spans="1:36" s="3" customFormat="1" ht="81">
      <c r="A15" s="47">
        <v>10</v>
      </c>
      <c r="B15" s="44" t="s">
        <v>531</v>
      </c>
      <c r="C15" s="44" t="s">
        <v>45</v>
      </c>
      <c r="D15" s="44" t="s">
        <v>532</v>
      </c>
      <c r="E15" s="44" t="s">
        <v>407</v>
      </c>
      <c r="F15" s="44" t="s">
        <v>558</v>
      </c>
      <c r="G15" s="24" t="s">
        <v>45</v>
      </c>
      <c r="H15" s="24" t="s">
        <v>167</v>
      </c>
      <c r="I15" s="44" t="s">
        <v>535</v>
      </c>
      <c r="J15" s="24" t="s">
        <v>216</v>
      </c>
      <c r="K15" s="72" t="s">
        <v>576</v>
      </c>
      <c r="L15" s="44" t="s">
        <v>532</v>
      </c>
      <c r="M15" s="44">
        <v>1</v>
      </c>
      <c r="N15" s="44" t="s">
        <v>72</v>
      </c>
      <c r="O15" s="44" t="s">
        <v>577</v>
      </c>
      <c r="P15" s="44" t="s">
        <v>561</v>
      </c>
      <c r="Q15" s="55">
        <v>45627</v>
      </c>
      <c r="R15" s="55">
        <v>45656</v>
      </c>
      <c r="S15" s="44" t="s">
        <v>458</v>
      </c>
      <c r="T15" s="44" t="s">
        <v>578</v>
      </c>
      <c r="U15" s="56">
        <v>4</v>
      </c>
      <c r="V15" s="33"/>
      <c r="W15" s="65">
        <v>0</v>
      </c>
      <c r="X15" s="65">
        <v>0</v>
      </c>
      <c r="Y15" s="65">
        <v>0</v>
      </c>
      <c r="Z15" s="66">
        <v>1</v>
      </c>
      <c r="AA15" s="68"/>
      <c r="AB15" s="68">
        <f t="shared" si="0"/>
        <v>0</v>
      </c>
      <c r="AC15" s="68"/>
      <c r="AD15" s="69">
        <f t="shared" si="1"/>
        <v>0</v>
      </c>
      <c r="AE15" s="68"/>
      <c r="AF15" s="69">
        <f t="shared" si="2"/>
        <v>0</v>
      </c>
      <c r="AG15" s="68"/>
      <c r="AH15" s="69">
        <f t="shared" si="3"/>
        <v>0</v>
      </c>
      <c r="AI15" s="36">
        <f>IF(NOT(AG15=0), AG15, IF(NOT(AE15=0), AE15, IF(NOT(AC15=0), AC15, IF(NOT(AA15=0), AA15, 0))))</f>
        <v>0</v>
      </c>
      <c r="AJ15" s="35">
        <f t="shared" si="4"/>
        <v>0</v>
      </c>
    </row>
    <row r="16" spans="1:36" s="3" customFormat="1" ht="54">
      <c r="A16" s="47">
        <v>11</v>
      </c>
      <c r="B16" s="61" t="s">
        <v>531</v>
      </c>
      <c r="C16" s="44" t="s">
        <v>45</v>
      </c>
      <c r="D16" s="61" t="s">
        <v>532</v>
      </c>
      <c r="E16" s="61" t="s">
        <v>407</v>
      </c>
      <c r="F16" s="61" t="s">
        <v>558</v>
      </c>
      <c r="G16" s="24" t="s">
        <v>45</v>
      </c>
      <c r="H16" s="24" t="s">
        <v>167</v>
      </c>
      <c r="I16" s="44" t="s">
        <v>535</v>
      </c>
      <c r="J16" s="24" t="s">
        <v>216</v>
      </c>
      <c r="K16" s="61" t="s">
        <v>579</v>
      </c>
      <c r="L16" s="61" t="s">
        <v>580</v>
      </c>
      <c r="M16" s="61">
        <v>4</v>
      </c>
      <c r="N16" s="61" t="s">
        <v>72</v>
      </c>
      <c r="O16" s="61" t="s">
        <v>581</v>
      </c>
      <c r="P16" s="44" t="s">
        <v>56</v>
      </c>
      <c r="Q16" s="73">
        <v>45292</v>
      </c>
      <c r="R16" s="73">
        <v>45657</v>
      </c>
      <c r="S16" s="61" t="s">
        <v>458</v>
      </c>
      <c r="T16" s="61" t="s">
        <v>582</v>
      </c>
      <c r="U16" s="74">
        <v>4</v>
      </c>
      <c r="V16" s="33"/>
      <c r="W16" s="65">
        <v>1</v>
      </c>
      <c r="X16" s="65">
        <v>2</v>
      </c>
      <c r="Y16" s="65">
        <v>3</v>
      </c>
      <c r="Z16" s="66">
        <v>4</v>
      </c>
      <c r="AA16" s="68"/>
      <c r="AB16" s="68">
        <f t="shared" si="0"/>
        <v>0</v>
      </c>
      <c r="AC16" s="68"/>
      <c r="AD16" s="69">
        <f t="shared" si="1"/>
        <v>0</v>
      </c>
      <c r="AE16" s="68"/>
      <c r="AF16" s="69">
        <f t="shared" si="2"/>
        <v>0</v>
      </c>
      <c r="AG16" s="68"/>
      <c r="AH16" s="69">
        <f t="shared" si="3"/>
        <v>0</v>
      </c>
      <c r="AI16" s="36">
        <f>IF(NOT(AG16=0), AG16, IF(NOT(AE16=0), AE16, IF(NOT(AC16=0), AC16, IF(NOT(AA16=0), AA16, 0))))</f>
        <v>0</v>
      </c>
      <c r="AJ16" s="35">
        <f t="shared" si="4"/>
        <v>0</v>
      </c>
    </row>
    <row r="17" spans="1:36" s="3" customFormat="1" ht="81">
      <c r="A17" s="47">
        <v>12</v>
      </c>
      <c r="B17" s="61" t="s">
        <v>531</v>
      </c>
      <c r="C17" s="44" t="s">
        <v>45</v>
      </c>
      <c r="D17" s="61" t="s">
        <v>532</v>
      </c>
      <c r="E17" s="61" t="s">
        <v>407</v>
      </c>
      <c r="F17" s="61" t="s">
        <v>558</v>
      </c>
      <c r="G17" s="24" t="s">
        <v>45</v>
      </c>
      <c r="H17" s="24" t="s">
        <v>167</v>
      </c>
      <c r="I17" s="44" t="s">
        <v>535</v>
      </c>
      <c r="J17" s="24" t="s">
        <v>216</v>
      </c>
      <c r="K17" s="61" t="s">
        <v>583</v>
      </c>
      <c r="L17" s="61" t="s">
        <v>584</v>
      </c>
      <c r="M17" s="61">
        <v>12</v>
      </c>
      <c r="N17" s="61" t="s">
        <v>236</v>
      </c>
      <c r="O17" s="61" t="s">
        <v>585</v>
      </c>
      <c r="P17" s="61" t="s">
        <v>220</v>
      </c>
      <c r="Q17" s="73">
        <v>45292</v>
      </c>
      <c r="R17" s="73">
        <v>45657</v>
      </c>
      <c r="S17" s="61" t="s">
        <v>458</v>
      </c>
      <c r="T17" s="61" t="s">
        <v>586</v>
      </c>
      <c r="U17" s="74">
        <v>4</v>
      </c>
      <c r="V17" s="33"/>
      <c r="W17" s="65">
        <v>3</v>
      </c>
      <c r="X17" s="65">
        <v>6</v>
      </c>
      <c r="Y17" s="65">
        <v>9</v>
      </c>
      <c r="Z17" s="66">
        <v>12</v>
      </c>
      <c r="AA17" s="68"/>
      <c r="AB17" s="68">
        <f t="shared" si="0"/>
        <v>0</v>
      </c>
      <c r="AC17" s="68"/>
      <c r="AD17" s="69">
        <f t="shared" si="1"/>
        <v>0</v>
      </c>
      <c r="AE17" s="68"/>
      <c r="AF17" s="69">
        <f t="shared" si="2"/>
        <v>0</v>
      </c>
      <c r="AG17" s="68"/>
      <c r="AH17" s="69">
        <f t="shared" si="3"/>
        <v>0</v>
      </c>
      <c r="AI17" s="36">
        <f>IF(NOT(AG17=0), AG17, IF(NOT(AE17=0), AE17, IF(NOT(AC17=0), AC17, IF(NOT(AA17=0), AA17, 0))))</f>
        <v>0</v>
      </c>
      <c r="AJ17" s="35">
        <f t="shared" si="4"/>
        <v>0</v>
      </c>
    </row>
    <row r="18" spans="1:36" s="3" customFormat="1" ht="81">
      <c r="A18" s="75">
        <v>13</v>
      </c>
      <c r="B18" s="44" t="s">
        <v>531</v>
      </c>
      <c r="C18" s="44" t="s">
        <v>45</v>
      </c>
      <c r="D18" s="44" t="s">
        <v>532</v>
      </c>
      <c r="E18" s="44" t="s">
        <v>407</v>
      </c>
      <c r="F18" s="44" t="s">
        <v>558</v>
      </c>
      <c r="G18" s="24" t="s">
        <v>45</v>
      </c>
      <c r="H18" s="24" t="s">
        <v>167</v>
      </c>
      <c r="I18" s="44" t="s">
        <v>535</v>
      </c>
      <c r="J18" s="46" t="s">
        <v>168</v>
      </c>
      <c r="K18" s="76" t="s">
        <v>587</v>
      </c>
      <c r="L18" s="44" t="s">
        <v>588</v>
      </c>
      <c r="M18" s="54">
        <v>1</v>
      </c>
      <c r="N18" s="44" t="s">
        <v>88</v>
      </c>
      <c r="O18" s="44" t="s">
        <v>589</v>
      </c>
      <c r="P18" s="44" t="s">
        <v>220</v>
      </c>
      <c r="Q18" s="55">
        <v>45292</v>
      </c>
      <c r="R18" s="55">
        <v>41639</v>
      </c>
      <c r="S18" s="44" t="s">
        <v>458</v>
      </c>
      <c r="T18" s="44" t="s">
        <v>590</v>
      </c>
      <c r="U18" s="56">
        <v>4</v>
      </c>
      <c r="V18" s="33"/>
      <c r="W18" s="71">
        <v>1</v>
      </c>
      <c r="X18" s="63">
        <v>1</v>
      </c>
      <c r="Y18" s="62">
        <v>1</v>
      </c>
      <c r="Z18" s="64">
        <v>1</v>
      </c>
      <c r="AA18" s="68"/>
      <c r="AB18" s="68">
        <f t="shared" si="0"/>
        <v>0</v>
      </c>
      <c r="AC18" s="68"/>
      <c r="AD18" s="69">
        <f t="shared" si="1"/>
        <v>0</v>
      </c>
      <c r="AE18" s="68"/>
      <c r="AF18" s="69">
        <f t="shared" si="2"/>
        <v>0</v>
      </c>
      <c r="AG18" s="68"/>
      <c r="AH18" s="69">
        <f t="shared" si="3"/>
        <v>0</v>
      </c>
      <c r="AI18" s="36">
        <f>IFERROR(IF(AND(M18=AA18, M18=AC18, M18=AE18, M18=AG18), M18, AVERAGE(AA18, AC18, AE18, AG18)), 0)</f>
        <v>0</v>
      </c>
      <c r="AJ18" s="35">
        <f t="shared" si="4"/>
        <v>0</v>
      </c>
    </row>
    <row r="19" spans="1:36" s="3" customFormat="1" ht="67.5">
      <c r="A19" s="47">
        <v>14</v>
      </c>
      <c r="B19" s="44" t="s">
        <v>43</v>
      </c>
      <c r="C19" s="44" t="s">
        <v>45</v>
      </c>
      <c r="D19" s="44" t="s">
        <v>591</v>
      </c>
      <c r="E19" s="44" t="s">
        <v>592</v>
      </c>
      <c r="F19" s="44" t="s">
        <v>408</v>
      </c>
      <c r="G19" s="24" t="s">
        <v>262</v>
      </c>
      <c r="H19" s="24" t="s">
        <v>49</v>
      </c>
      <c r="I19" s="44" t="s">
        <v>535</v>
      </c>
      <c r="J19" s="24" t="s">
        <v>216</v>
      </c>
      <c r="K19" s="44" t="s">
        <v>593</v>
      </c>
      <c r="L19" s="44" t="s">
        <v>594</v>
      </c>
      <c r="M19" s="54">
        <v>0.9</v>
      </c>
      <c r="N19" s="44" t="s">
        <v>54</v>
      </c>
      <c r="O19" s="44" t="s">
        <v>595</v>
      </c>
      <c r="P19" s="44" t="s">
        <v>220</v>
      </c>
      <c r="Q19" s="55">
        <v>45323</v>
      </c>
      <c r="R19" s="55">
        <v>45656</v>
      </c>
      <c r="S19" s="44" t="s">
        <v>596</v>
      </c>
      <c r="T19" s="44" t="s">
        <v>597</v>
      </c>
      <c r="U19" s="56">
        <v>4</v>
      </c>
      <c r="V19" s="33"/>
      <c r="W19" s="71">
        <v>0.25</v>
      </c>
      <c r="X19" s="63">
        <v>0.5</v>
      </c>
      <c r="Y19" s="62">
        <v>0.75</v>
      </c>
      <c r="Z19" s="64">
        <v>0.9</v>
      </c>
      <c r="AA19" s="68"/>
      <c r="AB19" s="68">
        <f t="shared" si="0"/>
        <v>0</v>
      </c>
      <c r="AC19" s="68"/>
      <c r="AD19" s="69">
        <f t="shared" si="1"/>
        <v>0</v>
      </c>
      <c r="AE19" s="68"/>
      <c r="AF19" s="69">
        <f t="shared" si="2"/>
        <v>0</v>
      </c>
      <c r="AG19" s="68"/>
      <c r="AH19" s="69">
        <f t="shared" si="3"/>
        <v>0</v>
      </c>
      <c r="AI19" s="36">
        <f>IF(NOT(AG19=0), AG19, IF(NOT(AE19=0), AE19, IF(NOT(AC19=0), AC19, IF(NOT(AA19=0), AA19, 0))))</f>
        <v>0</v>
      </c>
      <c r="AJ19" s="35">
        <f t="shared" si="4"/>
        <v>0</v>
      </c>
    </row>
    <row r="20" spans="1:36" s="3" customFormat="1" ht="283.5">
      <c r="A20" s="77">
        <v>15</v>
      </c>
      <c r="B20" s="78" t="s">
        <v>598</v>
      </c>
      <c r="C20" s="78" t="s">
        <v>45</v>
      </c>
      <c r="D20" s="78" t="s">
        <v>532</v>
      </c>
      <c r="E20" s="78" t="s">
        <v>599</v>
      </c>
      <c r="F20" s="78" t="s">
        <v>600</v>
      </c>
      <c r="G20" s="79" t="s">
        <v>601</v>
      </c>
      <c r="H20" s="79" t="s">
        <v>49</v>
      </c>
      <c r="I20" s="78" t="s">
        <v>535</v>
      </c>
      <c r="J20" s="79" t="s">
        <v>147</v>
      </c>
      <c r="K20" s="78" t="s">
        <v>602</v>
      </c>
      <c r="L20" s="78" t="s">
        <v>603</v>
      </c>
      <c r="M20" s="78">
        <v>10</v>
      </c>
      <c r="N20" s="78" t="s">
        <v>72</v>
      </c>
      <c r="O20" s="78" t="s">
        <v>604</v>
      </c>
      <c r="P20" s="78" t="s">
        <v>605</v>
      </c>
      <c r="Q20" s="80">
        <v>45659</v>
      </c>
      <c r="R20" s="80">
        <v>46022</v>
      </c>
      <c r="S20" s="78" t="s">
        <v>401</v>
      </c>
      <c r="T20" s="78" t="s">
        <v>606</v>
      </c>
      <c r="U20" s="81">
        <v>5</v>
      </c>
      <c r="V20" s="82"/>
      <c r="W20" s="83">
        <v>2</v>
      </c>
      <c r="X20" s="84">
        <v>2</v>
      </c>
      <c r="Y20" s="83">
        <v>3</v>
      </c>
      <c r="Z20" s="84">
        <v>3</v>
      </c>
      <c r="AA20" s="85"/>
      <c r="AB20" s="85">
        <f t="shared" si="0"/>
        <v>0</v>
      </c>
      <c r="AC20" s="85"/>
      <c r="AD20" s="86">
        <f t="shared" si="1"/>
        <v>0</v>
      </c>
      <c r="AE20" s="85"/>
      <c r="AF20" s="86">
        <f t="shared" si="2"/>
        <v>0</v>
      </c>
      <c r="AG20" s="85"/>
      <c r="AH20" s="86">
        <f t="shared" si="3"/>
        <v>0</v>
      </c>
      <c r="AI20" s="87">
        <f>+AA13+AC13+AE13+AG13</f>
        <v>0</v>
      </c>
      <c r="AJ20" s="86">
        <f t="shared" si="4"/>
        <v>0</v>
      </c>
    </row>
    <row r="21" spans="1:36" ht="67.5">
      <c r="A21" s="77">
        <v>16</v>
      </c>
      <c r="B21" s="78" t="s">
        <v>598</v>
      </c>
      <c r="C21" s="78" t="s">
        <v>45</v>
      </c>
      <c r="D21" s="78" t="s">
        <v>532</v>
      </c>
      <c r="E21" s="78" t="s">
        <v>599</v>
      </c>
      <c r="F21" s="78" t="s">
        <v>600</v>
      </c>
      <c r="G21" s="79" t="s">
        <v>45</v>
      </c>
      <c r="H21" s="79" t="s">
        <v>49</v>
      </c>
      <c r="I21" s="78" t="s">
        <v>535</v>
      </c>
      <c r="J21" s="88" t="s">
        <v>168</v>
      </c>
      <c r="K21" s="78" t="s">
        <v>607</v>
      </c>
      <c r="L21" s="78" t="s">
        <v>608</v>
      </c>
      <c r="M21" s="89">
        <v>1</v>
      </c>
      <c r="N21" s="78" t="s">
        <v>88</v>
      </c>
      <c r="O21" s="78" t="s">
        <v>609</v>
      </c>
      <c r="P21" s="78" t="s">
        <v>220</v>
      </c>
      <c r="Q21" s="80">
        <v>45659</v>
      </c>
      <c r="R21" s="80">
        <v>46022</v>
      </c>
      <c r="S21" s="78" t="s">
        <v>401</v>
      </c>
      <c r="T21" s="78" t="s">
        <v>610</v>
      </c>
      <c r="U21" s="81">
        <v>6</v>
      </c>
      <c r="V21" s="82"/>
      <c r="W21" s="90">
        <v>1</v>
      </c>
      <c r="X21" s="91">
        <v>1</v>
      </c>
      <c r="Y21" s="92">
        <v>1</v>
      </c>
      <c r="Z21" s="93">
        <v>1</v>
      </c>
      <c r="AA21" s="85"/>
      <c r="AB21" s="85">
        <f t="shared" si="0"/>
        <v>0</v>
      </c>
      <c r="AC21" s="85"/>
      <c r="AD21" s="86">
        <f t="shared" si="1"/>
        <v>0</v>
      </c>
      <c r="AE21" s="85"/>
      <c r="AF21" s="86">
        <f t="shared" si="2"/>
        <v>0</v>
      </c>
      <c r="AG21" s="85"/>
      <c r="AH21" s="86">
        <f t="shared" si="3"/>
        <v>0</v>
      </c>
      <c r="AI21" s="94">
        <f>IFERROR(IF(AND(M21=AA21, M21=AC21, M21=AE21, M21=AG21), M21, AVERAGE(AA21, AC21, AE21, AG21)), 0)</f>
        <v>0</v>
      </c>
      <c r="AJ21" s="95">
        <f t="shared" si="4"/>
        <v>0</v>
      </c>
    </row>
    <row r="22" spans="1:36" ht="94.5">
      <c r="A22" s="77">
        <v>17</v>
      </c>
      <c r="B22" s="78" t="s">
        <v>598</v>
      </c>
      <c r="C22" s="78" t="s">
        <v>45</v>
      </c>
      <c r="D22" s="78" t="s">
        <v>532</v>
      </c>
      <c r="E22" s="78" t="s">
        <v>599</v>
      </c>
      <c r="F22" s="78" t="s">
        <v>600</v>
      </c>
      <c r="G22" s="79" t="s">
        <v>45</v>
      </c>
      <c r="H22" s="79" t="s">
        <v>167</v>
      </c>
      <c r="I22" s="78" t="s">
        <v>535</v>
      </c>
      <c r="J22" s="88" t="s">
        <v>168</v>
      </c>
      <c r="K22" s="78" t="s">
        <v>611</v>
      </c>
      <c r="L22" s="78" t="s">
        <v>612</v>
      </c>
      <c r="M22" s="89">
        <v>1</v>
      </c>
      <c r="N22" s="78" t="s">
        <v>88</v>
      </c>
      <c r="O22" s="78" t="s">
        <v>613</v>
      </c>
      <c r="P22" s="78" t="s">
        <v>74</v>
      </c>
      <c r="Q22" s="80">
        <v>45659</v>
      </c>
      <c r="R22" s="80">
        <v>46022</v>
      </c>
      <c r="S22" s="78" t="s">
        <v>401</v>
      </c>
      <c r="T22" s="78" t="s">
        <v>610</v>
      </c>
      <c r="U22" s="81">
        <v>2</v>
      </c>
      <c r="V22" s="82"/>
      <c r="W22" s="90">
        <v>1</v>
      </c>
      <c r="X22" s="91">
        <v>1</v>
      </c>
      <c r="Y22" s="92">
        <v>1</v>
      </c>
      <c r="Z22" s="93">
        <v>1</v>
      </c>
      <c r="AA22" s="85"/>
      <c r="AB22" s="85">
        <f t="shared" si="0"/>
        <v>0</v>
      </c>
      <c r="AC22" s="85"/>
      <c r="AD22" s="86">
        <f t="shared" si="1"/>
        <v>0</v>
      </c>
      <c r="AE22" s="85"/>
      <c r="AF22" s="86">
        <f t="shared" si="2"/>
        <v>0</v>
      </c>
      <c r="AG22" s="85"/>
      <c r="AH22" s="86">
        <f t="shared" si="3"/>
        <v>0</v>
      </c>
      <c r="AI22" s="94">
        <f>IFERROR(IF(AND(M22=AA22, M22=AC22, M22=AE22, M22=AG22), M22, AVERAGE(AA22, AC22, AE22, AG22)), 0)</f>
        <v>0</v>
      </c>
      <c r="AJ22" s="95">
        <f t="shared" si="4"/>
        <v>0</v>
      </c>
    </row>
    <row r="23" spans="1:36" ht="67.5">
      <c r="A23" s="77">
        <v>18</v>
      </c>
      <c r="B23" s="78" t="s">
        <v>598</v>
      </c>
      <c r="C23" s="78" t="s">
        <v>45</v>
      </c>
      <c r="D23" s="78" t="s">
        <v>532</v>
      </c>
      <c r="E23" s="78" t="s">
        <v>599</v>
      </c>
      <c r="F23" s="78" t="s">
        <v>600</v>
      </c>
      <c r="G23" s="79" t="s">
        <v>45</v>
      </c>
      <c r="H23" s="79" t="s">
        <v>49</v>
      </c>
      <c r="I23" s="78" t="s">
        <v>535</v>
      </c>
      <c r="J23" s="88" t="s">
        <v>168</v>
      </c>
      <c r="K23" s="78" t="s">
        <v>614</v>
      </c>
      <c r="L23" s="78" t="s">
        <v>615</v>
      </c>
      <c r="M23" s="89">
        <v>1</v>
      </c>
      <c r="N23" s="78" t="s">
        <v>88</v>
      </c>
      <c r="O23" s="78" t="s">
        <v>616</v>
      </c>
      <c r="P23" s="78" t="s">
        <v>220</v>
      </c>
      <c r="Q23" s="80">
        <v>45659</v>
      </c>
      <c r="R23" s="80">
        <v>46022</v>
      </c>
      <c r="S23" s="78" t="s">
        <v>401</v>
      </c>
      <c r="T23" s="78" t="s">
        <v>610</v>
      </c>
      <c r="U23" s="81">
        <v>2</v>
      </c>
      <c r="V23" s="82"/>
      <c r="W23" s="90">
        <v>1</v>
      </c>
      <c r="X23" s="91">
        <v>1</v>
      </c>
      <c r="Y23" s="92">
        <v>1</v>
      </c>
      <c r="Z23" s="93">
        <v>1</v>
      </c>
      <c r="AA23" s="85"/>
      <c r="AB23" s="85">
        <f t="shared" si="0"/>
        <v>0</v>
      </c>
      <c r="AC23" s="85"/>
      <c r="AD23" s="86">
        <f t="shared" si="1"/>
        <v>0</v>
      </c>
      <c r="AE23" s="85"/>
      <c r="AF23" s="86">
        <f t="shared" si="2"/>
        <v>0</v>
      </c>
      <c r="AG23" s="85"/>
      <c r="AH23" s="86">
        <f t="shared" si="3"/>
        <v>0</v>
      </c>
      <c r="AI23" s="94">
        <f>IFERROR(IF(AND(M23=AA23, M23=AC23, M23=AE23, M23=AG23), M23, AVERAGE(AA23, AC23, AE23, AG23)), 0)</f>
        <v>0</v>
      </c>
      <c r="AJ23" s="95">
        <f t="shared" si="4"/>
        <v>0</v>
      </c>
    </row>
    <row r="24" spans="1:36" ht="76.5">
      <c r="A24" s="96">
        <v>19</v>
      </c>
      <c r="B24" s="44" t="s">
        <v>531</v>
      </c>
      <c r="C24" s="44" t="s">
        <v>45</v>
      </c>
      <c r="D24" s="44" t="s">
        <v>532</v>
      </c>
      <c r="E24" s="44" t="s">
        <v>533</v>
      </c>
      <c r="F24" s="44" t="s">
        <v>534</v>
      </c>
      <c r="G24" s="24" t="s">
        <v>45</v>
      </c>
      <c r="H24" s="24" t="s">
        <v>617</v>
      </c>
      <c r="I24" s="44" t="s">
        <v>535</v>
      </c>
      <c r="J24" s="24" t="s">
        <v>147</v>
      </c>
      <c r="K24" s="67" t="s">
        <v>618</v>
      </c>
      <c r="L24" s="44" t="s">
        <v>619</v>
      </c>
      <c r="M24" s="33">
        <v>0.01</v>
      </c>
      <c r="N24" s="44" t="s">
        <v>88</v>
      </c>
      <c r="O24" s="44" t="s">
        <v>620</v>
      </c>
      <c r="P24" s="44" t="s">
        <v>220</v>
      </c>
      <c r="Q24" s="55">
        <v>45658</v>
      </c>
      <c r="R24" s="55">
        <v>46022</v>
      </c>
      <c r="S24" s="44" t="s">
        <v>458</v>
      </c>
      <c r="T24" s="44" t="s">
        <v>539</v>
      </c>
      <c r="U24" s="56">
        <v>5</v>
      </c>
      <c r="V24" s="33"/>
      <c r="W24" s="65">
        <v>3</v>
      </c>
      <c r="X24" s="66">
        <v>3</v>
      </c>
      <c r="Y24" s="65">
        <v>3</v>
      </c>
      <c r="Z24" s="66">
        <v>3</v>
      </c>
      <c r="AA24" s="68"/>
      <c r="AB24" s="68">
        <f t="shared" si="0"/>
        <v>0</v>
      </c>
      <c r="AC24" s="68"/>
      <c r="AD24" s="69">
        <f t="shared" si="1"/>
        <v>0</v>
      </c>
      <c r="AE24" s="68"/>
      <c r="AF24" s="69">
        <f t="shared" si="2"/>
        <v>0</v>
      </c>
      <c r="AG24" s="68"/>
      <c r="AH24" s="69">
        <f t="shared" si="3"/>
        <v>0</v>
      </c>
      <c r="AI24" s="70">
        <f>+AA17+AC17+AE17+AG17</f>
        <v>0</v>
      </c>
      <c r="AJ24" s="69">
        <f t="shared" si="4"/>
        <v>0</v>
      </c>
    </row>
  </sheetData>
  <protectedRanges>
    <protectedRange sqref="AG6:AG20" name="Range2"/>
    <protectedRange sqref="V6:V13 V24" name="Range1_1"/>
  </protectedRanges>
  <autoFilter ref="A5:AJ24" xr:uid="{00000000-0009-0000-0000-000000000000}"/>
  <mergeCells count="7">
    <mergeCell ref="A1:C3"/>
    <mergeCell ref="E1:R3"/>
    <mergeCell ref="AI1:AI3"/>
    <mergeCell ref="A4:H4"/>
    <mergeCell ref="I4:T4"/>
    <mergeCell ref="V4:V5"/>
    <mergeCell ref="AA4:AJ4"/>
  </mergeCells>
  <dataValidations count="1">
    <dataValidation allowBlank="1" showInputMessage="1" showErrorMessage="1" sqref="I6:I24" xr:uid="{5D9CF7E2-8D4E-4FB8-8064-66ED1A7C51A6}"/>
  </dataValidations>
  <pageMargins left="0.7" right="0.7" top="0.75" bottom="0.75" header="0.3" footer="0.3"/>
  <pageSetup orientation="portrait" r:id="rId1"/>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1</xdr:col>
                <xdr:colOff>219075</xdr:colOff>
                <xdr:row>0</xdr:row>
                <xdr:rowOff>47625</xdr:rowOff>
              </from>
              <to>
                <xdr:col>2</xdr:col>
                <xdr:colOff>142875</xdr:colOff>
                <xdr:row>2</xdr:row>
                <xdr:rowOff>142875</xdr:rowOff>
              </to>
            </anchor>
          </objectPr>
        </oleObject>
      </mc:Choice>
      <mc:Fallback>
        <oleObject progId="PBrush" shapeId="2049"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1CB13F33D978C4DB742CB7385623FD6" ma:contentTypeVersion="17" ma:contentTypeDescription="Crear nuevo documento." ma:contentTypeScope="" ma:versionID="59453177c66551ad855e9dc28c6bb5ec">
  <xsd:schema xmlns:xsd="http://www.w3.org/2001/XMLSchema" xmlns:xs="http://www.w3.org/2001/XMLSchema" xmlns:p="http://schemas.microsoft.com/office/2006/metadata/properties" xmlns:ns2="c8c9426d-bf1a-405b-8f68-2c559a1326f7" xmlns:ns3="e457d1df-1db2-4b2c-9c92-ae72ac845d4f" targetNamespace="http://schemas.microsoft.com/office/2006/metadata/properties" ma:root="true" ma:fieldsID="e2ee7db45b7209d62518c17bfe7aa219" ns2:_="" ns3:_="">
    <xsd:import namespace="c8c9426d-bf1a-405b-8f68-2c559a1326f7"/>
    <xsd:import namespace="e457d1df-1db2-4b2c-9c92-ae72ac845d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9426d-bf1a-405b-8f68-2c559a1326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57083f5-be9c-41b3-a388-000a2fa236dd" ma:termSetId="09814cd3-568e-fe90-9814-8d621ff8fb84" ma:anchorId="fba54fb3-c3e1-fe81-a776-ca4b69148c4d" ma:open="true" ma:isKeyword="false">
      <xsd:complexType>
        <xsd:sequence>
          <xsd:element ref="pc:Terms" minOccurs="0" maxOccurs="1"/>
        </xsd:sequence>
      </xsd:complexType>
    </xsd:element>
    <xsd:element name="_Flow_SignoffStatus" ma:index="21" nillable="true" ma:displayName="Estado de aprobación" ma:internalName="Estado_x0020_de_x0020_aprobaci_x00f3_n">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57d1df-1db2-4b2c-9c92-ae72ac845d4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d2076162-06e4-4378-ae34-549e532cfb6d}" ma:internalName="TaxCatchAll" ma:showField="CatchAllData" ma:web="e457d1df-1db2-4b2c-9c92-ae72ac845d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8c9426d-bf1a-405b-8f68-2c559a1326f7">
      <Terms xmlns="http://schemas.microsoft.com/office/infopath/2007/PartnerControls"/>
    </lcf76f155ced4ddcb4097134ff3c332f>
    <TaxCatchAll xmlns="e457d1df-1db2-4b2c-9c92-ae72ac845d4f" xsi:nil="true"/>
    <_Flow_SignoffStatus xmlns="c8c9426d-bf1a-405b-8f68-2c559a1326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F379C7-E921-4F8E-92F6-CFB7FD4069A2}"/>
</file>

<file path=customXml/itemProps2.xml><?xml version="1.0" encoding="utf-8"?>
<ds:datastoreItem xmlns:ds="http://schemas.openxmlformats.org/officeDocument/2006/customXml" ds:itemID="{3012DFCB-1B5F-4C29-8031-F19581490179}"/>
</file>

<file path=customXml/itemProps3.xml><?xml version="1.0" encoding="utf-8"?>
<ds:datastoreItem xmlns:ds="http://schemas.openxmlformats.org/officeDocument/2006/customXml" ds:itemID="{F0EF9D98-191D-458B-A17D-F36A70FB68E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Jannet Salazar Arango</dc:creator>
  <cp:keywords/>
  <dc:description/>
  <cp:lastModifiedBy>Oscar Mario Cardona Arenas</cp:lastModifiedBy>
  <cp:revision/>
  <dcterms:created xsi:type="dcterms:W3CDTF">2025-01-31T22:03:37Z</dcterms:created>
  <dcterms:modified xsi:type="dcterms:W3CDTF">2025-04-01T20:50:28Z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0x010100E1CB13F33D978C4DB742CB7385623FD6</vt:lpwstr>
  </property>
  <property fmtid="{D5CDD505-2E9C-101B-9397-08002B2CF9AE}" pid="3" name="MediaServiceImageTags">
    <vt:lpwstr/>
  </property>
</Properties>
</file>