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mc:AlternateContent xmlns:mc="http://schemas.openxmlformats.org/markup-compatibility/2006">
    <mc:Choice Requires="x15">
      <x15ac:absPath xmlns:x15ac="http://schemas.microsoft.com/office/spreadsheetml/2010/11/ac" url="https://indeportesantioquia.sharepoint.com/sites/SGC2/Documentos compartidos/A_Planeacion_Organizacional/Plan de acción 2024/PLAN DE ACCIÓN 2025/"/>
    </mc:Choice>
  </mc:AlternateContent>
  <xr:revisionPtr revIDLastSave="517" documentId="13_ncr:1_{364F680B-09F5-7B41-A4AC-234AD8B8F0CC}" xr6:coauthVersionLast="47" xr6:coauthVersionMax="47" xr10:uidLastSave="{C52130FF-3519-4EFE-972F-8BC7C5FBFE50}"/>
  <bookViews>
    <workbookView xWindow="-120" yWindow="-120" windowWidth="29040" windowHeight="16440" firstSheet="6" activeTab="2" xr2:uid="{A7210C94-8F7E-4D6E-819D-ED0F1E363365}"/>
  </bookViews>
  <sheets>
    <sheet name="METODOLOGIA" sheetId="12" r:id="rId1"/>
    <sheet name="CONTROL DE CAMBIOS" sheetId="11" r:id="rId2"/>
    <sheet name="TALENTO HUMANO" sheetId="10" r:id="rId3"/>
    <sheet name="SISTEMAS" sheetId="9" r:id="rId4"/>
    <sheet name="JURIDICA" sheetId="7" r:id="rId5"/>
    <sheet name="PLANEACIÓN" sheetId="8" r:id="rId6"/>
    <sheet name="FOMENTO" sheetId="6" r:id="rId7"/>
    <sheet name="ADMINISTRATIVA Y FINANCIERA" sheetId="2" r:id="rId8"/>
    <sheet name="COMUNICACIONES" sheetId="3" r:id="rId9"/>
    <sheet name="ALTOS LOGROS" sheetId="1" r:id="rId10"/>
    <sheet name="CONTROL INTERNO" sheetId="4" r:id="rId11"/>
    <sheet name="ESCENARIOS" sheetId="5" r:id="rId12"/>
  </sheets>
  <definedNames>
    <definedName name="_xlnm._FilterDatabase" localSheetId="7" hidden="1">'ADMINISTRATIVA Y FINANCIERA'!$A$5:$AJ$24</definedName>
    <definedName name="_xlnm._FilterDatabase" localSheetId="9" hidden="1">'ALTOS LOGROS'!$A$5:$AJ$6</definedName>
    <definedName name="_xlnm._FilterDatabase" localSheetId="8" hidden="1">COMUNICACIONES!$A$5:$AJ$16</definedName>
    <definedName name="_xlnm._FilterDatabase" localSheetId="10" hidden="1">'CONTROL INTERNO'!$A$5:$AJ$6</definedName>
    <definedName name="_xlnm._FilterDatabase" localSheetId="11" hidden="1">ESCENARIOS!$A$5:$AJ$6</definedName>
    <definedName name="_xlnm._FilterDatabase" localSheetId="6" hidden="1">FOMENTO!$A$5:$AJ$6</definedName>
    <definedName name="_xlnm._FilterDatabase" localSheetId="4" hidden="1">JURIDICA!$A$5:$AJ$6</definedName>
    <definedName name="_xlnm._FilterDatabase" localSheetId="5" hidden="1">PLANEACIÓN!$A$5:$AJ$6</definedName>
    <definedName name="_xlnm._FilterDatabase" localSheetId="3" hidden="1">SISTEMAS!$A$5:$AJ$6</definedName>
    <definedName name="_xlnm._FilterDatabase" localSheetId="2" hidden="1">'TALENTO HUMANO'!$A$5:$AJ$6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2" i="2" l="1"/>
  <c r="AJ18" i="2"/>
  <c r="AJ14" i="2"/>
  <c r="AJ10" i="2"/>
  <c r="AJ9" i="2"/>
  <c r="AJ8" i="2"/>
  <c r="AJ7" i="2"/>
  <c r="AJ8" i="7"/>
  <c r="AJ9" i="7"/>
  <c r="AJ10" i="7"/>
  <c r="AJ7" i="7"/>
  <c r="AJ9" i="1"/>
  <c r="AJ8" i="1"/>
  <c r="AJ7" i="1"/>
  <c r="AJ6" i="1"/>
  <c r="AJ12" i="4"/>
  <c r="AJ11" i="4"/>
  <c r="AJ10" i="4"/>
  <c r="AJ9" i="4"/>
  <c r="AJ8" i="4"/>
  <c r="AJ7" i="4"/>
  <c r="AJ6" i="4"/>
  <c r="AI9" i="1"/>
  <c r="AI10" i="1"/>
  <c r="AJ10" i="1" s="1"/>
  <c r="AI12" i="1"/>
  <c r="AJ12" i="1" s="1"/>
  <c r="U7" i="10"/>
  <c r="U8" i="10"/>
  <c r="U9" i="10"/>
  <c r="U10" i="10"/>
  <c r="U11" i="10"/>
  <c r="U12" i="10"/>
  <c r="U13" i="10"/>
  <c r="U14" i="10"/>
  <c r="U15" i="10"/>
  <c r="U16" i="10"/>
  <c r="U17" i="10"/>
  <c r="U18" i="10"/>
  <c r="U19" i="10"/>
  <c r="U20" i="10"/>
  <c r="U21" i="10"/>
  <c r="U22" i="10"/>
  <c r="U6" i="10"/>
  <c r="AH7" i="10"/>
  <c r="AI12" i="4"/>
  <c r="AI11" i="4"/>
  <c r="AI10" i="4"/>
  <c r="AI9" i="4"/>
  <c r="AI8" i="4"/>
  <c r="AI7" i="4"/>
  <c r="AI6" i="4"/>
  <c r="AI16" i="3"/>
  <c r="AJ16" i="3" s="1"/>
  <c r="AI15" i="3"/>
  <c r="AJ15" i="3" s="1"/>
  <c r="AI14" i="3"/>
  <c r="AJ14" i="3" s="1"/>
  <c r="AI13" i="3"/>
  <c r="AJ13" i="3" s="1"/>
  <c r="AI12" i="3"/>
  <c r="AJ12" i="3" s="1"/>
  <c r="AI11" i="3"/>
  <c r="AJ11" i="3" s="1"/>
  <c r="AI10" i="3"/>
  <c r="AJ10" i="3" s="1"/>
  <c r="AI9" i="3"/>
  <c r="AJ9" i="3" s="1"/>
  <c r="AI8" i="3"/>
  <c r="AJ8" i="3" s="1"/>
  <c r="AI7" i="3"/>
  <c r="AJ7" i="3" s="1"/>
  <c r="AI6" i="3"/>
  <c r="AJ6" i="3" s="1"/>
  <c r="AI7" i="7"/>
  <c r="AI22" i="10"/>
  <c r="AJ22" i="10" s="1"/>
  <c r="AI21" i="10"/>
  <c r="AJ21" i="10" s="1"/>
  <c r="AI20" i="10"/>
  <c r="AJ20" i="10" s="1"/>
  <c r="AI18" i="10"/>
  <c r="AJ18" i="10" s="1"/>
  <c r="AI16" i="10"/>
  <c r="AJ16" i="10" s="1"/>
  <c r="AI14" i="10"/>
  <c r="AJ14" i="10" s="1"/>
  <c r="AI13" i="10"/>
  <c r="AJ13" i="10" s="1"/>
  <c r="AI12" i="10"/>
  <c r="AJ12" i="10" s="1"/>
  <c r="AI11" i="10"/>
  <c r="AJ11" i="10" s="1"/>
  <c r="AI9" i="10"/>
  <c r="AJ9" i="10" s="1"/>
  <c r="AI10" i="7"/>
  <c r="AI9" i="7"/>
  <c r="AI8" i="7"/>
  <c r="AI6" i="10"/>
  <c r="AJ6" i="10" s="1"/>
  <c r="AI12" i="5"/>
  <c r="AJ12" i="5" s="1"/>
  <c r="AI11" i="5"/>
  <c r="AJ11" i="5" s="1"/>
  <c r="AI13" i="1"/>
  <c r="AJ13" i="1" s="1"/>
  <c r="AI11" i="1"/>
  <c r="AJ11" i="1" s="1"/>
  <c r="AI8" i="9"/>
  <c r="AJ8" i="9" s="1"/>
  <c r="AI14" i="2"/>
  <c r="AI24" i="2"/>
  <c r="AJ24" i="2" s="1"/>
  <c r="AI11" i="8"/>
  <c r="AJ11" i="8" s="1"/>
  <c r="AB11" i="8"/>
  <c r="AB12" i="8"/>
  <c r="AI19" i="9"/>
  <c r="AJ19" i="9" s="1"/>
  <c r="AI18" i="9"/>
  <c r="AJ18" i="9" s="1"/>
  <c r="AI17" i="9"/>
  <c r="AJ17" i="9" s="1"/>
  <c r="AI14" i="9"/>
  <c r="AJ14" i="9" s="1"/>
  <c r="AI13" i="9"/>
  <c r="AJ13" i="9" s="1"/>
  <c r="AI12" i="9"/>
  <c r="AJ12" i="9" s="1"/>
  <c r="AD11" i="9"/>
  <c r="AH7" i="9"/>
  <c r="AH8" i="9"/>
  <c r="AH9" i="9"/>
  <c r="AH10" i="9"/>
  <c r="AH11" i="9"/>
  <c r="AH12" i="9"/>
  <c r="AH13" i="9"/>
  <c r="AH14" i="9"/>
  <c r="AH15" i="9"/>
  <c r="AH16" i="9"/>
  <c r="AH17" i="9"/>
  <c r="AH18" i="9"/>
  <c r="AH19" i="9"/>
  <c r="AF7" i="9"/>
  <c r="AF8" i="9"/>
  <c r="AF9" i="9"/>
  <c r="AF10" i="9"/>
  <c r="AF11" i="9"/>
  <c r="AF12" i="9"/>
  <c r="AF13" i="9"/>
  <c r="AF14" i="9"/>
  <c r="AF15" i="9"/>
  <c r="AF16" i="9"/>
  <c r="AF17" i="9"/>
  <c r="AF18" i="9"/>
  <c r="AF19" i="9"/>
  <c r="AD7" i="9"/>
  <c r="AD8" i="9"/>
  <c r="AD9" i="9"/>
  <c r="AD10" i="9"/>
  <c r="AD12" i="9"/>
  <c r="AD13" i="9"/>
  <c r="AD14" i="9"/>
  <c r="AD15" i="9"/>
  <c r="AD16" i="9"/>
  <c r="AD17" i="9"/>
  <c r="AD18" i="9"/>
  <c r="AD19" i="9"/>
  <c r="AB7" i="9"/>
  <c r="AB8" i="9"/>
  <c r="AB9" i="9"/>
  <c r="AB10" i="9"/>
  <c r="AB11" i="9"/>
  <c r="AB12" i="9"/>
  <c r="AB13" i="9"/>
  <c r="AB14" i="9"/>
  <c r="AB15" i="9"/>
  <c r="AB16" i="9"/>
  <c r="AB17" i="9"/>
  <c r="AB18" i="9"/>
  <c r="AB19" i="9"/>
  <c r="AH6" i="9"/>
  <c r="AF6" i="9"/>
  <c r="AD6" i="9"/>
  <c r="AB6" i="9"/>
  <c r="AB6" i="10"/>
  <c r="AB17" i="10"/>
  <c r="AI11" i="9"/>
  <c r="AJ11" i="9" s="1"/>
  <c r="AI10" i="9"/>
  <c r="AJ10" i="9" s="1"/>
  <c r="AI8" i="1"/>
  <c r="AI7" i="1"/>
  <c r="AI6" i="1"/>
  <c r="AI16" i="9"/>
  <c r="AJ16" i="9" s="1"/>
  <c r="AI7" i="6"/>
  <c r="AJ7" i="6" s="1"/>
  <c r="AI8" i="6"/>
  <c r="AJ8" i="6" s="1"/>
  <c r="AI9" i="6"/>
  <c r="AJ9" i="6" s="1"/>
  <c r="AI10" i="6"/>
  <c r="AJ10" i="6" s="1"/>
  <c r="AI11" i="6"/>
  <c r="AJ11" i="6" s="1"/>
  <c r="AI12" i="6"/>
  <c r="AJ12" i="6" s="1"/>
  <c r="AI13" i="6"/>
  <c r="AJ13" i="6" s="1"/>
  <c r="AI14" i="6"/>
  <c r="AJ14" i="6" s="1"/>
  <c r="AI15" i="6"/>
  <c r="AJ15" i="6" s="1"/>
  <c r="AI16" i="6"/>
  <c r="AJ16" i="6" s="1"/>
  <c r="AI17" i="6"/>
  <c r="AJ17" i="6" s="1"/>
  <c r="AI18" i="6"/>
  <c r="AJ18" i="6" s="1"/>
  <c r="AI19" i="6"/>
  <c r="AJ19" i="6" s="1"/>
  <c r="AI20" i="6"/>
  <c r="AJ20" i="6" s="1"/>
  <c r="AI6" i="6"/>
  <c r="AJ6" i="6" s="1"/>
  <c r="AI13" i="2"/>
  <c r="AJ13" i="2" s="1"/>
  <c r="AI20" i="2"/>
  <c r="AJ20" i="2" s="1"/>
  <c r="AI16" i="2"/>
  <c r="AJ16" i="2" s="1"/>
  <c r="AI12" i="2"/>
  <c r="AJ12" i="2" s="1"/>
  <c r="AI11" i="2"/>
  <c r="AJ11" i="2" s="1"/>
  <c r="AI6" i="2"/>
  <c r="AJ6" i="2" s="1"/>
  <c r="AI15" i="2"/>
  <c r="AJ15" i="2" s="1"/>
  <c r="AI10" i="5"/>
  <c r="AJ10" i="5" s="1"/>
  <c r="AI9" i="5"/>
  <c r="AJ9" i="5" s="1"/>
  <c r="AI8" i="5"/>
  <c r="AJ8" i="5" s="1"/>
  <c r="AI7" i="5"/>
  <c r="AJ7" i="5" s="1"/>
  <c r="AI6" i="5"/>
  <c r="AJ6" i="5" s="1"/>
  <c r="AI20" i="8"/>
  <c r="AJ20" i="8" s="1"/>
  <c r="AI19" i="8"/>
  <c r="AJ19" i="8" s="1"/>
  <c r="AI18" i="8"/>
  <c r="AJ18" i="8" s="1"/>
  <c r="AI17" i="8"/>
  <c r="AJ17" i="8" s="1"/>
  <c r="AI16" i="8"/>
  <c r="AJ16" i="8" s="1"/>
  <c r="AI15" i="8"/>
  <c r="AJ15" i="8" s="1"/>
  <c r="AI14" i="8"/>
  <c r="AJ14" i="8" s="1"/>
  <c r="AI13" i="8"/>
  <c r="AJ13" i="8" s="1"/>
  <c r="AI12" i="8"/>
  <c r="AJ12" i="8" s="1"/>
  <c r="AI10" i="8"/>
  <c r="AJ10" i="8" s="1"/>
  <c r="AI9" i="8"/>
  <c r="AJ9" i="8" s="1"/>
  <c r="AI7" i="8"/>
  <c r="AJ7" i="8" s="1"/>
  <c r="AI8" i="8"/>
  <c r="AJ8" i="8" s="1"/>
  <c r="AI6" i="8"/>
  <c r="AJ6" i="8" s="1"/>
  <c r="AI6" i="7"/>
  <c r="AJ6" i="7" s="1"/>
  <c r="AI15" i="9"/>
  <c r="AJ15" i="9" s="1"/>
  <c r="AI9" i="9"/>
  <c r="AJ9" i="9" s="1"/>
  <c r="AI6" i="9"/>
  <c r="AJ6" i="9" s="1"/>
  <c r="AI7" i="9"/>
  <c r="AJ7" i="9" s="1"/>
  <c r="AI19" i="10"/>
  <c r="AJ19" i="10" s="1"/>
  <c r="AI17" i="10"/>
  <c r="AJ17" i="10" s="1"/>
  <c r="AI15" i="10"/>
  <c r="AJ15" i="10" s="1"/>
  <c r="AI10" i="10"/>
  <c r="AJ10" i="10" s="1"/>
  <c r="AI8" i="10"/>
  <c r="AJ8" i="10" s="1"/>
  <c r="AI7" i="10"/>
  <c r="AJ7" i="10" s="1"/>
  <c r="AB9" i="10"/>
  <c r="AB10" i="2"/>
  <c r="AB16" i="2"/>
  <c r="AB13" i="2"/>
  <c r="AB12" i="2"/>
  <c r="AB8" i="2"/>
  <c r="AB12" i="1"/>
  <c r="AB7" i="5"/>
  <c r="AB6" i="4"/>
  <c r="AB7" i="4"/>
  <c r="AH22" i="10"/>
  <c r="AF22" i="10"/>
  <c r="AB22" i="10"/>
  <c r="AD22" i="10"/>
  <c r="AH21" i="10"/>
  <c r="AF21" i="10"/>
  <c r="AD21" i="10"/>
  <c r="AB21" i="10"/>
  <c r="AF19" i="10"/>
  <c r="AH19" i="10"/>
  <c r="AH18" i="10"/>
  <c r="AF18" i="10"/>
  <c r="AB18" i="10"/>
  <c r="AD18" i="10"/>
  <c r="AH17" i="10"/>
  <c r="AF17" i="10"/>
  <c r="AD17" i="10"/>
  <c r="AF15" i="10"/>
  <c r="AH15" i="10"/>
  <c r="AH14" i="10"/>
  <c r="AF14" i="10"/>
  <c r="AB14" i="10"/>
  <c r="AD14" i="10"/>
  <c r="AH13" i="10"/>
  <c r="AF13" i="10"/>
  <c r="AD13" i="10"/>
  <c r="AB13" i="10"/>
  <c r="AF11" i="10"/>
  <c r="AH11" i="10"/>
  <c r="AH10" i="10"/>
  <c r="AF10" i="10"/>
  <c r="AB10" i="10"/>
  <c r="AD10" i="10"/>
  <c r="AH9" i="10"/>
  <c r="AF9" i="10"/>
  <c r="AD9" i="10"/>
  <c r="AF7" i="10"/>
  <c r="AH6" i="10"/>
  <c r="AF6" i="10"/>
  <c r="AD6" i="10"/>
  <c r="AB12" i="10" l="1"/>
  <c r="AB20" i="10"/>
  <c r="AD8" i="10"/>
  <c r="AB7" i="10"/>
  <c r="AF8" i="10"/>
  <c r="AB11" i="10"/>
  <c r="AF12" i="10"/>
  <c r="AB15" i="10"/>
  <c r="AF16" i="10"/>
  <c r="AB19" i="10"/>
  <c r="AF20" i="10"/>
  <c r="AB8" i="10"/>
  <c r="AB16" i="10"/>
  <c r="AD12" i="10"/>
  <c r="AD16" i="10"/>
  <c r="AD20" i="10"/>
  <c r="AD7" i="10"/>
  <c r="AH8" i="10"/>
  <c r="AD11" i="10"/>
  <c r="AH12" i="10"/>
  <c r="AD15" i="10"/>
  <c r="AH16" i="10"/>
  <c r="AD19" i="10"/>
  <c r="AH20" i="10"/>
  <c r="AH20" i="8" l="1"/>
  <c r="AF20" i="8"/>
  <c r="AD20" i="8"/>
  <c r="AB20" i="8"/>
  <c r="AH19" i="8"/>
  <c r="AF19" i="8"/>
  <c r="AD19" i="8"/>
  <c r="AB19" i="8"/>
  <c r="AH18" i="8"/>
  <c r="AF18" i="8"/>
  <c r="AD18" i="8"/>
  <c r="AB18" i="8"/>
  <c r="AH17" i="8"/>
  <c r="AF17" i="8"/>
  <c r="AD17" i="8"/>
  <c r="AB17" i="8"/>
  <c r="AH16" i="8"/>
  <c r="AF16" i="8"/>
  <c r="AD16" i="8"/>
  <c r="AB16" i="8"/>
  <c r="AH15" i="8"/>
  <c r="AF15" i="8"/>
  <c r="AD15" i="8"/>
  <c r="AB15" i="8"/>
  <c r="AH14" i="8"/>
  <c r="AF14" i="8"/>
  <c r="AD14" i="8"/>
  <c r="AB14" i="8"/>
  <c r="AH13" i="8"/>
  <c r="AF13" i="8"/>
  <c r="AD13" i="8"/>
  <c r="AB13" i="8"/>
  <c r="AH12" i="8"/>
  <c r="AF12" i="8"/>
  <c r="AD12" i="8"/>
  <c r="AH11" i="8"/>
  <c r="AF11" i="8"/>
  <c r="AD11" i="8"/>
  <c r="AH10" i="8"/>
  <c r="AF10" i="8"/>
  <c r="AD10" i="8"/>
  <c r="AB10" i="8"/>
  <c r="AH9" i="8"/>
  <c r="AF9" i="8"/>
  <c r="AD9" i="8"/>
  <c r="AB9" i="8"/>
  <c r="AH8" i="8"/>
  <c r="AF8" i="8"/>
  <c r="AD8" i="8"/>
  <c r="AB8" i="8"/>
  <c r="AH7" i="8"/>
  <c r="AF7" i="8"/>
  <c r="AD7" i="8"/>
  <c r="AB7" i="8"/>
  <c r="AH6" i="8"/>
  <c r="AF6" i="8"/>
  <c r="AD6" i="8"/>
  <c r="AB6" i="8"/>
  <c r="AH10" i="7" l="1"/>
  <c r="AF10" i="7"/>
  <c r="AD10" i="7"/>
  <c r="AB10" i="7"/>
  <c r="AH9" i="7"/>
  <c r="AF9" i="7"/>
  <c r="AD9" i="7"/>
  <c r="AB9" i="7"/>
  <c r="AH8" i="7"/>
  <c r="AF8" i="7"/>
  <c r="AD8" i="7"/>
  <c r="AB8" i="7"/>
  <c r="AH7" i="7"/>
  <c r="AF7" i="7"/>
  <c r="AD7" i="7"/>
  <c r="AB7" i="7"/>
  <c r="AH6" i="7"/>
  <c r="AF6" i="7"/>
  <c r="AD6" i="7"/>
  <c r="AB6" i="7"/>
  <c r="AH20" i="6" l="1"/>
  <c r="AF20" i="6"/>
  <c r="AD20" i="6"/>
  <c r="AB20" i="6"/>
  <c r="AH19" i="6"/>
  <c r="AF19" i="6"/>
  <c r="AD19" i="6"/>
  <c r="AB19" i="6"/>
  <c r="AH18" i="6"/>
  <c r="AF18" i="6"/>
  <c r="AD18" i="6"/>
  <c r="AB18" i="6"/>
  <c r="AH17" i="6"/>
  <c r="AF17" i="6"/>
  <c r="AD17" i="6"/>
  <c r="AB17" i="6"/>
  <c r="AH16" i="6"/>
  <c r="AF16" i="6"/>
  <c r="AD16" i="6"/>
  <c r="AB16" i="6"/>
  <c r="AH15" i="6"/>
  <c r="AF15" i="6"/>
  <c r="AD15" i="6"/>
  <c r="AB15" i="6"/>
  <c r="AH14" i="6"/>
  <c r="AF14" i="6"/>
  <c r="AD14" i="6"/>
  <c r="AB14" i="6"/>
  <c r="AH13" i="6"/>
  <c r="AF13" i="6"/>
  <c r="AD13" i="6"/>
  <c r="AB13" i="6"/>
  <c r="AH12" i="6"/>
  <c r="AF12" i="6"/>
  <c r="AD12" i="6"/>
  <c r="AB12" i="6"/>
  <c r="AH11" i="6"/>
  <c r="AF11" i="6"/>
  <c r="AD11" i="6"/>
  <c r="AB11" i="6"/>
  <c r="AH10" i="6"/>
  <c r="AF10" i="6"/>
  <c r="AD10" i="6"/>
  <c r="AB10" i="6"/>
  <c r="AH9" i="6"/>
  <c r="AF9" i="6"/>
  <c r="AD9" i="6"/>
  <c r="AB9" i="6"/>
  <c r="AH8" i="6"/>
  <c r="AF8" i="6"/>
  <c r="AD8" i="6"/>
  <c r="AB8" i="6"/>
  <c r="AH7" i="6"/>
  <c r="AF7" i="6"/>
  <c r="AD7" i="6"/>
  <c r="AB7" i="6"/>
  <c r="AH6" i="6"/>
  <c r="AF6" i="6"/>
  <c r="AD6" i="6"/>
  <c r="AB6" i="6"/>
  <c r="AH12" i="5" l="1"/>
  <c r="AF12" i="5"/>
  <c r="AD12" i="5"/>
  <c r="AB12" i="5"/>
  <c r="AH11" i="5"/>
  <c r="AF11" i="5"/>
  <c r="AD11" i="5"/>
  <c r="AB11" i="5"/>
  <c r="AH10" i="5"/>
  <c r="AF10" i="5"/>
  <c r="AD10" i="5"/>
  <c r="AB10" i="5"/>
  <c r="AH9" i="5"/>
  <c r="AF9" i="5"/>
  <c r="AD9" i="5"/>
  <c r="AB9" i="5"/>
  <c r="AH8" i="5"/>
  <c r="AF8" i="5"/>
  <c r="AD8" i="5"/>
  <c r="AB8" i="5"/>
  <c r="AH7" i="5"/>
  <c r="AF7" i="5"/>
  <c r="AD7" i="5"/>
  <c r="AH6" i="5"/>
  <c r="AF6" i="5"/>
  <c r="AD6" i="5"/>
  <c r="AB6" i="5"/>
  <c r="AH12" i="4" l="1"/>
  <c r="AF12" i="4"/>
  <c r="AD12" i="4"/>
  <c r="AB12" i="4"/>
  <c r="AH11" i="4"/>
  <c r="AF11" i="4"/>
  <c r="AD11" i="4"/>
  <c r="AB11" i="4"/>
  <c r="AH10" i="4"/>
  <c r="AF10" i="4"/>
  <c r="AD10" i="4"/>
  <c r="AB10" i="4"/>
  <c r="AH9" i="4"/>
  <c r="AF9" i="4"/>
  <c r="AD9" i="4"/>
  <c r="AB9" i="4"/>
  <c r="AH8" i="4"/>
  <c r="AF8" i="4"/>
  <c r="AD8" i="4"/>
  <c r="AB8" i="4"/>
  <c r="AH7" i="4"/>
  <c r="AF7" i="4"/>
  <c r="AD7" i="4"/>
  <c r="AH6" i="4"/>
  <c r="AF6" i="4"/>
  <c r="AD6" i="4"/>
  <c r="AH16" i="3" l="1"/>
  <c r="AF16" i="3"/>
  <c r="AD16" i="3"/>
  <c r="AB16" i="3"/>
  <c r="AH15" i="3"/>
  <c r="AF15" i="3"/>
  <c r="AD15" i="3"/>
  <c r="AB15" i="3"/>
  <c r="AH14" i="3"/>
  <c r="AF14" i="3"/>
  <c r="AD14" i="3"/>
  <c r="AB14" i="3"/>
  <c r="AH13" i="3"/>
  <c r="AF13" i="3"/>
  <c r="AD13" i="3"/>
  <c r="AB13" i="3"/>
  <c r="AH12" i="3"/>
  <c r="AF12" i="3"/>
  <c r="AD12" i="3"/>
  <c r="AB12" i="3"/>
  <c r="AH11" i="3"/>
  <c r="AF11" i="3"/>
  <c r="AD11" i="3"/>
  <c r="AB11" i="3"/>
  <c r="AH10" i="3"/>
  <c r="AF10" i="3"/>
  <c r="AD10" i="3"/>
  <c r="AB10" i="3"/>
  <c r="AH9" i="3"/>
  <c r="AF9" i="3"/>
  <c r="AD9" i="3"/>
  <c r="AB9" i="3"/>
  <c r="AH8" i="3"/>
  <c r="AF8" i="3"/>
  <c r="AD8" i="3"/>
  <c r="AB8" i="3"/>
  <c r="AH7" i="3"/>
  <c r="AF7" i="3"/>
  <c r="AD7" i="3"/>
  <c r="AB7" i="3"/>
  <c r="AH6" i="3"/>
  <c r="AF6" i="3"/>
  <c r="AD6" i="3"/>
  <c r="AB6" i="3"/>
  <c r="AH24" i="2" l="1"/>
  <c r="AF24" i="2"/>
  <c r="AD24" i="2"/>
  <c r="AB24" i="2"/>
  <c r="AI23" i="2"/>
  <c r="AJ23" i="2" s="1"/>
  <c r="AH23" i="2"/>
  <c r="AF23" i="2"/>
  <c r="AD23" i="2"/>
  <c r="AB23" i="2"/>
  <c r="AI22" i="2"/>
  <c r="AH22" i="2"/>
  <c r="AF22" i="2"/>
  <c r="AD22" i="2"/>
  <c r="AB22" i="2"/>
  <c r="AI21" i="2"/>
  <c r="AJ21" i="2" s="1"/>
  <c r="AH21" i="2"/>
  <c r="AF21" i="2"/>
  <c r="AD21" i="2"/>
  <c r="AB21" i="2"/>
  <c r="AH20" i="2"/>
  <c r="AF20" i="2"/>
  <c r="AD20" i="2"/>
  <c r="AB20" i="2"/>
  <c r="AI19" i="2"/>
  <c r="AJ19" i="2" s="1"/>
  <c r="AH19" i="2"/>
  <c r="AF19" i="2"/>
  <c r="AD19" i="2"/>
  <c r="AB19" i="2"/>
  <c r="AI18" i="2"/>
  <c r="AH18" i="2"/>
  <c r="AF18" i="2"/>
  <c r="AD18" i="2"/>
  <c r="AB18" i="2"/>
  <c r="AI17" i="2"/>
  <c r="AJ17" i="2" s="1"/>
  <c r="AH17" i="2"/>
  <c r="AF17" i="2"/>
  <c r="AD17" i="2"/>
  <c r="AB17" i="2"/>
  <c r="AH16" i="2"/>
  <c r="AF16" i="2"/>
  <c r="AD16" i="2"/>
  <c r="AH15" i="2"/>
  <c r="AF15" i="2"/>
  <c r="AD15" i="2"/>
  <c r="AB15" i="2"/>
  <c r="AH14" i="2"/>
  <c r="AF14" i="2"/>
  <c r="AD14" i="2"/>
  <c r="AB14" i="2"/>
  <c r="AH13" i="2"/>
  <c r="AF13" i="2"/>
  <c r="AD13" i="2"/>
  <c r="AH12" i="2"/>
  <c r="AF12" i="2"/>
  <c r="AD12" i="2"/>
  <c r="AH11" i="2"/>
  <c r="AF11" i="2"/>
  <c r="AD11" i="2"/>
  <c r="AB11" i="2"/>
  <c r="AI10" i="2"/>
  <c r="AH10" i="2"/>
  <c r="AF10" i="2"/>
  <c r="AD10" i="2"/>
  <c r="AI9" i="2"/>
  <c r="AH9" i="2"/>
  <c r="AF9" i="2"/>
  <c r="AD9" i="2"/>
  <c r="AB9" i="2"/>
  <c r="AI8" i="2"/>
  <c r="AH8" i="2"/>
  <c r="AF8" i="2"/>
  <c r="AD8" i="2"/>
  <c r="AI7" i="2"/>
  <c r="AH7" i="2"/>
  <c r="AF7" i="2"/>
  <c r="AD7" i="2"/>
  <c r="AB7" i="2"/>
  <c r="AH6" i="2"/>
  <c r="AF6" i="2"/>
  <c r="AD6" i="2"/>
  <c r="AB6" i="2"/>
  <c r="AH13" i="1"/>
  <c r="AF13" i="1"/>
  <c r="AD13" i="1"/>
  <c r="AB13" i="1"/>
  <c r="AH12" i="1"/>
  <c r="AF12" i="1"/>
  <c r="AD12" i="1"/>
  <c r="AH11" i="1"/>
  <c r="AF11" i="1"/>
  <c r="AD11" i="1"/>
  <c r="AB11" i="1"/>
  <c r="AH10" i="1"/>
  <c r="AF10" i="1"/>
  <c r="AD10" i="1"/>
  <c r="AB10" i="1"/>
  <c r="AH9" i="1"/>
  <c r="AF9" i="1"/>
  <c r="AD9" i="1"/>
  <c r="AB9" i="1"/>
  <c r="AH8" i="1"/>
  <c r="AF8" i="1"/>
  <c r="AD8" i="1"/>
  <c r="AB8" i="1"/>
  <c r="AH7" i="1"/>
  <c r="AF7" i="1"/>
  <c r="AD7" i="1"/>
  <c r="AB7" i="1"/>
  <c r="AH6" i="1"/>
  <c r="AF6" i="1"/>
  <c r="AD6" i="1"/>
  <c r="AB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s>
  <commentList>
    <comment ref="B5" authorId="0" shapeId="0" xr:uid="{33936179-6E90-473B-9DEB-1D5D22047B1C}">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1957E8EE-7D22-41EF-8D76-3E6174101F3F}">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9FF9F3B9-6B23-4D10-B42C-7312405FAECE}">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E88B7030-2424-4665-9CAC-62BBA781C709}">
      <text>
        <r>
          <rPr>
            <sz val="11"/>
            <color theme="1"/>
            <rFont val="Aptos Narrow"/>
            <family val="2"/>
            <scheme val="minor"/>
          </rPr>
          <t>OAP:
Selacionar al plan estratégico conforme al Decreto 612 de 2018.
NO COPIAR Y PEGAR AQUI</t>
        </r>
      </text>
    </comment>
    <comment ref="H5" authorId="1" shapeId="0" xr:uid="{EAB9FD3B-4851-4CA1-BF56-1A8EF14FDA85}">
      <text>
        <r>
          <rPr>
            <sz val="11"/>
            <color theme="1"/>
            <rFont val="Aptos Narrow"/>
            <family val="2"/>
            <scheme val="minor"/>
          </rPr>
          <t xml:space="preserve">Seleccione el objetivo estratégico del PEI.
NO COPIAR Y PEGAR AQUI
</t>
        </r>
      </text>
    </comment>
    <comment ref="J5" authorId="2" shapeId="0" xr:uid="{4FB8C617-4FF4-422B-8692-7906EB2320E1}">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90CA8FE0-04A6-4FBD-98AC-8E119CD585F4}">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73AE05BA-A010-4A0B-B3AD-CC8DEC20783A}">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E9AA916A-2DCA-4735-A8F7-035721FADF50}">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A377290F-A823-43D6-9FD1-A53E24D582BF}">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E8D1141A-1F7C-4DE6-BFF4-D831F7B0CA6F}">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5E098975-98CC-47B6-B4DA-EAEB63CC1E8A}">
      <text>
        <r>
          <rPr>
            <b/>
            <sz val="9"/>
            <color indexed="81"/>
            <rFont val="Tahoma"/>
            <family val="2"/>
          </rPr>
          <t>OAP:</t>
        </r>
        <r>
          <rPr>
            <sz val="9"/>
            <color indexed="81"/>
            <rFont val="Tahoma"/>
            <family val="2"/>
          </rPr>
          <t xml:space="preserve">
Indicar el responsable del suministro de la información</t>
        </r>
      </text>
    </comment>
    <comment ref="U5" authorId="0" shapeId="0" xr:uid="{1342B90B-C62B-4428-B08B-C77907ED0196}">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Yanet</author>
    <author>AMV</author>
    <author>tc={6790B6DA-7115-48EE-AD1F-2427B731E6EF}</author>
  </authors>
  <commentList>
    <comment ref="B5" authorId="0" shapeId="0" xr:uid="{4AB8534B-0370-46D5-BEA2-F9F65DA4B5B6}">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D71DB552-7FDD-48FD-8FB1-AB418DE31498}">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9264189C-00E7-443F-B9C5-65F73DD38A09}">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8C90A6E7-AEF5-460C-BFCD-A2A3B39DA1BC}">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F0A22262-87F9-40D8-B641-6DED7D9D311B}">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EF54E19E-362A-47DB-9E70-3FB81032C69B}">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E6D06DCB-1182-4B3A-A481-F53666F7CFA6}">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2497F6C2-2CB6-4F67-A406-154A05C98CB0}">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FB85F64C-1F2F-48B8-A5C7-3E20227871B7}">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0651ED12-9B1E-41F8-AE6C-A82F6586E7D4}">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F78B7B0C-66B0-4C26-A581-8DF103D937BC}">
      <text>
        <r>
          <rPr>
            <b/>
            <sz val="9"/>
            <color indexed="81"/>
            <rFont val="Tahoma"/>
            <family val="2"/>
          </rPr>
          <t>OAP:</t>
        </r>
        <r>
          <rPr>
            <sz val="9"/>
            <color indexed="81"/>
            <rFont val="Tahoma"/>
            <family val="2"/>
          </rPr>
          <t xml:space="preserve">
Indicar el responsable del suministro de la información</t>
        </r>
      </text>
    </comment>
    <comment ref="U5" authorId="0" shapeId="0" xr:uid="{7648FD7E-08A1-4985-8E33-3B1085162791}">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 ref="AC6" authorId="2" shapeId="0" xr:uid="{6790B6DA-7115-48EE-AD1F-2427B731E6EF}">
      <text>
        <t>[Threaded comment]
Your version of Excel allows you to read this threaded comment; however, any edits to it will get removed if the file is opened in a newer version of Excel. Learn more: https://go.microsoft.com/fwlink/?linkid=870924
Comment:
    ESte dato quedo errado corresponde a 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tc={588FB74B-3D9E-4C34-8018-8B135031A012}</author>
    <author>tc={3B1BE395-2DB7-4BD8-9A5E-BD1E62D618AD}</author>
    <author>tc={2E7E212E-97E4-4A93-BB59-FB0A39F362D6}</author>
  </authors>
  <commentList>
    <comment ref="B5" authorId="0" shapeId="0" xr:uid="{6F8ED583-839F-43B5-BCB0-F3E463911940}">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CA0B2D66-D80A-4B85-A55A-872410C3F8C4}">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44E30645-939A-47A4-8922-43E2C2BA43DF}">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B80F5043-1FED-422D-AD07-9A3696F79CA4}">
      <text>
        <r>
          <rPr>
            <sz val="11"/>
            <color theme="1"/>
            <rFont val="Aptos Narrow"/>
            <family val="2"/>
            <scheme val="minor"/>
          </rPr>
          <t>OAP:
Selacionar al plan estratégico conforme al Decreto 612 de 2018.
NO COPIAR Y PEGAR AQUI</t>
        </r>
      </text>
    </comment>
    <comment ref="H5" authorId="1" shapeId="0" xr:uid="{8910CBFE-C054-4930-89B0-C42530F17B95}">
      <text>
        <r>
          <rPr>
            <sz val="11"/>
            <color theme="1"/>
            <rFont val="Aptos Narrow"/>
            <family val="2"/>
            <scheme val="minor"/>
          </rPr>
          <t xml:space="preserve">Seleccione el objetivo estratégico del PEI.
NO COPIAR Y PEGAR AQUI
</t>
        </r>
      </text>
    </comment>
    <comment ref="J5" authorId="2" shapeId="0" xr:uid="{B8834A5B-4291-4AD8-839C-ACAFB0B5CB14}">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B86DA60F-5F31-4ED8-BC17-1EBE381C4FAD}">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86FBE6F6-7518-4068-8698-FBB84F59C108}">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9C7BB2FF-2EFC-4222-ACD1-6D536C8EB51A}">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F201F24B-4CE3-4073-9BE0-AAF7418C7503}">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71F2DD57-6CD5-4066-BEB9-26A4A4D5F458}">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AB47601F-EA39-43D8-B783-EC8A6209EBD4}">
      <text>
        <r>
          <rPr>
            <b/>
            <sz val="9"/>
            <color indexed="81"/>
            <rFont val="Tahoma"/>
            <family val="2"/>
          </rPr>
          <t>OAP:</t>
        </r>
        <r>
          <rPr>
            <sz val="9"/>
            <color indexed="81"/>
            <rFont val="Tahoma"/>
            <family val="2"/>
          </rPr>
          <t xml:space="preserve">
Indicar el responsable del suministro de la información</t>
        </r>
      </text>
    </comment>
    <comment ref="U5" authorId="0" shapeId="0" xr:uid="{38B38E0D-2C4B-4112-A86E-0BE6DA4C4032}">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 ref="M6" authorId="3" shapeId="0" xr:uid="{588FB74B-3D9E-4C34-8018-8B135031A012}">
      <text>
        <t xml:space="preserve">[Threaded comment]
Your version of Excel allows you to read this threaded comment; however, any edits to it will get removed if the file is opened in a newer version of Excel. Learn more: https://go.microsoft.com/fwlink/?linkid=870924
Comment:
    4 veces al año resultados plan de acción. 10 informes en Comité Directivo o de Gestión y Desempeño sobre los resultados de Plan de Desarrollo. 2 Informes avance cumplimiento PEI. </t>
      </text>
    </comment>
    <comment ref="Q9" authorId="4" shapeId="0" xr:uid="{3B1BE395-2DB7-4BD8-9A5E-BD1E62D618AD}">
      <text>
        <t>[Threaded comment]
Your version of Excel allows you to read this threaded comment; however, any edits to it will get removed if the file is opened in a newer version of Excel. Learn more: https://go.microsoft.com/fwlink/?linkid=870924
Comment:
    Incluye el proceso de selección, la auditoria es en junio, pero el proceso de contratación inicia en mayo).</t>
      </text>
    </comment>
    <comment ref="R19" authorId="5" shapeId="0" xr:uid="{2E7E212E-97E4-4A93-BB59-FB0A39F362D6}">
      <text>
        <t>[Threaded comment]
Your version of Excel allows you to read this threaded comment; however, any edits to it will get removed if the file is opened in a newer version of Excel. Learn more: https://go.microsoft.com/fwlink/?linkid=870924
Comment:
    El evento de la Audiencia Pública de Rendición de Cuentas está previsto para la segunda semana de diciembre de 2025</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s>
  <commentList>
    <comment ref="B5" authorId="0" shapeId="0" xr:uid="{BC37B5A4-63C8-4EA0-BE2F-B46D81815ED1}">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F27D35D3-8498-4C9C-88CF-2B77E6B530D8}">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68DCE576-3AC8-4219-9F65-400048AC35A2}">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C99EA56E-2DF9-4F34-87EB-B957ACFF1903}">
      <text>
        <r>
          <rPr>
            <sz val="11"/>
            <color theme="1"/>
            <rFont val="Aptos Narrow"/>
            <family val="2"/>
            <scheme val="minor"/>
          </rPr>
          <t>OAP:
Selacionar al plan estratégico conforme al Decreto 612 de 2018.
NO COPIAR Y PEGAR AQUI</t>
        </r>
      </text>
    </comment>
    <comment ref="H5" authorId="1" shapeId="0" xr:uid="{D83E5461-6ED8-4339-947A-DB6D981AD815}">
      <text>
        <r>
          <rPr>
            <sz val="11"/>
            <color theme="1"/>
            <rFont val="Aptos Narrow"/>
            <family val="2"/>
            <scheme val="minor"/>
          </rPr>
          <t xml:space="preserve">Seleccione el objetivo estratégico del PEI.
NO COPIAR Y PEGAR AQUI
</t>
        </r>
      </text>
    </comment>
    <comment ref="J5" authorId="2" shapeId="0" xr:uid="{3C57C6AD-32AE-4760-8FC2-DA1AFF938988}">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5347AAAA-7EF0-42EC-811D-D138D275DF74}">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8F5A8975-F292-4AFE-8A65-9C2C2DDB3A8C}">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AD248DE3-5554-4E0C-B3BE-890E37C17DBF}">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F03BCBDF-5FF0-4D95-BDA4-A8CD3B549C87}">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93F41F35-B517-4F3F-9025-9560AA782D9C}">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6D4FDC4D-4A5F-4C99-B245-1393C0813489}">
      <text>
        <r>
          <rPr>
            <b/>
            <sz val="9"/>
            <color indexed="81"/>
            <rFont val="Tahoma"/>
            <family val="2"/>
          </rPr>
          <t>OAP:</t>
        </r>
        <r>
          <rPr>
            <sz val="9"/>
            <color indexed="81"/>
            <rFont val="Tahoma"/>
            <family val="2"/>
          </rPr>
          <t xml:space="preserve">
Indicar el responsable del suministro de la información</t>
        </r>
      </text>
    </comment>
    <comment ref="U5" authorId="0" shapeId="0" xr:uid="{1A194001-47AB-4AA5-BC57-48484A36EF20}">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tc={CC8A4E9C-EFC4-4DDE-9782-BBB02D5202FE}</author>
    <author>tc={1A8B1AF9-2589-43B5-A1AE-1ECF70BE83FF}</author>
    <author>tc={45B9B75E-ED54-485C-A165-374931349A40}</author>
    <author>tc={8712559F-C5E6-4C35-986D-2730C07A01A0}</author>
    <author>tc={E710FEFC-7489-45DB-8A8B-A2C99BA36F31}</author>
  </authors>
  <commentList>
    <comment ref="B5" authorId="0" shapeId="0" xr:uid="{0FD0EACC-E603-43E5-B4B9-76C51E6271D8}">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B84F06CA-B2EA-4E5B-875F-3BF55D350A8E}">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FE1AE7CF-7578-42E7-B183-ACFDE76557D6}">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896FE41F-5D8B-40F3-9681-403EE6313FA3}">
      <text>
        <r>
          <rPr>
            <sz val="11"/>
            <color theme="1"/>
            <rFont val="Aptos Narrow"/>
            <family val="2"/>
            <scheme val="minor"/>
          </rPr>
          <t>OAP:
Selacionar al plan estratégico conforme al Decreto 612 de 2018.
NO COPIAR Y PEGAR AQUI</t>
        </r>
      </text>
    </comment>
    <comment ref="H5" authorId="1" shapeId="0" xr:uid="{57F81948-66FF-4C0F-B4EE-DC19C2D842B0}">
      <text>
        <r>
          <rPr>
            <sz val="11"/>
            <color theme="1"/>
            <rFont val="Aptos Narrow"/>
            <family val="2"/>
            <scheme val="minor"/>
          </rPr>
          <t xml:space="preserve">Seleccione el objetivo estratégico del PEI.
NO COPIAR Y PEGAR AQUI
</t>
        </r>
      </text>
    </comment>
    <comment ref="J5" authorId="2" shapeId="0" xr:uid="{6D1A7C5A-3E6B-499E-9303-4B588F4E98AA}">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05B841A9-05CB-4817-B118-2E17D1BA09BD}">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4024BEAE-AD06-4DCB-B857-6345A059899B}">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37461A90-767F-4384-AEAE-45DF2DF6B66A}">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E3A24AF2-9A8B-4F5F-996A-8420ECD47398}">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AD69E346-E8F6-4388-B888-10C05130749F}">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27C9680D-9130-4A28-AFC3-23DD67976411}">
      <text>
        <r>
          <rPr>
            <b/>
            <sz val="9"/>
            <color indexed="81"/>
            <rFont val="Tahoma"/>
            <family val="2"/>
          </rPr>
          <t>OAP:</t>
        </r>
        <r>
          <rPr>
            <sz val="9"/>
            <color indexed="81"/>
            <rFont val="Tahoma"/>
            <family val="2"/>
          </rPr>
          <t xml:space="preserve">
Indicar el responsable del suministro de la información</t>
        </r>
      </text>
    </comment>
    <comment ref="U5" authorId="0" shapeId="0" xr:uid="{7730548A-8B84-43BE-8BFF-73AF06153D39}">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 ref="M6" authorId="3" shapeId="0" xr:uid="{CC8A4E9C-EFC4-4DDE-9782-BBB02D5202FE}">
      <text>
        <t xml:space="preserve">[Threaded comment]
Your version of Excel allows you to read this threaded comment; however, any edits to it will get removed if the file is opened in a newer version of Excel. Learn more: https://go.microsoft.com/fwlink/?linkid=870924
Comment:
    4 veces al año resultados plan de acción. 10 informes en Comité Directivo o de Gestión y Desempeño sobre los resultados de Plan de Desarrollo. 2 Informes avance cumplimiento PEI. </t>
      </text>
    </comment>
    <comment ref="Q9" authorId="4" shapeId="0" xr:uid="{1A8B1AF9-2589-43B5-A1AE-1ECF70BE83FF}">
      <text>
        <t>[Threaded comment]
Your version of Excel allows you to read this threaded comment; however, any edits to it will get removed if the file is opened in a newer version of Excel. Learn more: https://go.microsoft.com/fwlink/?linkid=870924
Comment:
    Incluye el proceso de selección, la auditoria es en junio, pero el proceso de contratación inicia en mayo).</t>
      </text>
    </comment>
    <comment ref="R9" authorId="5" shapeId="0" xr:uid="{45B9B75E-ED54-485C-A165-374931349A40}">
      <text>
        <t>[Threaded comment]
Your version of Excel allows you to read this threaded comment; however, any edits to it will get removed if the file is opened in a newer version of Excel. Learn more: https://go.microsoft.com/fwlink/?linkid=870924
Comment:
    Incluye la entrega del informe final y la formulación de los planes de mejoramiento).</t>
      </text>
    </comment>
    <comment ref="Q19" authorId="6" shapeId="0" xr:uid="{8712559F-C5E6-4C35-986D-2730C07A01A0}">
      <text>
        <t xml:space="preserve">[Threaded comment]
Your version of Excel allows you to read this threaded comment; however, any edits to it will get removed if the file is opened in a newer version of Excel. Learn more: https://go.microsoft.com/fwlink/?linkid=870924
Comment:
    Se contemplan las fechas de la preparación </t>
      </text>
    </comment>
    <comment ref="R19" authorId="7" shapeId="0" xr:uid="{E710FEFC-7489-45DB-8A8B-A2C99BA36F31}">
      <text>
        <t>[Threaded comment]
Your version of Excel allows you to read this threaded comment; however, any edits to it will get removed if the file is opened in a newer version of Excel. Learn more: https://go.microsoft.com/fwlink/?linkid=870924
Comment:
    El evento de la Audiencia Pública de Rendición de Cuentas está previsto para la segunda semana de diciembre de 2025</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Yanet</author>
    <author>AMV</author>
  </authors>
  <commentList>
    <comment ref="B5" authorId="0" shapeId="0" xr:uid="{7BB2FCBD-9BC6-467A-850F-1B09121EBFEF}">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AF7AF7D1-F070-4520-B76C-8B2FF4AC1928}">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5E599094-1E33-4C8E-972A-9AD2E72146EE}">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E5793399-38FB-4DE5-9C1C-76F17DAD5FE9}">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E030784A-7EBE-433F-BD99-D8AC2B50DE60}">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B5FB9597-5D3D-40F1-B9EF-FBCEBE9AC9A8}">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E49DF98E-8DF5-4BDA-B846-8F4CB9A6BA38}">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F00063F1-2C50-4442-A9DD-D879E376B1F6}">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81F850CA-3878-4FEE-80D7-39F50857416D}">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A6897FD9-0B4C-4CCC-9D00-95B4DB5106CC}">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134084F5-DD9C-4B81-9143-B4AC1995C53A}">
      <text>
        <r>
          <rPr>
            <b/>
            <sz val="9"/>
            <color indexed="81"/>
            <rFont val="Tahoma"/>
            <family val="2"/>
          </rPr>
          <t>OAP:</t>
        </r>
        <r>
          <rPr>
            <sz val="9"/>
            <color indexed="81"/>
            <rFont val="Tahoma"/>
            <family val="2"/>
          </rPr>
          <t xml:space="preserve">
Indicar el responsable del suministro de la información</t>
        </r>
      </text>
    </comment>
    <comment ref="U5" authorId="0" shapeId="0" xr:uid="{C903D17F-BF7F-4D77-B6B2-1777AF9F2EC0}">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Ana Milena Bernal Gómez</author>
  </authors>
  <commentList>
    <comment ref="B5" authorId="0" shapeId="0" xr:uid="{DFB17AF8-94DE-48A4-B9F5-BB63A53BD346}">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69398B6C-01C9-4E04-A22E-B156C10FA71A}">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459E59A4-AD4D-4BE8-853D-DDC17F036F90}">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13A98C61-FA0E-4FB8-96EF-A513E73DE29C}">
      <text>
        <r>
          <rPr>
            <sz val="11"/>
            <color theme="1"/>
            <rFont val="Aptos Narrow"/>
            <family val="2"/>
            <scheme val="minor"/>
          </rPr>
          <t>OAP:
Selacionar al plan estratégico conforme al Decreto 612 de 2018.
NO COPIAR Y PEGAR AQUI</t>
        </r>
      </text>
    </comment>
    <comment ref="H5" authorId="1" shapeId="0" xr:uid="{99F00CD4-BFDC-4F17-B9D5-72FCE04BD049}">
      <text>
        <r>
          <rPr>
            <sz val="11"/>
            <color theme="1"/>
            <rFont val="Aptos Narrow"/>
            <family val="2"/>
            <scheme val="minor"/>
          </rPr>
          <t xml:space="preserve">Seleccione el objetivo estratégico del PEI.
NO COPIAR Y PEGAR AQUI
</t>
        </r>
      </text>
    </comment>
    <comment ref="J5" authorId="2" shapeId="0" xr:uid="{08185EA5-5977-4709-9070-AA1FB1588FE4}">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A54157F3-DFA0-43AC-AFA6-0DCF15E0C801}">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7FB76235-2FEC-4CC8-AFEA-D087149E0015}">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8C2C7FD7-54EE-40C0-9729-0E0BE0D28AA3}">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69626414-4680-4552-8B94-FB26BB8A91C5}">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44436FE0-B7CB-431A-AD19-4522BCD9D24E}">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9C5503C2-9DC1-4AA4-85A7-70CBEAB10B65}">
      <text>
        <r>
          <rPr>
            <b/>
            <sz val="9"/>
            <color indexed="81"/>
            <rFont val="Tahoma"/>
            <family val="2"/>
          </rPr>
          <t>OAP:</t>
        </r>
        <r>
          <rPr>
            <sz val="9"/>
            <color indexed="81"/>
            <rFont val="Tahoma"/>
            <family val="2"/>
          </rPr>
          <t xml:space="preserve">
Indicar el responsable del suministro de la información</t>
        </r>
      </text>
    </comment>
    <comment ref="U5" authorId="0" shapeId="0" xr:uid="{B88D9110-A46C-4442-AB10-FCABECCEC90C}">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 ref="P14" authorId="3" shapeId="0" xr:uid="{B28C0080-AB76-4334-A16F-2A472271E40F}">
      <text>
        <r>
          <rPr>
            <sz val="11"/>
            <color theme="1"/>
            <rFont val="Aptos Narrow"/>
            <family val="2"/>
            <scheme val="minor"/>
          </rPr>
          <t xml:space="preserve">Ana Milena Bernal Gómez:
Solicitar Cambio de periodicidad en Indicadores a Planeación.
</t>
        </r>
      </text>
    </comment>
    <comment ref="K16" authorId="3" shapeId="0" xr:uid="{AA5CEA61-3ED6-4D46-ACF4-BD3E578C4A12}">
      <text>
        <r>
          <rPr>
            <sz val="11"/>
            <color theme="1"/>
            <rFont val="Aptos Narrow"/>
            <family val="2"/>
            <scheme val="minor"/>
          </rPr>
          <t xml:space="preserve">Ana Milena Bernal Gómez:
Consultar a Verónica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Yanet</author>
    <author>AMV</author>
  </authors>
  <commentList>
    <comment ref="B5" authorId="0" shapeId="0" xr:uid="{86F22878-6488-4B9A-BC2C-7537E8D42D4E}">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046CECF4-8F03-4FC1-812F-BF3A2F0FBB4B}">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7374CE5B-0B95-422F-8FA1-E72BC62FA0BA}">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82F24F0E-CA6C-4AF9-9B49-569E339F26CD}">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CF714FA4-65AB-428F-BD74-907BD54891A5}">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FED055B3-C630-41AF-869C-FD788457A394}">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F91E1432-9F6A-40AD-8079-AEB3410D6BE5}">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69A20E87-66FB-4CFD-A97E-8D92FD3BA23C}">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E7A1FB9E-C4BE-4D86-B58B-DF8C383DA00E}">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E933C305-87EA-4EFB-AC25-C38265342058}">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C4D15B54-C51F-44EB-B218-63EB2E879510}">
      <text>
        <r>
          <rPr>
            <b/>
            <sz val="9"/>
            <color indexed="81"/>
            <rFont val="Tahoma"/>
            <family val="2"/>
          </rPr>
          <t>OAP:</t>
        </r>
        <r>
          <rPr>
            <sz val="9"/>
            <color indexed="81"/>
            <rFont val="Tahoma"/>
            <family val="2"/>
          </rPr>
          <t xml:space="preserve">
Indicar el responsable del suministro de la información</t>
        </r>
      </text>
    </comment>
    <comment ref="U5" authorId="0" shapeId="0" xr:uid="{19AD64B2-A1A4-4AF6-AAA0-9E3E25607BC6}">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Yanet</author>
    <author>AMV</author>
  </authors>
  <commentList>
    <comment ref="B5" authorId="0" shapeId="0" xr:uid="{6AE1C9B3-2AC7-4924-AD20-68C727F785B3}">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BEBBEE95-7499-41B9-99E8-218849A2110C}">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A39F1653-9EF4-4C20-AC4B-3D4717BB3C8F}">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CDA4E1E2-163F-4377-A4ED-C09F5FBE9703}">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D3F551DB-C432-45E1-86BD-878D56FDA79D}">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EE59604A-D34D-487D-B61C-3D95F4A9339B}">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49A243B8-67E9-4B1F-81EF-F06B6A1FE30D}">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53953FB3-D8C2-4EFF-9161-1CBC0E6DCE55}">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F150FEE2-A6FC-417E-8998-933E9C373CA0}">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199E7122-BD54-486F-BA6D-C5A59110FEF8}">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A110155D-1551-412B-95C4-B04AE92AA1CD}">
      <text>
        <r>
          <rPr>
            <b/>
            <sz val="9"/>
            <color indexed="81"/>
            <rFont val="Tahoma"/>
            <family val="2"/>
          </rPr>
          <t>OAP:</t>
        </r>
        <r>
          <rPr>
            <sz val="9"/>
            <color indexed="81"/>
            <rFont val="Tahoma"/>
            <family val="2"/>
          </rPr>
          <t xml:space="preserve">
Indicar el responsable del suministro de la información</t>
        </r>
      </text>
    </comment>
    <comment ref="U5" authorId="0" shapeId="0" xr:uid="{4A883E2E-AFF1-46C7-94CD-181550BF377E}">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Yanet</author>
    <author>AMV</author>
  </authors>
  <commentList>
    <comment ref="B5" authorId="0" shapeId="0" xr:uid="{5EC65F5E-EF72-4EA8-99F0-61C1756E4295}">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9CCFE743-4A56-4067-B5E8-3192F918A98D}">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437FCC27-A594-4488-809A-FF8A74ED4345}">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828A9FFB-E97D-47A1-B75B-2BD29032B1F1}">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FCB00B96-0763-4985-B876-AD2A3534B503}">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CAA7171B-4B4D-4FDF-A547-9B108576F496}">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C9CA6E5D-FF22-4A42-A18C-D4580CA93811}">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42A0D86F-2A79-4025-8B29-91A703A5721D}">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38042E65-2CDB-4219-9F80-D792C83194C6}">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F22A36F6-63DD-4D6E-83F9-EC080997D118}">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030B0241-7340-4888-875F-9F8090C6A17C}">
      <text>
        <r>
          <rPr>
            <b/>
            <sz val="9"/>
            <color indexed="81"/>
            <rFont val="Tahoma"/>
            <family val="2"/>
          </rPr>
          <t>OAP:</t>
        </r>
        <r>
          <rPr>
            <sz val="9"/>
            <color indexed="81"/>
            <rFont val="Tahoma"/>
            <family val="2"/>
          </rPr>
          <t xml:space="preserve">
Indicar el responsable del suministro de la información</t>
        </r>
      </text>
    </comment>
    <comment ref="U5" authorId="0" shapeId="0" xr:uid="{D6372BEB-B4B0-442F-81A9-474D65D05356}">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sharedStrings.xml><?xml version="1.0" encoding="utf-8"?>
<sst xmlns="http://schemas.openxmlformats.org/spreadsheetml/2006/main" count="2461" uniqueCount="794">
  <si>
    <t xml:space="preserve">Metodología </t>
  </si>
  <si>
    <t xml:space="preserve">Reportes </t>
  </si>
  <si>
    <r>
      <rPr>
        <sz val="12"/>
        <color rgb="FF000000"/>
        <rFont val="Aptos Narrow"/>
        <scheme val="minor"/>
      </rPr>
      <t xml:space="preserve">En el consolidado de los planes de acción, las actividades de las dependencias de Indeportes Antioquia se miden utilizando tres métodos distintos: anualizado, para acumular y acumulado. Cada uno de estos métodos aporta una perspectiva diferente sobre el desempeño y el avance, y es fundamental comprender sus implicaciones para evaluar correctamente los resultados entre las diferentes dependencias.
</t>
    </r>
    <r>
      <rPr>
        <b/>
        <sz val="12"/>
        <color rgb="FF000000"/>
        <rFont val="Aptos Narrow"/>
        <scheme val="minor"/>
      </rPr>
      <t xml:space="preserve">Anualizado
</t>
    </r>
    <r>
      <rPr>
        <sz val="12"/>
        <color rgb="FF000000"/>
        <rFont val="Aptos Narrow"/>
        <scheme val="minor"/>
      </rPr>
      <t xml:space="preserve">Cuando una actividad se mide bajo la fórmula “anualizado”, significa que se evalúa con base en un objetivo establecido para alcanzarse trimestralmente. Si el objetivo es alcanzar el 100% al final del año, los trimestres se medirán en función de cuán cerca se estuvo de alcanzar ese 100% cada trimestre. Posteriormente, se toma el promedio de lo que alcanzó cada trimestre para comparar con la meta del 100%. Para calcular el porcentaje de avance de manera precisa, se divide el resultado obtenido entre el número de trimestres evaluados. Esto garantiza un cálculo fiel al progreso real, considerando la ponderación establecida. De este modo, aunque se haya alcanzado el 100% en todas las actividades de un trimestre, no se reflejará como un 100% del total de la meta sin haber completado los trimestres restantes.
</t>
    </r>
    <r>
      <rPr>
        <b/>
        <sz val="12"/>
        <color rgb="FF000000"/>
        <rFont val="Aptos Narrow"/>
        <scheme val="minor"/>
      </rPr>
      <t xml:space="preserve">Para Acumular
</t>
    </r>
    <r>
      <rPr>
        <sz val="12"/>
        <color rgb="FF000000"/>
        <rFont val="Aptos Narrow"/>
        <scheme val="minor"/>
      </rPr>
      <t xml:space="preserve">Si una actividad se calcula con base en la fórmula “para acumular”, esto implica que se mide en relación con cuánto del objetivo total se alcanzó ese trimestre. Por ejemplo, si el objetivo es 6 unidades al final del año y en el primer trimestre se logra un avance de 1 unidad, esto significa que se ha alcanzado 1/6 del objetivo. En informes futuros, como el del segundo trimestre, si se logra un avance de 3 unidades, el número reportado sería 3 unidades, ya que se evalúa trimestre a trimestre, aunque la suma total para el año sería 4 unidades. 
</t>
    </r>
    <r>
      <rPr>
        <b/>
        <sz val="12"/>
        <color rgb="FF000000"/>
        <rFont val="Aptos Narrow"/>
        <scheme val="minor"/>
      </rPr>
      <t xml:space="preserve">Acumulado
</t>
    </r>
    <r>
      <rPr>
        <sz val="12"/>
        <color rgb="FF000000"/>
        <rFont val="Aptos Narrow"/>
        <scheme val="minor"/>
      </rPr>
      <t xml:space="preserve">La medición “acumulado” es similar a la de para acumular, donde se mide cuánto del objetivo total se ha logrado ese trimestre. Si el objetivo es 6 unidades y en el primer trimestre se logra 1 unidad, esto se interpreta como 1/6 del objetivo. La diferencia surge en informes posteriores; por ejemplo, en el segundo trimestre, si se logra un avance de 3 unidades, el número reportado sería 4 unidades (la suma de 1 y 3). </t>
    </r>
  </si>
  <si>
    <r>
      <rPr>
        <sz val="11"/>
        <color rgb="FF000000"/>
        <rFont val="Aptos Narrow"/>
        <scheme val="minor"/>
      </rPr>
      <t xml:space="preserve">
</t>
    </r>
    <r>
      <rPr>
        <b/>
        <sz val="11"/>
        <color rgb="FF000000"/>
        <rFont val="Aptos Narrow"/>
        <scheme val="minor"/>
      </rPr>
      <t xml:space="preserve">Avances y ponderaciones
</t>
    </r>
    <r>
      <rPr>
        <sz val="11"/>
        <color rgb="FF000000"/>
        <rFont val="Aptos Narrow"/>
        <scheme val="minor"/>
      </rPr>
      <t xml:space="preserve">Para la vigencia 2025 se implementará un ajuste en la fórmula de cálculo del avance total. Este ajuste consistirá en limitar el porcentaje de avance acumulado por actividad al valor de su ponderación establecida. Es decir, aunque una dependencia logre una sobreejecución en una actividad, el porcentaje que se sumará al total no podrá superar el peso asignado. Por ejemplo, si una actividad tiene una ponderación del 5%, ese será el valor máximo que aportará al porcentaje de avance final, incluso si se ejecuta por encima de lo programado. No obstante, el valor exacto de lo ejecutado seguirá registrándose en la columna de consolidado, permitiendo así hacer el seguimiento cualitativo y cuantitativo de los logros obtenidos sin distorsionar el porcentaje global de cumplimiento.
</t>
    </r>
    <r>
      <rPr>
        <b/>
        <sz val="11"/>
        <color rgb="FF000000"/>
        <rFont val="Aptos Narrow"/>
        <scheme val="minor"/>
      </rPr>
      <t xml:space="preserve">Reporte de resultados
</t>
    </r>
    <r>
      <rPr>
        <sz val="11"/>
        <color rgb="FF000000"/>
        <rFont val="Aptos Narrow"/>
        <scheme val="minor"/>
      </rPr>
      <t xml:space="preserve">Para reportar correctamente los avances de cada actividad, es fundamental tener en cuenta la meta establecida, la unidad de medida (por ejemplo, número o porcentaje) y su relación directa con las metas trimestrales definidas. Es clave que los resultados reportados correspondan con lo planeado para cada trimestre y que se ajuste a la lógica de la fórmula de cálculo definida: si es para acumular, acumulado o anualizado. Esto permite evitar errores en el cálculo automático del porcentaje de cumplimiento. Al finalizar el diligenciamiento de cada trimestre, se debe utilizar la columna de observaciones para explicar con claridad lo reportado: qué representa el dato de avance reportado, detalles de la ejecución o novedades relevantes que permitan validar el avance.
</t>
    </r>
  </si>
  <si>
    <t xml:space="preserve">CONTROL DE CAMBIOS </t>
  </si>
  <si>
    <t>VERSIÓN 1</t>
  </si>
  <si>
    <t xml:space="preserve">PUBLICADA EN GESTIÓN TRASPARENTE SE REALIZÓ PROYECTADA Y LOS EQUIPOS DE TRABAJO LA REALIZARON CON BASE EN LO QUE PLANEARON TENIENDO EN CUENTA LA EXPERIENCIA DE LA VIGENCIA 2024. </t>
  </si>
  <si>
    <t>VERSIÓN 2</t>
  </si>
  <si>
    <t xml:space="preserve">SE AJUSTARON INDICADORES DE ALGUNAS ÁREAS DE ACUERDO CON LOS PRESUPUESTOS APROBADOS Y LAS PRIORIDADES DADAS DESDE LA NUEVA GERENCIA </t>
  </si>
  <si>
    <t>VERSIÓN 3</t>
  </si>
  <si>
    <t>CAMBIOS EN LAS ACTIVIDADES DE SISTEMAS DE CARA AL PETI APROBADO</t>
  </si>
  <si>
    <t>VERSIÓN 4</t>
  </si>
  <si>
    <t>REVISION DE FORMULAS Y AJUSTE DE UNIDADES DE MEDIDA PARA SU CONCORDANCIA CON LAS METAS ESTABLECIDAS
INCLUSIÓN DE PESTAÑA DE METODOLOGÍA Y REVISIÓN DE FÓRMULA DE AVANCE FINAL PARA EVITAR LA INFLACIÓN DE SOBREEJECUCIONES</t>
  </si>
  <si>
    <t>VERSIÓN 5</t>
  </si>
  <si>
    <t>CORRECCIÓN DE FÓRMULAS PARA TRES ACTIVIDADES (9, 10 y 12) DE ALTOS LOGROS</t>
  </si>
  <si>
    <t>Plan de Acción Anual - Operativo</t>
  </si>
  <si>
    <t>F-PO-05</t>
  </si>
  <si>
    <t>Versión 09</t>
  </si>
  <si>
    <t>Aprobación</t>
  </si>
  <si>
    <t>Articulación</t>
  </si>
  <si>
    <t>Información entregables año 2025</t>
  </si>
  <si>
    <t>Observación/estado</t>
  </si>
  <si>
    <t xml:space="preserve">SEGUIMIENTO </t>
  </si>
  <si>
    <t>#</t>
  </si>
  <si>
    <t>Fuentes de Compromisos</t>
  </si>
  <si>
    <t>Programas / Procesos / Objetivo de proceso
(Si aplica)</t>
  </si>
  <si>
    <t>Proyectos Plan de Desarrollo
(Si aplica)</t>
  </si>
  <si>
    <t>Dimensión del MIPG</t>
  </si>
  <si>
    <t>Políticas de Gestión y Desempeño Institucional</t>
  </si>
  <si>
    <t xml:space="preserve">Plan de acuerdo con el decreto 612 de 2018 </t>
  </si>
  <si>
    <t>Objetivo Estratégico del PEI</t>
  </si>
  <si>
    <t>Dependencia</t>
  </si>
  <si>
    <t>Formula de cálculo
(Anualizado, para acumular o acumulado)</t>
  </si>
  <si>
    <t>Medición indicador o entregable</t>
  </si>
  <si>
    <t>Nombre de indicador</t>
  </si>
  <si>
    <t>Meta</t>
  </si>
  <si>
    <t>Unidad de medida</t>
  </si>
  <si>
    <t>Actividad</t>
  </si>
  <si>
    <t>Periodicidad  de datos</t>
  </si>
  <si>
    <t>Fecha inicio</t>
  </si>
  <si>
    <t>Fecha de fin</t>
  </si>
  <si>
    <r>
      <t xml:space="preserve">Recursos 
</t>
    </r>
    <r>
      <rPr>
        <b/>
        <sz val="12"/>
        <color theme="1"/>
        <rFont val="Aptos Narrow"/>
        <family val="2"/>
        <scheme val="minor"/>
      </rPr>
      <t>(</t>
    </r>
    <r>
      <rPr>
        <b/>
        <sz val="12"/>
        <color theme="1"/>
        <rFont val="Calibri (Body)"/>
      </rPr>
      <t>humano, financiero, tecnológico y físico)</t>
    </r>
  </si>
  <si>
    <t>Responsables</t>
  </si>
  <si>
    <t>Ponderación</t>
  </si>
  <si>
    <t>Meta Trimestre 1</t>
  </si>
  <si>
    <t>Meta Trimestre 2</t>
  </si>
  <si>
    <t>Meta Trimestre 3</t>
  </si>
  <si>
    <t>Meta Trimestre 4</t>
  </si>
  <si>
    <t>Resultado Trimestre 1</t>
  </si>
  <si>
    <t>% Avance Trimestre 1</t>
  </si>
  <si>
    <t>Resultado Trimestre 2</t>
  </si>
  <si>
    <t>% Avance Trimestre 2</t>
  </si>
  <si>
    <t>Resultado Trimestre 3</t>
  </si>
  <si>
    <t>% Avance Trimestre 3</t>
  </si>
  <si>
    <t>Resultado Trimestre 4</t>
  </si>
  <si>
    <t>% Avance Trimestre 4</t>
  </si>
  <si>
    <t>Consolidado vigencia</t>
  </si>
  <si>
    <t>Resultado vigencia</t>
  </si>
  <si>
    <t>Modelo Integrado de Planeación y Gestión - MIPG</t>
  </si>
  <si>
    <t xml:space="preserve">Planear, organizar, ejecutar y hacer seguimiento a las acciones que promuevan el desarrollo del talento Humano durante el ciclo de vida laboral de los servidores públicos de la entidad. </t>
  </si>
  <si>
    <t>N/A</t>
  </si>
  <si>
    <t xml:space="preserve">1. Talento Humano </t>
  </si>
  <si>
    <t>Gestión del Talento Humano</t>
  </si>
  <si>
    <t>Plan Institucional de Capacitación, Plan de Bienestar Social e Incentivos y Plan de Trabajo Anual en Seguridad y Salud en el Trabajo</t>
  </si>
  <si>
    <t>Mejorar la calidad en la prestación del servicio a los grupos de interés  </t>
  </si>
  <si>
    <t>Oficina de Talento Humano</t>
  </si>
  <si>
    <t xml:space="preserve">Anualizado </t>
  </si>
  <si>
    <t>N° de capacitaciones realizadas</t>
  </si>
  <si>
    <t>Tasa de Cobertura de Capacitación</t>
  </si>
  <si>
    <t xml:space="preserve">Porcentaje </t>
  </si>
  <si>
    <t xml:space="preserve">Ejecutar el plan de formación que incluye las capacitaciones del PIC, de SST y Plan de Bienestar </t>
  </si>
  <si>
    <t xml:space="preserve">Trimestral </t>
  </si>
  <si>
    <t xml:space="preserve">Humanos 
Tecnológicos
Financieros 
</t>
  </si>
  <si>
    <t>Profesional Universitario de Talento Humano</t>
  </si>
  <si>
    <t>27/03/2025  MCT Se realizó un acercamiento con las universidades UPB, Politécnico, UdeA y UdeM, en el cual se revisaron sus propuestas y cotizaciones.
El plan de bienestar se ejecutará con Comfama y actualmente se encuentra en proceso de contratación por parte del área financiera. 
10/04/2025: Para el primer treimestre del presente año se han llevado acabo   capacitaciones  dentro del Plan de las cuales  enunciamos a continuación: 
1- Socialización de resultados de Clima Organizal y Riesgos Psicosociales
2- Capacitación a Copasst en principios básicos de auditoria del SGSST
3- Reflexiones sobre los estereotipos y brechas de género en el Deporte, Día de la Mujer
4-  Celebración día del hombre, teniendo como  promover la igualdad de género y reconocer el rol positivo de los hombres en la sociedad
5-  Capacitación a demanda en la Oficina de Talento Humano: Seminario Nómina, prestaciones sociales y seguridad social en el sector público
Con un cumplimiento del Plan de formación del 2025 de un  100%  a la fecha. Las evidencias se detallan en el plan de formación actualizado referenciado en el siguiente link y en el reporte de los indicadores de gestión del primer trimestre del año 2025:
https://indeportesantioquia-my.sharepoint.com/:x:/r/personal/jmposada_indeportesantioquia_gov_co/_layouts/15/Doc.aspx?sourcedoc=%7BEE773250-ACA1-4D85-9228-EF56D03EF05C%7D&amp;file=Plan%20de%20Formaci%C3%B3n%202025.xlsx&amp;action=default&amp;mobileredirect=true
18/06/2025 MCT: Se cuenta para el trimestre con la contratación del programa de Bienestar con Comfama y la ejecución de actividades propuestas segun cronograma de actividades del proceso, asimismo, se conyinpua con el Plan de Formación 2025 segundo trimestre 2025 aunque a la fecha aun no se tiene contratado el PIC con la UdeA.
Capacitaciones: 
Capacitación contexto laboral y respeto por la diferencia
Capacitación a demanda de la servidora Sandra Milena Calle 
Capacitación sobre EDL para provisionales
Socialización sobre la circular de seguimiento de la Evaluación de desempeño laboral (EDL)
Conflicto de intereses, deberes y prohibiciones según la ley de 2019
Actividades Bienestar: 
- Celebración del dia de la madre
- Celebración del dia del padre
- Dia del Servidor Publico ( 27 junto)
Nota: Las evidencias como (asistencias, memorias y registro fotográfico) las encuentras en la carpeta del plan de formación  y programa de Bienestar 2025  
09/10/2025:  Actividades de formación ejecutadas en el marco del Plan Institucional de Capacitación (PIC) – Tercer semestre de 2025, conforme al cronograma establecido en el plan consolidado.
Formación en gestión del riesgo psicosocial y convivencia laboral 
Socialización de protocolos de acoso laboral y acoso sexual laboral 
Apertura del PIC en el auditorio, 16 de julio de 2025 
Curso de Excel (básico, intermedio y avanzado – en curso avanzado) 
Curso Implementación de la gestión del conocimiento en la entidad (MIPG e ISO 9001:2015 – finalizado) 
Curso Formación en inclusión y diversidad (finalizado) 
Curso Servicio al ciudadano (finalizado) 
Curso Formación en el programa de retiro asistido (finalizado) 
Curso Formación en Inteligencia Artificial para servidores de Indeportes Antioquia (finalizado) 
Diplomado (en curso) 
Curso Formulación de planes de mejoramiento (en curso) 
Curso Presupuesto y Finanzas públicas (en curso) 
Curso Bomberotecnia y formación para la brigada de emergencia (en curso) 
Curso Violencia Sexual (en curso) 
Actividades de formación ejecutadas en el marco del Plan Bienestar del 1 julio al 30 de septiembre 2025
Plan de retiro realizado el 14 de julio 2025
Aventura empresarial realizado 17 de julio 2025
Aventura Empresarial realizado 22 de agosto 2025
Nota: Las evidencias como (asistencias, memorias y registro fotográfico) se encuentran  en la carpeta del plan de formación  y programa de Bienestar 2025  Act 1 - Tercer trimestre en el Botón de Documentos de Calidad de Talento Humano.
22-12-2025 Durante el cuarto trimestre de la vigencia 2025, se culminó la ejecución de los cursos que habían sido reportados en el tercer trimestre del año, dando conformidad al Plan Institucional de Capacitación – PIC. Las actividades que no fue posible ejecutar durante la vigencia se priorizan para el año 2026, de acuerdo con la nueva programación y los procesos de contratación que se adelanten.
En consecuencia, se reporta en los indicadores un nivel de cumplimiento del 98 % en el Indicador de Cumplimiento del Plan de Capacitaciones (PIC, Bienestar y SG-SST), correspondiente al último trimestre de la vigencia 2025.
Las evidencias del desarrollo y seguimiento de las actividades se encuentran disponibles en la carpeta correspondiente al cuarto trimestre reportado, garantizando la trazabilidad y verificación de la información.</t>
  </si>
  <si>
    <t>Planes: Estratégico de Gestión de Talento Humano publicados; Anual de Vacantes; de Previsión de Recursos Humanos; Institucional de Capacitación; de Bienestar Social e Incentivos Institucionales y  de Seguridad y Salud en el trabajo -SST</t>
  </si>
  <si>
    <t xml:space="preserve">Para Acumular </t>
  </si>
  <si>
    <t>Planes formulados y publicados</t>
  </si>
  <si>
    <t xml:space="preserve">Planes  Publicados </t>
  </si>
  <si>
    <t xml:space="preserve">Unidad  </t>
  </si>
  <si>
    <t xml:space="preserve">Formular planes estratégicos del decreto 612 de 2018 para la vigencia 2025 para su publicación
</t>
  </si>
  <si>
    <t xml:space="preserve">Anual </t>
  </si>
  <si>
    <t xml:space="preserve">Humanos 
Tecnológicos
</t>
  </si>
  <si>
    <t>Jefe Oficina Talento Humano 
Profesional Especializado Talento Humano 
Profesional Universitario de Talento Humano</t>
  </si>
  <si>
    <t>13/03/2025 : Al 31 de enero de 2025 y en cumplimiento del decreto 612 de 2018, se tienen actualizados y publicados los planes estratégicos de la presente vigencia en la página de la entidad / transparencia. Estos son:
- Plan Estratégico de Gestión del Talento Humano
- Plan Anual de Vacantes y Previsión de Recursos Humanos
- Plan Institucional de Capacitación
- Plan de Bienestar Social e Incentivos Institucionales
- Plan de Seguridad y Salud en el Trabajo (SST).
https://indeportesantioquia.gov.co/acceso-informacion-publica/#1738374524333-c7ab9a80-14d1
18/06/2025: a la fecha se tiene cumplimiento con la acción en el periodo 2025
09/10/2025: al tercer trimestre se tiene cumplimiento con la acción en el periodo 2025
Nota: Las evidencias se encuentran  en la carpeta del plan de formación  y programa de Bienestar 2025  Act 2 - Tercer trimestre en el Botón de Documentos de Calidad de Talento Humano.</t>
  </si>
  <si>
    <t>Gestión del Talento Humano y Gestión del Conocimiento y la Innovación</t>
  </si>
  <si>
    <t>Plan Estratégico Gestión del  Talento Humano y Plan de Capacitación</t>
  </si>
  <si>
    <t>Implementación de estrategias para el desarrollo y fortalecimiento de competencias laborales digitales para ser servidores públicos 4.0</t>
  </si>
  <si>
    <t>Estrategias de desarrollo competencias servidor 4.0</t>
  </si>
  <si>
    <t>Unidad</t>
  </si>
  <si>
    <t>Implementar actividades de formación y sensibilizacion para el desarrollo de competencias laborales digitales para avanzar hacia el modelo de servidor 4.0
Gestionar con las autoridades del sector de la función pública, el desarrollo del diplomado sobre servidor 4.0 para los empleados de Indeportes Antioquia</t>
  </si>
  <si>
    <t xml:space="preserve">Semestral </t>
  </si>
  <si>
    <t xml:space="preserve">10/04/2025: MCT: Durante el primer trimestre no se tuvo avances en la gestión con las autoridades del sector de la función pública para el desarrollo del diplomado Servidor 4.0. Esto representa un retraso en la consecución de uno de los pilares fundamentales para el desarrollo de competencias digitales avanzadas en la entidad.
- Medidas a tomar/ Estrategia: En paralelo a la gestión externa, se explorarán alternativas internas o con otras instituciones educativas para ofrecer módulos de formación digital que cubran competencias similares a las del modelo Servidor 4.0, en caso de que la gestión del diplomado se extienda más de lo previsto.
- Acciones a Tomar (Colaborativas):  Solicitar apoyo  formalmente asesora de Planeación  para establecer los contactos y la estrategia de gestión con las autoridades de la función pública.
Fecha Límite para Próximo Seguimiento:  30/06/2025
Ahora bien, dentro del PIC 2025, se tiene incluido como complemento a demanda  Formación en Inteligencia Artificial para Servidores de Indeportes Antioquia:
* Introducción a la Inteligencia Artificial: Qué es la IA y su impacto en el sector público.
*Tipos de IA: Aprendizaje automático, aprendizaje profundo, procesamiento del lenguaje natural, etc. Aplicaciones de la IA en el sector público: Casos prácticos de uso en administración pública. Mejora de la atención al ciudadano y procesos internos.  
*Herramientas y Tecnologías de IA: Software y plataformas accesibles para la implementación de IA. Análisis de datos y toma de decisiones automatizadas. Desarrollo de habilidades para la integración de IA en procesos:
*Uso de IA en la gestión de proyectos deportivos. Optimización de recursos humanos y financieros a través de IA.  
*Ética y Consideraciones Legales en la IA: Manejo ético de la información y la privacidad. Regulaciones y normativas relacionadas con el uso de IA en el sector público.
*Capacitación práctica: Talleres interactivos y simulaciones para aplicar la IA en el contexto de Indeportes Antioquia. Metodología: Formación teórica y práctica: Sesiones presenciales o virtuales con explicación teórica seguida de ejercicios prácticos.
Servidor Público 4.0
18/06/2025: MCT  Durante el segundo trimestre se lograron avances significativos en la gestión con las autoridades del sector de la función pública para el desarrollo del Diplomado Servidor 4.0, considerado un pilar clave para el fortalecimiento de competencias digitales avanzadas en la entidad. 
Se realizaron las consultas correspondientes con las entidades responsables (ESAP, DNP) y se espera su implementación en el segundo semestre del año, una vez se habiliten las inscripciones en la ESAP. Como soporte, se encuentran referenciados los correos enviados en solicitud del curso.
Adicionalmente, una vez se formalice la contratación con la Universidad de Antioquia para la ejecución del Plan Institucional de Capacitación (PIC), podrán desarrollarse las capacitaciones complementarias previstas, tal como se indicó en el seguimiento del trimestre anterior, se adjunta correo en evidencias que a la fecha esta en revisión por la Universidad para dar inicio al PIC
14/10/2025: MCT  Durante el tercer trimestre se dio inicio, el 8 de septiembre de 2025, al Diplomado Servidor Público 4.0, dirigido a los servidores y contratistas de la entidad, dictado por la Escuela Superior de Administración Pública (ESAP).
El diplomado finalizó el 11 de octubre de 2025 y actualmente se está a la espera de recibir las certificaciones y la lista de participantes que culminaron satisfactoriamente la actividad.
Asimismo, se desarrolló el Curso “ABC del Servidor Público”, también con la ESAP, en el cual participó personal de planta y contratistas de la entidad, cumpliendo con la ejecución prevista.
De igual manera, se llevó a cabo el Curso de Formación en Inteligencia Artificial para Servidores de Indeportes Antioquia 8 desarrollo del PIC 2025) , el cual fue finalizado exitosamente.
Nota: Las evidenciasse encuentran  en la carpeta del plan de formación  y programa de Bienestar 2025  Act 3 - Tercer trimestre en el Botón de Documentos de Calidad de Talento Humano.
22-12-2025: para el trimestre 4 se indica que el indicador de la actividad según lo reportado en los periodos anteriores se cumple a cabalidad para la vigencia.
</t>
  </si>
  <si>
    <t>Gestión del  Talento Humano - Política de Integridad</t>
  </si>
  <si>
    <t>Plan Estratégico de Talento Humano y Plan de Capacitación</t>
  </si>
  <si>
    <t xml:space="preserve">Número de servidores públicos certificados con el curso virtual de Integridad, Transparencia y lucha contra la corrupción/Total de Servidores (MIPG)  </t>
  </si>
  <si>
    <t>% certificaciones  de cursos realizados</t>
  </si>
  <si>
    <t>Promocionar entre los servidores de Indeportes el Curso virtual de Integridad, Transparencia y Lucha contra la Corrupción disponible a través de la plataforma EVA del Departamento Administrativo de la Función Pública (https://www.funcionpublica.gov.co/web)</t>
  </si>
  <si>
    <t xml:space="preserve">Jefe Oficina Talento Humano 
Profesional Especializado Talento Humano 
</t>
  </si>
  <si>
    <t>10/04/2025 MCT:  Durante el primer trimestre no se tuvo avances en la gestión para promocionar el Curso virtual de Integridad, Transparencia y Lucha contra la Corrupción entre los servidores de Indeportes Antioquia disponible a través de la plataforma EVA del Departamento Administrativo de la Función Pública (https://www.funcionpublica.gov.co/web).
Acciones a Tomar : implementar una estrategia de comunicación interna para por medio del correo electrónico de la Oficina de Talento Humano promocionar el curso virtual a través de la Plataforma EVA. A la fecha se tienen 41 servidores pendiente de realizar los cursos MIPG ( La lista de personal reposa en la carpeta de evidencias de la actividad)  corresponde al 31,78%
Fecha límite para el envío  masivo de correos electrónicos a los servidores con enlace directo al curso y guía breve de inscripción. Publicación de información en la intranet y otros canales internos. 30/04/2025.
30/06/2025 MCT: Durante el segundo trimestre se avanzó en la gestión para la promoción del Curso virtual de Integridad, Transparencia y Lucha contra la Corrupción, disponible en la plataforma EVA del Departamento Administrativo de la Función Pública (https://www.funcionpublica.gov.co/web).
Desde la Oficina de Talento Humano se realizó la socialización de esta oferta formativa a través del correo institucional, como parte de la estrategia de comunicación interna definida en el primer trimestre, con el fin de que los servidores que aún no han realizado este curso puedan gestionarlo y ponerse al día.
Adicionalmente, se identificó que 38 servidores aún tienen pendiente la realización de los cursos de MIPG, de un total de 130 servidores, lo que representa un  del 23,07%  de la planta a la fecha.
La lista detallada de los servidores pendientes se encuentra disponible en la carpeta de evidencias correspondiente a esta actividad.
Se continuará con la gestión y el acompañamiento necesarios para que los servidores completen estos cursos a lo largo del año, promoviendo su apropiación y compromiso con la integridad y el ejercicio responsable del servicio público.
09/10/2025: MCT Desde la Oficina de Talento Humano se realizó nuevamente la promoción de la oferta formativa a través del correo institucional, como parte de la estrategia de comunicación interna definida para el tercer trimestre de 2025, con el propósito de alcanzar el 100% de cumplimiento en la participación de los servidores. A la fecha, de un total de 131 servidores, 19 se encuentran pendientes por la entrega de los certificados. En el periodo anterior, el número de pendientes era de 38 servidores, lo que refleja una mejora significativa y un porcentaje de cumplimiento del 85,5%.
Nota: Las evidencias se encuentran  en la carpeta del plan de formación  y programa de Bienestar 2025  Act 4 - Tercer trimestre en el Botón de Documentos de Calidad de Talento Humano.
22-12-2025: Desde la Oficina de Talento Humano se realizó nuevamente la promoción de la oferta formativa a través del correo institucional durante el mes de diciembre, así como la verificación del estado de los reportes y soportes con la responsable del archivo de historias laborales, señora Kerlly Villa, con el fin de garantizar que la información se encuentre vigente y conforme.
Estas acciones hacen parte de la estrategia de comunicación interna definida para el tercer trimestre de 2025, orientada a alcanzar el 100 % de cumplimiento en la participación de los servidores en las actividades formativas. A la fecha, de un total de ciento treinta y un (131) servidores, doce (12) se encuentran pendientes de la entrega de los certificados. En el periodo anterior se registraban diecinueve (19) pendientes, lo que evidencia una mejora significativa en el nivel de cumplimiento.
Los pendientes actuales corresponden principalmente a servidores que ingresaron a la planta durante el último periodo de la vigencia, en calidad de libre nombramiento y remoción – LNR y provisionalidad. Para estos casos, se cuenta con un plazo de hasta tres (3) meses, en el marco del proceso de inducción, para la realización y entrega de los cursos a la Oficina de Talento Humano.
Total de servidores: 131
Pendientes: 17 (12 pendientes anteriores + 5 nuevos)
Cumplidos: 114
Cálculo:
114 / 131 × 100 = 87,02 %  
Nota: Las evidencias del seguimiento se encuentran disponibles en la carpeta del Plan de Formación y Programa de Bienestar 2025, Actividad 4 – Cuarto trimestre, ubicada en el Botón de Documentos de Calidad de Talento Humano.</t>
  </si>
  <si>
    <t>Plan Estratégico de Talento Humano y Plan de Previsión de Recursos Humanos</t>
  </si>
  <si>
    <t>Actividades de Inclusión  de discapacidad, empleo joven, grupos étnicos, género, para el acceso al empleo público de indeportes Antioquia</t>
  </si>
  <si>
    <t>Inclusión para el acceso al empleo público</t>
  </si>
  <si>
    <t>Desarrollar actividades de sensibilización y de Actualización del Manual de Funciones y del procedimiento institucional de vinculación para avanzar en la implementación de inclusión en el acceso a los empleos públicos de la entidad (discapacidad, empleo joven, grupos étnicos, género).</t>
  </si>
  <si>
    <t xml:space="preserve">28/03/2025 MCT:  Durante el primer trimestre no se tuvo avances en actividades de sensibilizacion y capacitación en cuanto a temas de Inclusión y Diversidad: discapacidad, empleo joven, grupos étnicos, género; debido a que el PIC 2025 aun se encuentra  en proceso  de contratación, PIC  dentro del cual se tienen temas de estas categorías para fortalecer las competencias de la entidad  en la inclusión y diversidad para lograr una inclusión laboral digna y equitativa, promoviendo que el equipo esté al día con los cambios legislativos y normativos en estos asuntos.
En cuanto a la actualización del Manual Específico de Funciones de la Entidad, en el  marco del estudio técnico de modernización, se cuenta con el proyecto de nuevo manual de funciones, en espera a la aprobación de la propuesta de modificación de la planta por parte de la Junta Directiva de la Entidad, para la adopción.
https://indeportesantioquia-my.sharepoint.com/:x:/r/personal/jmposada_indeportesantioquia_gov_co/_layouts/15/Doc.aspx?sourcedoc=%7BEE773250-ACA1-4D85-9228-EF56D03EF05C%7D&amp;file=Plan%20de%20Formaci%C3%B3n%202025.xlsx&amp;action=default&amp;mobileredirect=true
18/06/2025 MCT: Durante el segundo trimestre se registraron avances en las actividades de sensibilización y capacitación en temas de inclusión y diversidad. Entre las principales acciones se destaca:
La gestión y habilitación del curso “Lengua de Señas” en articulación con el SENA, el cual está programado para ser impartido en el próximo periodo. A la fecha, se cuenta con la inscripción de 55 servidores. Aunque el Plan Institucional de Capacitación (PIC) 2025 aún se encuentra en proceso de contratación, se han logrado avances mediante el acceso a cursos gratuitos ofrecidos por entidades públicas.
Se realizó la consulta al SENA sobre el curso de “Lenguaje Claro”, desde donde se informó que actualmente se encuentra en proceso de actualización y estará disponible para su impartición en el segundo semestre del año.
Las evidencias correspondientes a estas gestiones y actividades reposan en la carpeta asignada para el seguimiento del proceso.
14/10/205: MCT Durante el segundo trimestre se registraron avances en las actividades de sensibilización y capacitación en temas de inclusión y diversidad. Entre las principales acciones se destaca:
La gestión y habilitación del curso “Lengua de Señas” en articulación con el SENA, el cual está programado para ser impartido en el próximo periodo. A la fecha, se cuenta con la inscripción de 55 servidores. Aunque el Plan Institucional de Capacitación (PIC) 2025 aún se encuentra en proceso de contratación, se han logrado avances mediante el acceso a cursos gratuitos ofrecidos por entidades públicas.
Se realizó la consulta al SENA sobre el curso de “Lenguaje Claro”, desde donde se informó que actualmente se encuentra en proceso de actualización y estará disponible para su impartición en el segundo semestre del año.
Avance en la gestión de inclusión de personas con discapacidad
Ahora bien, con el propósito de fortalecer las acciones institucionales orientadas a la inclusión laboral de personas con discapacidad y garantizar el cumplimiento de las disposiciones de la Ley 2418 de 2024, se realizaron consultas formales ante la Comisión Nacional del Servicio Civil (CNSC) y el Departamento Administrativo de la Función Pública (DAFP), en relación con los criterios técnicos, jurídicos y procedimentales aplicables desde el diseño de los perfiles de empleo hasta la vinculación de servidores públicos en condición de discapacidad.
Principales orientaciones recibidas:
CNSC:
Ratifica la reserva del 7% de las vacantes en los concursos de ingreso y ascenso para personas con discapacidad, conforme al artículo 29 de la Ley 909 de 2004 modificado por la Ley 2418 de 2024.
Expidió la Circular Externa 2025RS011333 (y su anexo técnico), en la cual define los lineamientos para el reporte de vacantes reservadas en la OPEC.
En materia de pruebas y valoración de antecedentes, estableció un ajuste razonable que elimina el componente de experiencia laboral y otorga un peso exclusivo del 10% al componente educativo, redistribuyendo el porcentaje restante entre otras pruebas, con el fin de promover la equidad y eliminar barreras de acceso.
Señala que los aspirantes deben declarar su condición de discapacidad en el sistema SIMO para garantizar las adaptaciones necesarias en las pruebas y etapas del proceso de selección.
DAFP:
Precisa que los perfiles de los empleos deben diseñarse bajo los principios de accesibilidad universal, mérito y eliminación de barreras, sin modificar los manuales de funciones según el tipo de discapacidad.
Indica que las entidades deben garantizar ajustes razonables en todas las fases del ciclo de vida del servidor público: planeación, vinculación, desarrollo y evaluación.
Recomienda aplicar la “Ruta de empleabilidad para personas con discapacidad en el sector público”, que contempla la reserva del 7% de plazas, la difusión accesible de las convocatorias, el uso de lenguaje inclusivo y la adecuación de los puestos de trabajo según las necesidades particulares.
Resalta la importancia de registrar en el SIGEP la condición de discapacidad de los servidores vinculados, conforme a lo dispuesto en el Decreto 1083 de 2015 y la Resolución 1197 de 2024 del Ministerio de Salud.
Acción siguiente:
Se anexan las respuestas oficiales emitidas por ambas entidades para su análisis detallado. Con base en estas orientaciones, se avanzará en la revisión y ajuste de los perfiles de empleo y en la implementación de acciones afirmativas dentro de la gestión de talento humano, orientadas a garantizar la inclusión efectiva y la accesibilidad laboral en Indeportes Antioquia.
Nota: Las evidencias cse encuentran  en la carpeta  Act 4 - Tercer trimestre en el Botón de Documentos de Calidad de Talento Humano.
22-12-2025:A la fecha de cierre de la vigencia 2025, la entidad no cuenta con servidores vinculados en condición de discapacidad. No obstante, se registran avances significativos en la gestión administrativa adelantada para dar cumplimiento a la normatividad vigente en la materia.
En este sentido, el 22 de octubre de 2025 se realizaron actuaciones conjuntas con la Oficina de Control Interno – OCI, a través de las profesionales Miriam Gómez y Claudia Díaz, orientadas a la revisión del cumplimiento normativo y a la definición de acciones correctivas. Así mismo, se adelantaron consultas ante las instancias competentes para emitir pronunciamiento técnico sobre el tema.
Como resultado de esta gestión, en el Comité de Gerencia, según Acta No. 13, se aprobaron directrices para incluir cargos destinados a personas con discapacidad, con el fin de avanzar en el cumplimiento de lo dispuesto en el Decreto 2011 de 2017, artículo 2.2.12.2.3, referente a la vinculación de personas con discapacidad en la planta de personal.
En el marco de la mesa de trabajo conformada para atender el hallazgo relacionado con la falta de vinculación de personas con discapacidad, se identificó el incumplimiento del porcentaje mínimo exigido, conforme al Decreto 2011 de 2017 (3 %) y a la Ley 2418 de 2024, que establece la reserva del 7 % de los empleos ofertados en concursos para esta población. Para atender esta situación, se remitieron las Ofertas Públicas de Empleo de Carrera – OPEC reportadas en SIMO 4.0, las cuales serán objeto de análisis en relación con la aplicación de la reserva para población con discapacidad, en las mesas de trabajo programadas.
En particular, la vacante de Profesional Especializado de la Oficina Jurídica, ofertada en concurso de ascenso, no se recomienda reservar, de conformidad con los lineamientos emitidos por la Comisión Nacional del Servicio Civil – CNSC y teniendo en cuenta la inexistencia de servidores con discapacidad que cumplan los requisitos para aspirar al cargo.
Finalmente, queda pendiente para la vigencia 2026 la definición, por parte del Comité de Gerencia, de la aplicabilidad de las vacantes destinadas a personas con discapacidad, conforme a la normatividad vigente y a las orientaciones emitidas por la CNSC y el Departamento Administrativo de la Función Pública – DAFP, con el fin de avanzar en el cumplimiento del porcentaje exigido.
</t>
  </si>
  <si>
    <t xml:space="preserve">Plan Estratégico de Talento Humano </t>
  </si>
  <si>
    <t>Actividades implementadas de desvinculación asistida</t>
  </si>
  <si>
    <t>% de actividades de desvinculación asistida desarrolladas</t>
  </si>
  <si>
    <t>Porcentaje</t>
  </si>
  <si>
    <t>Implementar las actividades del programa de desvinculación asistida</t>
  </si>
  <si>
    <t>Jefe Oficina Talento Humano 
Profesional Universitario de Talento Humano</t>
  </si>
  <si>
    <t>28/03/2025: MCT  Se tiene incluido el  Programa de preparación para el retiro dentro del Plan de Bienestar de la entidad y en alianza con Comfama, el cual, durante el primer trimestre no tuvo avance por encontrarse en proceso de contratación, en el cual se contempla: Actividad de Bienestar con periodicidad semestral dirigida a servidores próximos a cumplir requisitos de pensión. Pendiente ejecución de la primera cohorte/sesión del año según cronograma interno.  El listado de planta con el personal prejubilable se encuentra en la carpeta de evidencias.
18/06/2025 MCT: Durante el segundo trimestre, se formalizó el contrato del Plan de Bienestar 2025 con Comfama, lo que permitió dar inicio a las actividades programadas para este periodo.
En particular, se dio apertura al Programa de Preparación para el Retiro, incluido dentro del Plan de Bienestar de la entidad. Esta es una actividad de carácter semestral, dirigida a los servidores que se encuentran próximos a cumplir los requisitos para acceder a la pensión.
El listado de personal de planta en condición de prejubilación se encuentra disponible en la carpeta de evidencias correspondiente.
14/10/2025: Durante el tercer trimestre, en el marco de la ejecución del Plan Institucional de Capacitación (PIC), se adelantaron acciones de formación dentro del Programa de Retiro Asistido, que incluyeron capacitaciones en temas como finanzas personales, gestión del cambio, administración del tiempo, proyecto de vida, vida en familia, gestión de la actitud, conversación sobre oportunidades, gestión de mercadeo y emprendimiento.
Estas actividades se complementaron con talleres para el desarrollo de habilidades alternativas, divulgación de alternativas de empleabilidad, y la socialización de programas de desvinculación y/o agencias de empleo de las Cajas de Compensación, así como de los programas del Fondo Emprender del SENA y la estrategia “Talento No Palanca”. En desarrollo del PIC, se llevó a cabo el curso “Plan de Retiro”, dirigido a los servidores próximos a cumplir los requisitos para acceder a la pensión. Este curso tuvo una duración de 18 horas, realizado en alianza con la Universidad de Antioquia, entre el 27 de julio y el 5 de septiembre de 2025.
Así mismo, con la formalización del Plan de Bienestar 2025 con Comfama, se continuó con las actividades programadas para este periodo, destacándose la capacitación del Plan de Desvinculación Laboral, ejecutada el 14 de julio de 2025 de manera presencial. Esta sesión, orientada como una estrategia organizacional de responsabilidad social, buscó minimizar el impacto emocional y laboral que genera la desvinculación por pensión, y contó con una asistencia del 33% de los participantes programados.
El listado del personal de planta en condición de prejubilación (17 servidores) se encuentra disponible en la carpeta de evidencias correspondiente, al igual que los soportes asociados registrados en el Acta No. 6 de Desvinculación Asistida.
22-12-2025: Gestión de desvinculación asistida – Plan de Bienestar
En el marco del Plan de Bienestar institucional, se cuenta con un ítem presupuestal destinado al desarrollo de actividades de preparación para el retiro laboral, orientadas a acompañar a los servidores en su proceso de transición hacia esta etapa. Durante la vigencia 2025, los servidores retirados cumplieron con el examen médico de egreso, conforme a lo establecido en el Sistema de Gestión de la Seguridad y Salud en el Trabajo – SG-SST.
El taller “Vida Jubilosa”, desarrollado durante el primer semestre de 2025, comprendió tres (3) encuentros efectivos. Para el segundo semestre no se programaron nuevas sesiones de esta actividad, dado que la gestión correspondiente ya había sido ejecutada conforme a la planeación establecida.
No obstante, en el marco de la ejecución del Plan Institucional de Capacitación – PIC, a partir del 17 de julio de 2025 se diseñó e implementó un plan de retiro y/o desvinculación laboral para los servidores del Instituto, como una estrategia organizacional de responsabilidad social, orientada a minimizar el impacto emocional, personal y social asociado a la desvinculación por pensión.
Entre el 25 de julio y el 5 de septiembre de 2025 se desarrolló el programa de retiro asistido, el cual incluyó capacitaciones en finanzas personales, gestión del cambio, administración del tiempo, proyecto de vida, vida en familia, gestión de la actitud, oportunidades laborales, mercadeo y emprendimiento. Así mismo, se promovieron talleres para el fortalecimiento de habilidades alternativas y se divulgó información relacionada con opciones de empleabilidad, programas de desvinculación, agencias de empleo de las Cajas de Compensación, el Fondo “Emprender” del SENA y la estrategia “Talento No Palanca”.
Este programa tuvo como objetivos principales preparar a los servidores próximos al retiro laboral para la planeación y ajuste de su proyecto de vida frente a esta transición, así como brindar acompañamiento a los servidores públicos de Indeportes Antioquia cercanos a la desvinculación por pensión por vejez, invalidez, reestructuración organizacional o finalización de nombramiento, con el fin de que el proceso se desarrollara de la manera menos traumática posible.
En consecuencia, para el último trimestre de la vigencia 2025 no se requerían acciones adicionales, dado que la totalidad de las actividades de desvinculación asistida fueron ejecutadas, alcanzando el 100 % del cumplimiento del indicador. El listado del personal de planta en condición de prejubilación, correspondiente a diecisiete (17) servidores —los mismos reportados en el periodo anterior—, se encuentra disponible en la carpeta de evidencias correspondiente, garantizando la trazabilidad y verificación de la información.</t>
  </si>
  <si>
    <t>Plan anual de vacantes y Plan de Previsión de Recursos Humanos</t>
  </si>
  <si>
    <t>N° de vacantes reportadas dentro de los términos a la CNSC (OPEC) / Total de Vacantes reportadas</t>
  </si>
  <si>
    <t>Nivel de vacantes reportadas  (OPEC) oportunamente</t>
  </si>
  <si>
    <t>Realizar el reporte oportuno a la CNSC de las vacantes definitivas a proveer según los lineamientos normativos vigentes</t>
  </si>
  <si>
    <t xml:space="preserve">28/03/2025 MCT: Se dio cumplimiento a la actividad al reportar oportunamente a la CNSC la vacante definitiva del empleo Profesional Especializado grado 03 de la Oficina Asesora Jurídica (generada el 25 de marzo de 2025). La gestión fue realizada por Lucy Beltrán, profesional especializada de la Oficina de Talento Humano, en observancia de la normativa vigente y el reporte oportuno de dicha novedad.
18/06/2025 MCT:  Durante el segundo trimestre del año se dio cumplimiento a la actividad al reportar oportunamente a la CNSC la vacante definitiva del empleo de Auxiliar Administrativo  grado 03  generado en la planta de la entidad el 25/04/25 . La gestión fue realizada por Lucy Beltrán, profesional especializada de la Oficina de Talento Humano, en observancia de la normativa vigente y el reporte oportuno de dicha novedad.
02/10/2025: MCT Durante el tercer trimestre del año se dio cumplimiento a la actividad programada. No fue necesario realizar reportes de vacantes a la Comisión Nacional del Servicio Civil (CNSC) durante este periodo, por lo tanto, dicha actividad no aplica. La gestión fue adelantada por Lucy Beltrán, Profesional Especializada de la Oficina de Talento Humano, en cumplimiento de la normativa vigente y garantizando el reporte oportuno de cualquier novedad.
Nota: Las evidencias cse encuentran  en la carpeta  Act 7 - Tercer trimestre en el Botón de Documentos de Calidad de Talento Humano.
22-12-2025:  En el periodo vigente   no se efectuaron los reportes de vacantes ante la Comisión Nacional del Servicio Civil – CNSC, de conformidad con la normativa vigente. no aplicó para el periodo.
</t>
  </si>
  <si>
    <t>Plan de Previsión de Recursos Humanos</t>
  </si>
  <si>
    <t>N° de servidores nombrados con aplicación de pruebas de selección/ Total de Cargos  provistos</t>
  </si>
  <si>
    <t>Tasa de procesos de selección con aplicación de pruebas para la provisión de empleos</t>
  </si>
  <si>
    <t>Aplicación de pruebas de selección para la provisión de empleos en la entidad</t>
  </si>
  <si>
    <t xml:space="preserve">28/03/2025 MCT: Durante el primer trimestre de 2025 se convocaron a encargo tres (03) empleos de carrera, dentro de los cuales, para el período no aplicaron pruebas de selección, por cuanto, dos de ellos quedaron desiertos por falta de personal con cumplimiento de requistos y uno (1) se suspendió hasta tanto se resuelva consulta por el DAFP ante solicitud de empleado de la  entidad. En cuanto a la provisión de empleos LNR o para provisionalidad, no se adelantaron procesos de selección de personal, por lo que no surgió la necesidad de llevar a cabo la aplicación de pruebas de selección. (Información proporcionada por la profesional especializada Lucy Beltrán).
18/06/2025 MCT: Durante el segundo trimestre de 2025  se referencian  pruebas aplicada en los procesos de selección realizados en el segundo trimestre 2025:
Provisionalidad:  Técnico Administrativo, Oficina de Sistemas (Santiago Arango)
Encargo: Profesional Especializado, Oficina Asesora Jurídica
Ordinario: Profesional Especializado, Gerencia (Erasmo Muñoz)
02/10/2025: MCT  en los meses de julio  agosto y septiembre  se adelantaron:
Durante el trimestre julio a septiembre de 2025, se llevaron a cabo la aplicación de las pruebas en los siguientes procesos:
Encargo:
Subgerencia de Deporte Asociado y Altos Logros, teniendo como seleccionada a Yesica Garzón (resultados 2025010093932 adjunto).
Oficina de Medicina Deportiva, con seleccionada a Magda López, (resultados en radicado 202501008882 anexo)
Provisionalidad:
Subgerencia de Escenarios Deportivos y Equipamientos, Profesional universitario, código 219, grado 01, Juan Camilo Valencia 
Nota: Las evidencias cse encuentran  en la carpeta  Act 8 - Tercer trimestre en el Botón de Documentos de Calidad de Talento Humano.
22-12-2025: Durante el cuarto trimestre de la vigencia 2025, se aplicó una (1) prueba en el marco de los procesos de selección adelantados para los servidores participantes en el proceso de encargo del empleo de Profesional Universitario, código 219, grado 01, adscrito a la Subgerencia Administrativa y Financiera – área de Presupuesto.
La prueba fue aplicada el 22 de diciembre de 2025 y los resultados correspondientes se encuentran debidamente archivados en la carpeta de evidencias, garantizando la trazabilidad y verificación del proceso.
</t>
  </si>
  <si>
    <t>Plan Estratégico de Talento Humano y Plan de Bienestar</t>
  </si>
  <si>
    <t xml:space="preserve">N° de servidores con evaluación de desempeño laboral / Total de Servidores
</t>
  </si>
  <si>
    <t xml:space="preserve">N° de servidores evaluados en su desempeño laboral
</t>
  </si>
  <si>
    <t>Verificar y controlar la aplicación del procedimiento de evaluación del desempeño de los servidores de la entidad correspondiente a la finalización del período 2024 - 2025, y a la ejecución del periodo 2025 - 2026.</t>
  </si>
  <si>
    <t>Humanos 
Tecnológicos</t>
  </si>
  <si>
    <t>Jefe Oficina Talento Humano 
Profesional Especializado Talento Humano</t>
  </si>
  <si>
    <t>11/04/2025: Durante enero a marzo de 2025, se constató por la Oficina de Talento Humano la realización de las evaluaciones definitivas anuales del período 2024 - 2025, a realizarse a partir del 01 de febrero de 2025 . Así mismo, mediante correos electrónicos del 13/01/2025 31/2025 13/ se recordó finalización período de EDL a los servidores  y deber de realización de evaluación.
28/06/2025 MCT: Durante el segundo trimestre de 2025, se avanzó en la consolidación de las Evaluaciones del Desempeño Laboral (EDL) y en la implementación del procedimiento de evaluación para el personal provisional.
Como parte de este proceso, se realizó la socialización del nuevo procedimiento, así como las orientaciones para el adecuado diligenciamiento de la actividad por parte de los responsables. Adicionalmente, en el mes de junio, la Profesional Especializada Lucy Beltrán llevó a cabo la socialización oficial de la circular de EDL, reforzando la importancia de su correcta aplicación en todos los casos.
14/10/2025: MCT Durante el tercer trimestre de 2025,  se terminan de consolidar las  Evaluaciones del Desempeño Laboral (EDL) y en la implementación del procedimiento de evaluación para el personal provisional. 
Nota: Las evidencias cse encuentran  en la carpeta  Act 9 - Tercer trimestre en el Botón de Documentos de Calidad de Talento Humano.
22-12-2025:  la meta se dio en cumplimiento a cabalidad en el periodo anterior.  de igual forma se presentan los seguimiento actualizados a la fecha del cierre de vigencia en conformidad.</t>
  </si>
  <si>
    <t>Plan Estratégico de Talento Humano- 
Plan de Bienestar</t>
  </si>
  <si>
    <t>Informe de resultados de la evaluación anual de desempeño laboral y acuerdos de gestión de los servidores, correspondientes al período 2024 - 2025.</t>
  </si>
  <si>
    <t>Informe de Evaluación de Desempeño laboral</t>
  </si>
  <si>
    <t>Elaborar informe de resultados de la evaluación anual de desempeño laboral y acuerdos de gestión de los servidores realizadas para el periodo de desempeño 2024 - 2025.</t>
  </si>
  <si>
    <t>22/04/2025: MCT  A la fecha no se tiene avances en el informe de Evaluación del Desempeño Laboral de servidores para el periodo 2024 - 2025. Se registra como avance la publicación de las  evaluación de los acuerdos de gestión de gerentes públicos 2024 en la web de transparencia.      
 https://indeportesantioquia.gov.co/acceso-informacion-publica/#1740786248617-a42d8725-4503
30/06/2025 MCT  en proceso de elaboración del informe EDL por la profesional especializada Lucy Beltrán.
14/10/2025: MCT El informe de Evaluación del Desempeño Laboral (EDL) se encuentra actualmente en proceso de elaboración por parte de la Profesional Especializada Lucy Beltrán, debido a que la plataforma presenta fallas técnicas que han impedido la recuperación completa de la información necesaria para consolidar el reporte al 100%.
Ahora bien, en el marco del seguimiento a el seguimiento de los Acuerdos de gestión de los gerentes Públicos,  desde la Oficina de Talento Humano se solicitó el acompañamiento de la Oficina Asesora de Planeación (OAP), teniendo en cuenta que esta dependencia gestiona directamente la información, la analítica de datos y la publicación de informes en el portal de Transparencia. En este sentido, se propuso a la OAP la implementación de acciones de apoyo tales como:
Generar alertas tempranas y un cronograma de notificaciones preventivas sobre la entrega de información relacionada con los acuerdos de gestión.
Facilitar espacios de retroalimentación con las dependencias, que contribuyan a la entrega oportuna y completa de los reportes. Estas acciones permitirán fortalecer la articulación interdependencias y mejorar la eficiencia en el cumplimiento de los compromisos establecidos en el Plan de Acción. Estamos en proceso de adecuación de las estrategias indicadas a la AOP.
Nota: Las evidencias cse encuentran  en la carpeta  Act 10 - Tercer trimestre en el Botón de Documentos de Calidad de Talento Humano.
22-10-2025:  A la fecha no se registran avances en la elaboración del informe de Evaluación del Desempeño Laboral, debido a que la plataforma de la Comisión Nacional del Servicio Civil – CNSC se encuentra fuera de servicio desde el periodo anterior, lo cual ha impedido la gestión y consolidación del informe final de los servidores correspondiente al periodo 2024–2025.
No obstante, se elaboró el informe de seguimiento a los acuerdos de gestión correspondientes a la vigencia 2024. Así mismo, se realizó la publicación en la página de transparencia de la entidad de los informes de gestión de los Gerentes Públicos correspondientes a las vigencias 2024 y 2025, garantizando el cumplimiento de los principios de publicidad y acceso a la información.</t>
  </si>
  <si>
    <t>Todos los planes estratégicos</t>
  </si>
  <si>
    <t>Reporte indicadores de gestión en la plataforma institucional</t>
  </si>
  <si>
    <t>Indicadores de gestión reportados</t>
  </si>
  <si>
    <t>porcentaje</t>
  </si>
  <si>
    <t>Realizar el reporte de los indicadores de gestión a cargo de la Oficina de Talento Humano</t>
  </si>
  <si>
    <t xml:space="preserve">
Profesional Especializado Talento Humano 
Profesional Universitario de Talento Humano</t>
  </si>
  <si>
    <t>21/04/2025: MCT La Oficina de Talento Humano finalizó la generación de los reportes de indicadores de gestión. Se encuentran a la espera de su publicación en el SGC por parte de la Oficina Asesora de Planeación, una vez se actualice la plataforma web.
07/10/2025: Se realiza el reporte de los Indeicadores de Gestión de la Oficina de Talento Humano y se publican en el SGC  a la OAP. 
Nota: Las evidencias cse encuentran  en la carpeta  Act 11 - Tercer trimestre en el Botón de Documentos de Calidad de Talento Humano.
22-12-2025: Se realiza el reporte de los Indeicadores de Gestión de la Oficina de Talento Humano y se publican en el SGC  a la OAP.  Nota: Las evidencias cse encuentran  en la carpeta  Act 11 - Cuarto trimestre en el Botón de Documentos de Calidad de Talento Humano.</t>
  </si>
  <si>
    <t xml:space="preserve">Socialización de resultados de diagnóstico de riesgo psicosocial y medición de clima laboral </t>
  </si>
  <si>
    <t xml:space="preserve">Resultados diagnóstico de riesgo psicosocial y medición de clima laboral </t>
  </si>
  <si>
    <t>Revisar y socializar resultados de medición factores de riesgo psicosocial y medición de clima Laboral 2024 y realizar la envialuación de Riesgo Psiciodcial de año vigente si aplica según los resultados obtenidos en el periodo anterior.</t>
  </si>
  <si>
    <t xml:space="preserve">04/04/2025: MCT Se realizó la socialización de los resultados de la medición de factores de riesgo psicosocial y clima Laboral 2024 , con base en los resultados obtenidos en el período anterior se aplicarán las acciones de mejora.
16/06/2025 MCT:  Actividad cumplida en el primer trimestre.
02/10/2025: Nota: Las evidencias cse encuentran  en la carpeta  Act 12 - Tercer trimestre en el Botón de Documentos de Calidad de Talento Humano.
22-12/2025: Actividad cumplida en el primer trimestre.
</t>
  </si>
  <si>
    <t>Integridad</t>
  </si>
  <si>
    <t>Informe sobre medición de Apropiación del Código de Integridad y gestión de conflictos de interés</t>
  </si>
  <si>
    <t>Nivel de apropiación de  los valores del código de Integridad</t>
  </si>
  <si>
    <t>Aplicar encuesta de percepción sobre los valores del Código de Integridad de la Entidad  identificando las brechas de conocimiento existentes, y llevar a cabo actividades de sensibilización y formación en el plan de capacitación institucional dirigidas a los servidores públicos para fortalecer su comprensión sobre la integridad, finalizando con nueva medición del avance de apropiación de los valores de integridad para la toma de decisiones.</t>
  </si>
  <si>
    <t xml:space="preserve">Jefe Oficina Talento Humano 
Profesional Especializado Talento Humano 
Profesional Universitario Talento Humano
</t>
  </si>
  <si>
    <t xml:space="preserve">04/04/2025: MCT  Para el primer  trimestre del año no se tienen avances en la realización de evaluaciones y/o test aplicados  sobre los valores del Código de Integridad de la Entidad   ni se han llevado a cabo actividades de sensibilización y formación en el plan de capacitación institucional dirigidas en la materia por cuanto, la contratación del PIC 2025 aun está en proceso de contratación.
https://indeportesantioquia.gov.co/wp-content/uploads/2025/01/06-PIC-2025.pdf
- Como parte de la implementación de una estrategia para la política de integridad, se lleva a cabo una reunión semanal durante marzo de 2025 con dicha dependencia y la profesional universitaria Beatriz Quiceno Gil. El objetivo es coordinar la campaña"Todos ponemos a la Integridad: la declaramos, gestionamos, apropiamos y mejoramos", programada para ejecutarse en junio de 2025. Esta iniciativa tiene como objetivo promover la Política de Integridad de Indeportes Antioquia y el Régimen de Deberes y Prohibiciones establecido en la Ley 1952 de 2019.
La planificación de la campaña se formaliza en el formato F-CC-6 "Planeación y Chequeo de Eventos y Campañas", donde se definen:
•	Línea estratégica
•	Público objetivo
•	Conceptos clave para la narrativa
•	Fases del evento, responsables y fechas de ejecución
La campaña se encuentra en proceso de establecimiento y diseño, con el propósito de socializar periódicamente las normas del Código Disciplinario, la Integridad y los conflictos de interés, asegurando su adecuado conocimiento y aplicación en la prestación del servicio dentro de la entidad.
18/06/2025 MCT:  Durante el periodo de seguimiento, se dio inicio a la Campaña de Integridad Institucional “Todos ponemos a la Integridad Pública”, en cumplimiento del Plan de Acción de la Oficina de Talento Humano.
Como parte de esta estrategia, se aplicó la encuesta de apropiación de valores en la entidad, orientada a medir el conocimiento y la interiorización de los principios del Código de Integridad. Asimismo, se llevaron a cabo actividades de sensibilización dirigidas a servidores y contratistas, enfocadas en los siguientes temas clave:
Código de Integridad del Servicio Público
Identificación y manejo de Conflictos de Interés
Régimen Disciplinario para servidores públicos
Estas acciones fortalecen el compromiso institucional con la cultura de la legalidad, la ética pública y la promoción de buenas prácticas en la gestión pública.
10/10/2025: MCT  en cumplimiento a la apropiacion de la Politica de Integridad, los valores y código de Integridad , se realizó la tabulación de la encuesta de percepción de integridad para servidores y contratistas , orientada a medir el conocimiento y la interiorización de los principios del Código de Integridad.  Asimismo, se llevaron a cabo actividades de sensibilización en la primera fase de la Campaña " Todos ponemos a la Integridad Pública"  juego de la pirinola por dependencias: 
Dependencias ganadoras de la primera fase:
- Subgerencia Administrativa y Financiera.
- Oficina de Talento Humano.
- Oficina de Medicina Deportiva.
- Oficina Asesora de Comunicaciones.
- Oficina de Control Interno.
- Gerencia.
 Detallado  en el informe de gestión de Integridad en las evidencias de  la carpeta  Act 13 - Tercer trimestre en el Botón de Documentos de Calidad de Talento Humano.
22-12-2025:  Durante el periodo se realizó el lanzamiento oficial de la campaña “Todos ponemos a la Integridad Pública” (4 de junio), a través de la Intranet institucional. La actividad incluyó la aplicación del Test de percepción “¿Qué entendemos por Integridad Pública?”, dirigido a servidores y contratistas, con el fin de fortalecer la apropiación de la Política de Integridad y socializar el Régimen de Deberes y Prohibiciones (Ley 1952 de 2019).
La campaña fue formalizada mediante el formato F-CC-6, ejecutando acciones conforme al cronograma establecido, entre ellas:
- Difusión de cápsulas digitales sobre los valores del Código de Integridad.
- Aplicación de encuesta de percepción institucional. " ¿Qué entendemos por INTEGRIDAD PÚBLICA en Indeportes Antioquia?"
- Socialización del Código de Integridad y la Guía de Conflictos de Intereses.
- Promoción de deberes, prohibiciones y valores institucionales.
- Estas acciones aportan al fortalecimiento de una cultura basada en la integridad, la transparencia y el compromiso ético.
Actualmente, se avanza en la actualización de la Política de Integridad, el Código de Integridad y la Guía para la Gestión de Conflictos de Intereses. Asimismo, se encuentra en desarrollo el diagnóstico institucional mediante la encuesta de percepción “¿Qué entendemos por INTEGRIDAD PÚBLICA en Indeportes Antioquia?”, con el propósito de establecer una línea base y medir el impacto de las acciones de integridad en la entidad.
Durante este periodo se avanzó de manera significativa en la implementación de las acciones orientadas al fortalecimiento de la cultura organizacional en el marco del Código de Integridad. Con el fin de contar con un punto de partida sólido y metodológicamente válido, se diseñó y aplicó el Test de Percepción de Integridad a todo el personal, obteniendo así el puntaje de la línea base que servirá como referente para evaluar las transformaciones en la cultura institucional. Este primer resultado permitió orientar de forma precisa la estrategia de intervención, garantizando que las acciones emprendidas respondieran a las necesidades reales identificadas en el diagnóstico inicial. 
A partir de esta línea base se puso en marcha la campaña institucional de integridad, centrada en la apropiación de los siete valores del Código de Integridad: honestidad, respeto, compromiso, diligencia, justicia, responsabilidad y trabajo en equipo. La campaña se desarrolló mediante una combinación de materiales educativos, mensajes institucionales, actividades presenciales, cartillas y piezas visuales que acompañaron a los servidores durante varios meses. Aunque su ejecución se encuentra aún en desarrollo, puede afirmarse que la estrategia ha logrado posicionarse en las diferentes dependencias como un ejercicio constante de reflexión y aplicación de los valores en las labores diarias. 
Uno de los componentes más relevantes y diferenciadores de esta estrategia fue la implementación de actividades lúdicas centradas en la apropiación de conceptos como integridad, transparencia y conflicto de intereses. Entre ellas se destaca la dinámica de la “Pirinola de la lntegridad”, que permitió acercar los valores institucionales a los equipos de trabajo de una manera cercana y participativa. Las primeras fases de esta actividad ya fueron ejecutadas, dejando pendiente únicamente la final, programada para el cierre del proceso. Esta dinámica no solo permitió fortalecer el conocimiento de los valores, sino también generar espacios de cohesión y diálogo entre los servidores. 
Actualización Política Integridad Página de Transparencia: https://indeportesantioquia.gov.co/wp-content/uploads/2025/12/PL-TH-02-Politica-de-Integridad-V3-2025.pdf
</t>
  </si>
  <si>
    <t>N° de acciones realizadas para la socialización, sensibilización y formación de gestión de conflictos de interés.
Informe de registro de Gestión de Conflicto de Intereses</t>
  </si>
  <si>
    <t>Acciones de formación realizadas en gestión de conflictos de intereses
Seguimiento a la gestión de conflictos de intereses, impedimentos y recusaciones</t>
  </si>
  <si>
    <t xml:space="preserve">Implementar acciones de socialización, sensibilización y formación sobre la Gestión de Conflictos de Intereses; incluyendo declaraciones de conflictos de interés, procedimientos de impedimentos y recusaciones, y la elaboración de informe sobre identificación de  posibles situaciones de conflictos de interés. 
</t>
  </si>
  <si>
    <t>11/04/2025 :  MCT  La Implementación de acciones sobre Gestión de Conflictos de Intereses se encuentra  pendiente de inicio. Se realizan coordinaciones preliminares con el personal contratista a cargo de procesos disciplinarios respecto a la formación en este tema para la vigencia 2025 y en complemento con la campaña de integridad detallada en la actividad 13.
18/06/2025 MCT: Conforme a lo establecido en el primer trimestre, se dio inicio a la Campaña de Integridad, en cumplimiento de la Actividad 13 del Plan de Acción.
Durante este periodo, se abordó el tema de Conflictos de Interés, mediante una jornada de sensibilización liderada por la Oficina de Talento Humano, orientada a fortalecer el conocimiento y la gestión adecuada de esta situación entre los servidores y contratistas de la entidad. 
Las evidencias correspondientes se encuentran debidamente archivadas en la carpeta designada para esta actividad.
10/10/2025: MCT Durante el tercer trimestre se abordó el tema de Conflictos de Interés a través de la campaña “Todos ponemos a la Integridad Pública”, mediante la aplicación de un cuestionario de sensibilización orientado a este concepto.
Asimismo, la encuesta de percepción de integridad incluyó preguntas relacionadas con esta temática, con el propósito de fortalecer la identificación y prevención de posibles situaciones de conflicto de interés.  De igual manera, se continúa avanzando en la actualización de la Guía y el Manual de Conflictos de Interés de la entidad, como parte de las acciones de fortalecimiento institucional en materia de integridad.
Finalmente, se proyecta dar continuidad a este eje en las Fases II y III de la campaña, dirigidas a los servidores públicos y contratistas de la entidad.
 Nota: las evidencias de  la carpeta  Act 14 - Tercer trimestre en el Botón de Documentos de Calidad de Talento Humano.
22-12-2025: Se culmina la campaña con el desarrollo de las Fases II y III, dirigidas a los servidores públicos y contratistas de la entidad. Durante estas fases se abordaron de manera transversal acciones orientadas a la gestión y manejo de los conflictos de interés, como parte integral de la estrategia de fortalecimiento de la integridad institucional. Asi como la actualización formal de la Política de Integridad, la revisipn de la actualizacion del manual de Conflictos de intereses para revisión por Jurídica y tramitar la resolución 
Nota: Las evidencias correspondientes se encuentran en la carpeta Acta 13 y Acta 14 – Cuarto Trimestre, disponibles en el Botón de Documentos de Calidad de Talento Humano.</t>
  </si>
  <si>
    <t>Plan Estratégico de Talento Humano- Plan de Bienestar</t>
  </si>
  <si>
    <t>Número de casos tramitados/Número de casos presentados</t>
  </si>
  <si>
    <t>Casos de teletrabajo tramitados</t>
  </si>
  <si>
    <t>Estudiar, dar trámite y  resolver los casos de habilitación de teletrabajo</t>
  </si>
  <si>
    <t>Trimestral</t>
  </si>
  <si>
    <t>01/04/2025: MCT Se realizó la actualización y publicación del procedimiento P-TH-15 "TELETRABAJO" y su formato F-TH-100.V3  en el SharePoint institucional. Al corte del 1T, se registran 19 casos de Teletrabajo vigentes (6 hombres y 13 mujeres), habiéndose tramitado y aprobado dos nuevas solicitudes durante este periodo.  28/03/2025  y 06/03/2025. 
Las evidencias reposan en la carpeta de evidencias al plan de accion 2025 primer trimestre en Documentos Calidad de GTH
18/06/2025 MCT : Durante el trimestre se realizó la actualización y publicación del procedimiento P-TH-15 "TELETRABAJO" y su formato F-TH-100.V3  en el SharePoint institucional. Al corte del 1T, se registran 19 casos de Teletrabajo vigentes (6 hombres y 13 mujeres), habiéndose tramitado y aprobado dos nuevas solicitudes durante este periodo.  28/03/2025  y 06/03/2025. 
Las evidencias reposan en la carpeta de evidencias al plan de accion 2025 primer trimestre en Documentos Calidad de GTH
14/10/2025: MCT  Durante el tercer trimestre de 2025 se realizó la actualización de la información relacionada con el teletrabajo. En este periodo se registraron tres nuevos casos y se aprobaron dos prórrogas, para un total de 22 teletrabajos vigentes en la entidad.
22-12-2025: Durante el cuarto trimestre de 2025 se realizó la actualización de la información relacionada con el teletrabajo habilitado en la entidad.  En este periodo se registraron tres (3) casos y no se presentaron prórrogas, para un total de quince (15) teletrabajos vigentes en la entidad.
Las evidencias correspondientes se encuentran en la carpeta EV-15.</t>
  </si>
  <si>
    <t>Diseñar, promover y monitorear estrategias integrales de recopilación y difusión del conocimiento organizacional e innovación para impulsar el desarrollo del talento humano y garantizar la sostenibilidad de los procesos durante el ciclo de vida laboral de los servidores públicos de la entidad.</t>
  </si>
  <si>
    <t xml:space="preserve">Gestión del  Talento Humano - Política de Gestión del Conocimiento y la Innovación </t>
  </si>
  <si>
    <t xml:space="preserve">Número de actividades realizadas para la gestión del conocimiento </t>
  </si>
  <si>
    <t>Actividadees realizadas de Gestión del Conocimiento</t>
  </si>
  <si>
    <t xml:space="preserve">Determinar , mantener y gestionar los conocimientos necesarios para la operación de los procesos organizacionales y el cumplimiento de los requisitos de ISO 9001, alineados con la política de MIPG.
</t>
  </si>
  <si>
    <t>22/04/2025: MCT  En relación con la actividad, se informa que en el periodo :
- Mediante comunicación de la Oficina de Talento Humano se solicitó a las dependencias el envío de los conocimientos claves requeridos para la operación de procesos.
- Con las respuestas recibidas se inicia la creación de la lista maestra de tales conocimientos para continuar con la gestión establecida en la acción de mejora.
- Se diseña estrategia para la implementación y apropiación de la Politica de Gestión del Conocimiento y la Innovación.
18/06/2025 MCT:Durante el segundo trimestre de 2025, se recopila información clave de los procesos institucionales y se elabora una lista maestra de los conocimientos esenciales de la entidad. Esta información sirve de base para la clasificación y estructuración del Mapa de Conocimiento por procesos, en articulación con la Oficina Asesora de Planeación, priorizando aquellos de alta criticidad.
Asimismo, se implementa la estrategia de apropiación de la Política de Gestión del Conocimiento, incluyendo su actualización con el apoyo de la practicante Luz Mary Ramírez, adscrita a la Oficina de Talento Humano. Como resultado, se formula el Plan de Acción para la implementación de dicha política en el periodo 2025–2027.
14/10/2025: MCT Durante el tercer trimestre del año se avanzó en el levantamiento de los Mapas de Gestión del Conocimiento por dependencias, definidos con base en los procesos, roles y responsables, e incorporando una valoración de los conocimientos críticos de la entidad.
Asimismo, se emitieron oficios de coordinación con las áreas para la revisión del Manual de Funciones, con el propósito de priorizar en el PIC 2026 los temas asociados a estos conocimientos esenciales por dependencia.
Actualmente, se encuentra en proceso de actualización la Política de Gestión del Conocimiento y la Innovación, junto con la implementación de su plan de acción. Cabe resaltar que en julio de 2025 se realizó el autodiagnóstico institucional en materia de Gestión del Conocimiento e Innovación, insumo clave para orientar las acciones de mejora y fortalecimiento del proceso. Se tiene pendiente realizar una última revisión conjunta con la Oficina Asesora de Planeación de la Política, el Plan de Acción y el Autodiagnóstico, con el fin de actualizarlos y presentarlos ante el Comité de Gerencia para su validación.
Nota: Las evidencias cse encuentran  en la carpeta  Act 16 - Tercer trimestre en el Botón de Documentos de Calidad de Talento Humano.
22-12-2025: Durante el cuarto trimestre del año se dio continuidad al fortalecimiento del proceso de Gestión del Conocimiento y la Innovación en la entidad. En este periodo se realizó la actualización de la Política de Gestión del Conocimiento e Innovación, la cual fue aprobada, publicada y socializada a través del SharePoint del Sistema de Gestión de la Calidad (SGC). De manera articulada, se avanzó en la implementación de su respectivo plan de acción, el cual fue codificado en el Sistema de Calidad bajo el formato F-TH-131, constituyéndose en un insumo estratégico para procesos de auditoría en la siguiente vigencia.
Así mismo, se culminó el autodiagnóstico institucional en Gestión del Conocimiento e Innovación, desarrollado de manera conjunta con la Oficina Asesora de Planeación y la Oficina de Talento Humano, el cual se constituye como un insumo clave para orientar las acciones de mejora, fortalecimiento del proceso y formulación del plan de acción.
Adicionalmente, a partir de los resultados obtenidos en los mapas de conocimiento por dependencias, se realizó la priorización de temas para el Plan Institucional de Capacitación (PIC) 2026, alineando las necesidades identificadas con los objetivos estratégicos de la entidad.
Nota: Las evidencias correspondientes se encuentran en la carpeta Acta 16 – Cuarto Trimestre, disponible en el Botón de Documentos de Calidad de Talento Humano y el SGC https://indeportesantioquia.sharepoint.com/sites/SGC2/Documentos%20compartidos/Forms/AllItems.aspx?id=%2Fsites%2FSGC2%2FDocumentos%20compartidos%2FGesti%C3%B3n%20del%20Conocimiento%2FEvidencias%20GESCO%2FTH%20%2D%20PLAN%20DE%20ACCI%C3%93N%20GESCO%2FMAPAS%20DE%20CONOCIMIENTO%20VALORADOS%202025&amp;viewid=a2f1d042%2Daf6e%2D4186%2Dbd4e%2Dc44ba5e39a84&amp;csf=1&amp;web=1&amp;e=AOYLMA&amp;CID=df8e646b%2De234%2D4553%2Da694%2Df2701b7e43bb&amp;FolderCTID=0x012000C5E9938B695C614F81B31A90AFB16CA6
Pliticia actualizada en la página de Transparencia: https://indeportesantioquia.gov.co/wp-content/uploads/2025/11/PL-TH-01-Politica-de-Gestion-del-Conicimiento-y-la-Innovacion-V4-2025.pdf</t>
  </si>
  <si>
    <t xml:space="preserve">Número de verificaciones de información del SIGEP realizadas  en el año </t>
  </si>
  <si>
    <t>Verificaciones de información en el SIGEP</t>
  </si>
  <si>
    <t>Verificar periódicamente   la información cargada en en el SIGEP  por los servidores públicos  de la entidad</t>
  </si>
  <si>
    <t xml:space="preserve">Jefe Oficina Talento Humano 
Auxiliar Administrativo de Talento Humano
</t>
  </si>
  <si>
    <t xml:space="preserve">04/04/2025: Durante el primer trimestre, se dio cumplimiento a la verificación periódica de la información cargada en el SIGEP por los servidores, según la frecuencia establecida por la jefa de la Oficina de Talento Humano en correo electrónico del 31/03/2025. Sin embargo  se tienen unas adecuaciones en la plataforma en cuanto a lo siguiente: 
- Consulta de Hojas de Vida Aprobadas:  existencia de  campos incompletos, específicamente en  el numero de documento de identidad del personal,  Fecha de Aprobación de HV (Hoja de Vida) y Cargo de quien aprueba. 
- Archivo de Vinculaciones de la Entidad y Encargos de Carrera: En este archivo, se refleja la cifra de 95 servidores, lo cual no coincide con el total actual de la planta de personal. Adicionalmente, la información sobre el Tipo de Nombramiento también presenta desactualización, sobre lo cual, el auxiliar administrativo de la Oficina que presta apoyo en la actividad inicia la gestión con los servidores para el cargue de nuevo de la información para continuar con el trámite de aprobación.
18/06/2025 MCT: Durante el segundo trimestre de 2025, se realizó la verificación periódica de la información cargada por los servidores en el SIGEP, conforme a la frecuencia establecida y con el apoyo del personal de la Oficina de Talento Humano.
Entre los avances se destacan:
Hojas de Vida Aprobadas: Se gestionó la incorporación de datos faltantes como número de documento, fecha de aprobación y cargo del aprobador.
Archivo de Vinculaciones y Encargos: Se reportan 109 servidores registrados, frente a los 95 del trimestre anterior, aún pendiente completar el total de la planta (130 servidores).
Tipo de Nombramiento: Persiste desactualización. El auxiliar administrativo continúa la gestión con los servidores para actualizar y tramitar la aprobación correspondiente.
Las evidencias de seguimiento y actualización se encuentran en la carpeta correspondiente al plan de acción.
10/10/2025: MCT  Durante el segundo trimestre de 2025 se realizó la verificación periódica de la información cargada por los servidores en el SIGEP, conforme a la frecuencia establecida y con el apoyo del personal de la Oficina de Talento Humano.
Entre los avances más relevantes se destacan:
Hojas de vida aprobadas: se gestionó la incorporación de datos faltantes, tales como número de documento, fecha de aprobación y cargo del aprobador.
Archivo de vinculaciones y encargos: se registran 112 servidores en el sistema, frente a 109 del trimestre anterior; sin embargo, permanece pendiente completar el total de la planta (130 servidores), así como la actualización del tipo de nombramiento y del personal en encargo, y la gestión de las aprobaciones correspondientes.
Nota: Las evidencias de seguimiento y actualización se encuentran en la carpeta correspondiente al plan de acción Act 17. Botón  Gestión del Talento Humano 
22-12-2025: Durante el cuarto trimestre de 2025 se realizó la verificación periódica de la información registrada por los servidores públicos en el SIGEP, conforme a la frecuencia establecida y con el apoyo del personal de la Oficina de Talento Humano.
Aspectos destacados del proceso:
1. Hojas de vida aprobadas
Se gestionó la incorporación y ajuste de información faltante en las hojas de vida, tales como número de documento, fecha de aprobación, cargo del aprobador y datos de contacto, así como la inclusión del nuevo personal de planta vinculado durante el segundo semestre del año en las modalidades de Libre Nombramiento y Remoción (LNR) y provisionalidad.
En la consulta de hojas de vida aprobadas se evidencia que los 131 servidores cuentan con los campos completos, específicamente en las columnas de Cédula de Ciudadanía (CC), Fecha de aprobación de la Hoja de Vida y correo electrónico, representando un avance significativo frente a situaciones anteriores en las que algunos registros presentaban valores en cero.
2. Monitoreo de Bienes y Rentas
En el seguimiento al módulo de bienes y rentas, se identificó que algunos servidores aún figuran con el tipo de declaración “por actualización y sin entidad”, situación que se encuentra pendiente de ajuste y actualización por parte del sistema.
3. Archivo de vinculaciones de la entidad y encargos de carrera
En el archivo de vinculaciones y encargos se registra un total de 117 servidores, cifra que refleja un avance frente al trimestre anterior (112 servidores); no obstante, permanece pendiente la actualización para completar el total de la planta de personal (131 servidores).
Adicionalmente, se identifican desactualizaciones en la información correspondiente al tipo de nombramiento y al personal en encargo, quedando pendiente la gestión de las aprobaciones respectivas, a la espera de las actualizaciones reportadas por SIGEP, necesarias para la generación de los reportes asociados al plan de acción de la Oficina, específicamente en la actividad N.° 17.
4. Información publicada de la entidad
Si bien los datos de correo electrónico y teléfono se encuentran actualizados, se requiere ajustar la información correspondiente al representante legal, la cual debe reflejar al Gerente (E) Ferney Cardona Echeverri.
Nota: Las evidencias de seguimiento y actualización se encuentran disponibles en la carpeta correspondiente al Plan de Acción – Acta 17, ubicada en el Botón Gestión del Talento Humano.
</t>
  </si>
  <si>
    <t xml:space="preserve">Modelo Integrado de Planeación y Gestión </t>
  </si>
  <si>
    <t>Fortalecimiento de los sistemas de información y la gestión estratégica para el deporte, la recreación y la actividad física de Antioquia</t>
  </si>
  <si>
    <t xml:space="preserve">3. Gestión con valores para los resultados </t>
  </si>
  <si>
    <t xml:space="preserve">Gobierno Digital </t>
  </si>
  <si>
    <t>10. Plan Estratégico de Tecnologías de la Información y las Comunicaciones -­ PETI</t>
  </si>
  <si>
    <t>Fortalecer la gestión del conocimiento mediante la sistematización de experiencias en deporte, recreación y actividad física, que respalde la toma de decisiones, fomente el aprendizaje organizacional y optimice los programas orientados al desarrollo integral de la población antioqueña</t>
  </si>
  <si>
    <t xml:space="preserve">Oficinas de Sistemas e Informática </t>
  </si>
  <si>
    <t>Para acumular</t>
  </si>
  <si>
    <t>Cantidad de desarrollos realizados sobre la meta</t>
  </si>
  <si>
    <t xml:space="preserve">Potencialización del sistema de Medicina Deportiva - INDEMED  </t>
  </si>
  <si>
    <t>numerico</t>
  </si>
  <si>
    <t>Realizar 10 funcionalidades nuevas en el 2025</t>
  </si>
  <si>
    <t xml:space="preserve">Humano </t>
  </si>
  <si>
    <t>Jefe oficina de sistemas
Jefe Oficina de Medicina Deportiva
Contratistas de apoyo</t>
  </si>
  <si>
    <t>SEGUIMIENTO TERCER TRIMESTRE
Se vanza en el odontograma
Laboratorio
Se avanza con INDEFORMS</t>
  </si>
  <si>
    <t>Sistema en funcionamiento</t>
  </si>
  <si>
    <t>Apoyar la sistematización del registro de grupos y participantes de los municipios de Antioquia</t>
  </si>
  <si>
    <t xml:space="preserve">Entregar un  sistema para el regsitro propio de los  párticipantes de programas DRAF y/o para la gestión de las escuelas deportivas que sirva a los 125 de Antioquia </t>
  </si>
  <si>
    <t>Anual</t>
  </si>
  <si>
    <t>Jefe oficina de sistemas
Subgerente de Fomento
Profesional especializado Fomento
Contratistas de apoyo</t>
  </si>
  <si>
    <t xml:space="preserve">Se actualiza la actividad y la meta para que correspondan con el alcance que se tiene desde la oficina de sistemas. 
 SEGUIMIENTO SEGUNDO TRIMESTRE:
No se tiene meta para este trimestre
 SEGUIMIENTO TERCER TRIMESTRE:
Si bien se han realizado pruebas piloto y demos para entregar a un sistema funcional a los municipios, la meta se debe pasar para el cuarto trimestre con el fin de poder realizar los justes al sstema y a la operación que se ha detectado con la realización de las pruebas piloto
Se verifica que el sistema s epude enregar para el uso de los municipios,se  deben realizar el modelo de uso para apoyar la implementacion y uso efectivo de los municipios lo cual se realizará en el 2026 </t>
  </si>
  <si>
    <t>Anualizado</t>
  </si>
  <si>
    <t>cantidad de Ligas apoyadas  sobre total de ligas inscritas en convocatoria</t>
  </si>
  <si>
    <t>Apoyar la sistematización de las Ligas del departamento</t>
  </si>
  <si>
    <t>Apoyar a las ligas en la construcción de sitios web, pasarelas de pago, definición de politicas estandares de TI, capacitación en TICs</t>
  </si>
  <si>
    <t>Semestral</t>
  </si>
  <si>
    <t>humano
ecónomico</t>
  </si>
  <si>
    <t>Jefe Oficina de sistemas
Subgerente de altos Logros
Metodologos
Contratistas de apoyo</t>
  </si>
  <si>
    <t>Se actualiza la actividad y la meta para que correspondan con el alcance que se tiene desde la oficina de sistemas. 
Seguimiento trimestre 2: Se realizó convocatoria para brindar curso de excel a las ligas del departamento, se abrio incripción y se inicia la formación el 15 de julio.. 
SEGUIMIENTO TERCER TRIMESTRE: No se tiene meta para este trimestre</t>
  </si>
  <si>
    <t>cantidad de eventos con participación registrada  sobre cantidad de eventos del año</t>
  </si>
  <si>
    <t>Sistematizar y centralizar la información de logros, marcas y resultadosde los Atletas de Altos Logros</t>
  </si>
  <si>
    <t xml:space="preserve">Realizar las parametrizaciones necesarias para permitir el registro de los juegos nacionales y del ciclo olimpico del 2024 y del 2025 en Deportesant por parte de la subgerencia de altos logros. </t>
  </si>
  <si>
    <t xml:space="preserve">Se actualiza la actividad y la meta para que correspondan con el alcance que se tiene desde la oficina de sistemas. 
 SEGUIMIENTO SEGUNDO TRIMESTRE:
No se tienen avances debido a falta de personal. 
SEGUIMIENTO TERCER TRIMESTRE: si bien no se tiene meta para este trimestre, se ha avanzado en la designacion del personal de la subgerencia de altos logros para revisar la viabilidad del cargue de resultados en la plataforma y dar cumplimiento a la actividad.
SEGUIMIENTO CUARTO TRIMESTRE:
Se realizaron las parametrizaciones en el sistema para permitir el registro de los juegos nacionales y de ciclo olimpico, se debe organizar paa el 2026 el personal que pueda registrar la información historica. </t>
  </si>
  <si>
    <t>Optimizar y garantizar la transparencia en la gestión de los recursos financieros, humanos y materiales, mediante mecanismos de control, seguimiento y evaluación continua</t>
  </si>
  <si>
    <t>Software Gestión de Calidad</t>
  </si>
  <si>
    <t xml:space="preserve">numerico </t>
  </si>
  <si>
    <t>Adquirir e implementar un sistema para la administración  del sistema integral de gestión de la entidad</t>
  </si>
  <si>
    <t>Unica vez</t>
  </si>
  <si>
    <t>Humano
Económicos
Técnicos</t>
  </si>
  <si>
    <t xml:space="preserve">Jefe Oficina de sistemas
subgerente Administrativa y financiera
Jefe Oficina asesora de Planeación
Profesionales OAP
Profesional Financiera </t>
  </si>
  <si>
    <t xml:space="preserve">  SEGUIMIENTO SEGUNDO TRIMESTRE:
No se tiene meta para este trimestre
SEGUIMIENTO TERCER TRIMESTRE: No se tiene meta para este trimestre
Cuarto timerstre: el sistema esta implementado para salir a proudccion en enero. </t>
  </si>
  <si>
    <t>Plataforma disponible</t>
  </si>
  <si>
    <t>Software para el registro geografico de la información de los escenarios Deportivos  de los Municipios</t>
  </si>
  <si>
    <t xml:space="preserve">Mantener la suscripción de la plataforma ARCGIS para permitir el registro geografico de los escenarios del departamento. </t>
  </si>
  <si>
    <t>Jefe Oficina de sistemas
Técnicos Oficina de sistemas
Subgerente de Escenarios
Contratistas de apoyo</t>
  </si>
  <si>
    <t xml:space="preserve">Se actualiza la actividad y la meta para que correspondan con el alcance que se tiene desde la oficina de sistemas. 
Seguimiento trimestre 1: Se realizó la orden de comprar pero aún esta pendiente de lagalización por lo cual el cumplimiento se dará en el segundo trimestre. 
Seguimiento trimestre 2: Recibida la renovación y la plataorma se encuentra activa para el uso de escenarios. </t>
  </si>
  <si>
    <t>Realizar un sistema de Información que contenga  la información de los municipios con los diferentes procesos de la entidad.</t>
  </si>
  <si>
    <t>Desarrollar un sistema que permita registrar gestionar y administrar la información y relacionamiento de  INDEPORTES con los Municipios</t>
  </si>
  <si>
    <t>Jefe Oficina de Sistemas
Contratistas de apoyo</t>
  </si>
  <si>
    <t>Se territorializa la información de los indicadores de producto, lo cual permitirá conocer a la gerencia la ejecución presupeustal por municipio y  el impacto  y demás indicadores que reportan las diferentes areas. Sin embargo como la meta es para el cuarto trimestre no se reporta avance</t>
  </si>
  <si>
    <t>Sistematizar la gestion del Talento humano de forma integrada con Nomina y Bienestar</t>
  </si>
  <si>
    <t>Adquirir e implementar un sistema para la administración  del talento humano que se integre con Nomina</t>
  </si>
  <si>
    <t>Jefe Oficina de sistemas
Subgerente Administrativa y financiera
Jefe Oficina de Talento Humano
Profesionales Talento Humano</t>
  </si>
  <si>
    <t> El sistema de talento humano no se va a integrar con nomina, se ha definido integrarlo con la estructura administrativa y la gestión de proceso. se esta avanznado en el proceso de contratación
SEGUIMIENTO TERCER TRIMESTRE: No se tiene meta para este trimestre</t>
  </si>
  <si>
    <t>Estrategias implementadas / meta</t>
  </si>
  <si>
    <t>Fortalecer la interoperabilidad entre sistemas de información para mejorar la productividad y eficiencia de los procesos</t>
  </si>
  <si>
    <t xml:space="preserve">Desarrollar 1  estrategia que permitan dar uso a la información registrada en Mercurio, SICOF, DEPORTESANT y bases de datos </t>
  </si>
  <si>
    <t>Jefe Oficina de Sistemas
Jefe Oficina asesora de Planeación</t>
  </si>
  <si>
    <t> SEGUIMIENTO SEGUNDO TRIMESTRE: No se tiene meta para este trimestre
SEGUIMIENTO TERCER TRIMESTRE: No se tiene meta para este trimestre
SEGUIMIENTO CUARTO TRIMESTRES: S desarrolla en conjunto con GOOGLE y Valor+ una estrategia para la generación de un datalake para indeportes antioquia, se cuenta con la arquitectura y las fuentes de información definidas para la contratacion en el 2026.</t>
  </si>
  <si>
    <t xml:space="preserve">Sistematizar la gestión de la Cartera del Almacén </t>
  </si>
  <si>
    <t>Realizar un desarrollo que permita sistematizar la gestión de la cartera de cada funcionario y se integre con SICOF</t>
  </si>
  <si>
    <t>Humano</t>
  </si>
  <si>
    <t>Jefe Oficina de sistemas
Subgerente Administrativa y financiera
Profesionales Financieros
Responsable almacen
Contador</t>
  </si>
  <si>
    <t>Se tiene versión 1 desarrollada para la gestion de asignacion de equipos de computo que permita mejorar el inventario y seguir evolucionando para manejar todos los elementos de cartea y solicitudes de sedes manetnimiento y bienes por dicho sistema. 
SEGUIMIENTO TECER TRIMESTRE: Se realizo un desarrollo de aplicativo web para llevar el seguimiento del inventario computo de Indeportes Antioquia, donde se va a sincronizar la Oficina de Sistemas e informática con Almacén de la Subgerencia administrativa y financiera, con el objetivo de manejar los mismos datos.
-	Los modelos base son la asignación, reintegrado, eliminado e historial, va a venir con autenticación, notificaciones de correo para eliminar equipos, asignar, aceptación de equipo, dashboard.
-	Se desarrollo un portal de servicio para enviar Casos, que requieran de almacén en cada dependencia o por fuera de la entidad, con timeline con comentarios y adjuntos, avisos por correo en cambios y cierre, estado, asignación y prioridades.
Pendiente salida a producción.</t>
  </si>
  <si>
    <t>Acumulado</t>
  </si>
  <si>
    <t>Automatizar pago contratistas</t>
  </si>
  <si>
    <t xml:space="preserve">Implementar solución que automatice y sistematice la supervisión y pago a los contratistas de prestación de servicio y facilite el futuro pago de la seguridad social a los mismos. </t>
  </si>
  <si>
    <t>Jefe Oficina de sistemas
Subgerente Administrativa y financiera
Jefe Oficina Asesora Jurídica</t>
  </si>
  <si>
    <t>se realizo demo y reunion para revisar la factibilidad de implementar el modulo de contratistas para auomatizar el pago. se esta pendiente de respuesta del proveedor a algunas inqueirtudes que tiene la entidad.
Seguimiento tercer trimestre: Esta actividad se elimina y se deja con ponderación O, ya que luego de revisar la opciion del sistema de pago de contratistas el mismo no se adapta a las necesidades de la entidad, adicional el proceso se viene realizando por mercurio y sicof permitiendo que el mismo ya se encuentre sistematizado. 
El peso de ponderacion de esta actividad se pasa para la actividad 8.</t>
  </si>
  <si>
    <t>contrato de mantenimiento ejecutado</t>
  </si>
  <si>
    <t>Modernizar el 100% del sistema de CCTV de la entidad y Mantener, mejorar y ampliar el sistema de control de acceso de la entidad.</t>
  </si>
  <si>
    <t>Realizar el mantenimiento preventivo y correctivo que permita continuar con el uso efectivo del sistema de CCTV y control de Acceso de la entidad</t>
  </si>
  <si>
    <t>Jefe Oficina de sistemas</t>
  </si>
  <si>
    <t>  SEGUIMIENTO SEGUNDO TRIMESTRE: No se tiene meta para este trimestre
SEGUIMIENTO TERCER TRIMESTRE: No se tiene meta para este trimestre</t>
  </si>
  <si>
    <t xml:space="preserve">Calificación autoevaluación de cumplimiento de la politica </t>
  </si>
  <si>
    <t>Fortalecer la seguridad de la información en la entidad.</t>
  </si>
  <si>
    <t>Aumentar el cumplimiento de la política de Seguridad en 5 puntos realizando acciones como la definición del Plan de recuperación de desastres de la Entidad</t>
  </si>
  <si>
    <t>Jefe Oficina de sistemas
Contratistas de apoyo</t>
  </si>
  <si>
    <t>Se ajusta la activadad para dar cuplimiento al plan de mejora de la oficina de sistemas 
  SEGUIMIENTO SEGUNDO TRIMESTRE:
No se tiene meta para este trimestre"
SEGUIMIENTO TERCER TRIMESTRE: No se tiene meta para este trimestre</t>
  </si>
  <si>
    <t xml:space="preserve">Seguridad Digital </t>
  </si>
  <si>
    <t>Fortalecer la Politica de gobierno digital en la entidad</t>
  </si>
  <si>
    <t xml:space="preserve">Aumentar el cumplimiento de la politica de Gobierno Digital en 5 puntos </t>
  </si>
  <si>
    <t>  SEGUIMIENTO SEGUNDO TRIMESTRE:
No se tiene meta para este trimestre
SEGUIMIENTO TERCER TRIMESTRE: No se tiene meta para este trimestre</t>
  </si>
  <si>
    <t>Modelo Integrado de Planeacion y Gestion</t>
  </si>
  <si>
    <t>Proceso Jurídico. Objetivo:Representar los intereses de INDEPORTES ANTIOQUIA extrajudicial y judicialmente con el fin de garantizar una adecuada defensa jurídica de la Entidad y proponer políticas efectivas de prevención del daño antijurídico. De la misma manera, acompañar las labores de reconocimiento y cancelación de personería jurídica, inscripción de dignatarios, registro del libro de actas y reforma de estatutos de los organismos deportivos, así como prestar asesoría jurídica a los diferentes actores de acuerdo con las competencias del Instituto.</t>
  </si>
  <si>
    <t>Gestion con valores para resultados</t>
  </si>
  <si>
    <t>Politica de mejora normativa</t>
  </si>
  <si>
    <t>Oficina Asesora jurídica</t>
  </si>
  <si>
    <t>Circular anual a 31 de diciembre de 2024</t>
  </si>
  <si>
    <t xml:space="preserve">Actualizar el normograma </t>
  </si>
  <si>
    <t>número</t>
  </si>
  <si>
    <t>Contratar una persona natural o juridica para consolidar la infromación y establecer el normograma de la entidad, en aras de mantener actualizado los funcionarios de INDEPORTES ANTIOQUIA</t>
  </si>
  <si>
    <t>trimestral</t>
  </si>
  <si>
    <t>Contratacion de persona natural o juridica idonea</t>
  </si>
  <si>
    <t>Oscar Mauricio Badillo</t>
  </si>
  <si>
    <t>08/04/2025: Se proyectó oficio para revisión del Jefe de la OAJ, el cual está dirigido al señor  Gerente solicitando apoyo para cumplir dicha actividad
13/06/2025: La gerencia atendió la solicitud señalando que no existe recurso para ello, motivo por el que el PU Oscar Badillo realizará la actualización del normograma 
23/12/2025 se solicito a planeacion la publicacion de la actualizacion del normograma</t>
  </si>
  <si>
    <t>Politica defensa juridica</t>
  </si>
  <si>
    <t>Solicitudes radicadas /solicitudes atendidas</t>
  </si>
  <si>
    <t>Representar judicial y extrajudicialmente a Indeportes</t>
  </si>
  <si>
    <t>contratar una persona natural o juridica para que represente los intereses de INDEPORTES ANTIOQUIA en las controversias extracontractuales, contractuales y contenciosas en instancias judiciales, que promueva o le sean promovidas, realizando entre otros llamamientos en garantía y/o acciones de repetición, a demanda</t>
  </si>
  <si>
    <t>a demanda</t>
  </si>
  <si>
    <t>Oficina Asesora Juridica</t>
  </si>
  <si>
    <t>08/04/2025: al respecto cabe señalar que el Instituto celebró contrato No. 261 de 2025, a través del cual contrató los servicios de representación judicial  y extrajudicial de la entidad
13/06/2025: Indeportes Antioquia celebró contrato 408 de 2025 co persona juridica quien llevará a cabo la representación judicial y extrajudicial de INDEPORTES ANTIOQUIA. Por favor revisar en secop</t>
  </si>
  <si>
    <t>Direccionamiento estrategico y planeacion</t>
  </si>
  <si>
    <t>Politica de planeacion institucional</t>
  </si>
  <si>
    <t>Acompañamiento a las ligas y clubes</t>
  </si>
  <si>
    <t>Contratar una empresa para manetenr digitalizados el archivo de Registro y control y poder Acompañar las labores de reconocimiento y cancelación de la personería jurídica de organismos deportivos a nivel departamental, así como, prestar asesoría jurídica a los municipios y entidades del orden departamental que hacen parte del Sistema Nacional del Deporte, a demanda de estos</t>
  </si>
  <si>
    <t>08/04/2025:al respecto cabe señalar que el Instituto celebró contrato No. 261 de 2025, a través del cual contrató los servicios. Por favor revsiar en secop</t>
  </si>
  <si>
    <t>Acompañamiento a los entes deportivos</t>
  </si>
  <si>
    <t>Contratar las capacitaciones para brindar acompañamiento  a los municipios y entidades del orden departamental que hacen parte del Sistema Nacional del Deporte.</t>
  </si>
  <si>
    <t xml:space="preserve">13/06/2025: Se llevó a cabo reunión con una firma y con el Subgerente de Altos Logros con el fin de cordinar temas para los temas de entes deportivos
03/12/2025: Indeportes antioquia celebró el contrato No. 561 de 2025, cuyo objeto es Prestar servicios de apoyo a la gestión para capacitación en gestión estratégica y administración de las organizaciones deportivas y rendición de cuentas, dirigido a las ligas deportivas del departamento de Antioquia. Por favor revisar en ecop 
</t>
  </si>
  <si>
    <t>Proceso contratacion y adquisiciones: arantizar que contrataciones con clientes y proveedores de la entidad se realicen con calidad, oportunidad, eficiencia y cumpliendo de los términos legales.</t>
  </si>
  <si>
    <t>Politica de compras y contratacion</t>
  </si>
  <si>
    <t>Solicitudes/solicitudes atendidas</t>
  </si>
  <si>
    <t>Contratar personal idoneo</t>
  </si>
  <si>
    <t>Contratar personal idoneo para realizar la contratación de Indeportes Antioquia a demanda</t>
  </si>
  <si>
    <t xml:space="preserve">08/04/2025: El  Instituto celebró los diferentes contratos de prestacion de servicios para apoyar la contratación del Instituto. Por favor revisar en SECOP
</t>
  </si>
  <si>
    <t>MIPG</t>
  </si>
  <si>
    <t>Manual Oficina Asesora de Planeación (M-PO-03)</t>
  </si>
  <si>
    <t xml:space="preserve">Evaluación de resultados </t>
  </si>
  <si>
    <t xml:space="preserve">Política de Seguimiento y Evaluación del Desempeño Institucional </t>
  </si>
  <si>
    <t>Mantener a Indeportes Antioquia como la Entidad líder en cobertura y calidad de los programas y eventos de deporte, recreación, actividad física y capacitación con enfoque en la paz, la inclusión y los derechos humanos</t>
  </si>
  <si>
    <t xml:space="preserve">Oficina Asesora de Planeación </t>
  </si>
  <si>
    <t xml:space="preserve">Matriz de seguimiento Indicadores (F-PO-31)
Power BI
Actas Comité de Gerencia o Comité de Gestión y Desempeño Institucional
</t>
  </si>
  <si>
    <t xml:space="preserve">Informes presentados </t>
  </si>
  <si>
    <t xml:space="preserve">Seguimiento y reportes de los  indicadores Institucionales de Gestión, Producto y Resultado. (Plan de Acción, Plan Indicativo, PEI)
Presentar en el  Comité de Gerencia los resultados y alertas, como insumo para la toma de decisiones (Mínimo 10 veces al año)
Optimizar la recolección, análisis y toma de decisiones mediante el uso de herramientas tecnológicas avanzadas y sistemas de inteligencia de negocios.(PEI)
</t>
  </si>
  <si>
    <t>Mensual</t>
  </si>
  <si>
    <t>Humano
Tecnológico</t>
  </si>
  <si>
    <t>Jefe Oficina Asesora de Planeación
Profesional Especializada Oficina Asesora de Planeación</t>
  </si>
  <si>
    <t xml:space="preserve">SEGUIMIENTO PRIMER TRIMESTRE:  El 9 de enero mediante radicado 202501000046, se envió al gerente y equipo directivo el informe con el cumplimiento del Plan de acción de la vigencia 2024, con el fin de brindar información para la toma de decisiones en la nueva vigencia ye insumos para el Plan de Acción vigencia 2025. El resultado del segundo trimestre es 5 así: 2 informes del plan de acción, 2 Comités de Gestión y Desempeño, al que se llevaron los resultados de la gestión, 1 informe del PEI. 
A su vez en el Comité de Gestión y Desempeño  realizado el 30 de enero de 2025, se presentaron los resultados de la gestión vigencia 2024. 
Para el 31 de marzo de 2025, estaba previsto el Comité de Gestión y Desempeño, con el fin de presentar los resultados  de los Indicadores y de la gestión con corte al 28 de febrero de 2025, sin emnargo por temas de agenda de la gerencia el Comité se aplazó. Se espera presentar el avance de la gestión a más tardar la segunda semana de abril de 2025. 
SEGUIMIENTO SEGUNDO TRIMESTRE: EL 25 de junio, en el marco del Coimité de Gestión y Desempeño Institucuonal se presentaron los avances de la gestión así: Indivadores con corte al 31 de mayo. Rspecto a los resultados del PEI se llevarán al Comité de Gestión y Desempeño de julio, con corte al 30 de junio de 2025. 
SEGUIMIENTO TERCER TRIMESTRE DE 2025: Se cumplió con el 100% de las actividades, se presentó julio, agosto y septiembre  en el Comité de Gestión y Desempeño el avance de los proyectos, ver actas comité de gestión y desempeño. Se realizó un nuevo power Bi del seguimiento financiero y físico con actualización semanal, entre otras, como insumo para el Consejo de Gobierno.  Se presentaron los avances del PEI en el Comité de Gestión y Desempeño ver actas 04 y 05. 
SEGUIMIENTO CUARTO TRIMESTRE: Se cumplió con el 100% de las actividades, se presentaron en el Comité de Gestión y Desempeño los avances de los proyectos. Se realizó un nuevo Powerbi  con actualización diaria de ejecución. Ver actas del Comité de Gestión y Desempeño del segundo semestre de 2025. 06, 07, 08. </t>
  </si>
  <si>
    <t xml:space="preserve">Plan de Desarrollo </t>
  </si>
  <si>
    <t xml:space="preserve">Todos los proyectos del Plan de Desarrollo </t>
  </si>
  <si>
    <t xml:space="preserve">Direccionamiento Estratégico </t>
  </si>
  <si>
    <t>Política de Planeación Institucional</t>
  </si>
  <si>
    <t>Ficha Proyectos de inversión
Matriz F-PO-37 (matriz de seguimiento físico y financiero a los proyectos de inversión. 
Resumen ejecutivo mensual de los proyectos de inversión.</t>
  </si>
  <si>
    <t xml:space="preserve">Proyectos de inversión  con el seguimiento oportuno.  </t>
  </si>
  <si>
    <t xml:space="preserve">Gestión de proyectos: Incluye actualización de las modificaciones y avance de  los proyectos, seguimiento físico y financiero en las plataformas dispuestas por el Gobierno Nacional y Departamental.
Consolidar el presupuesto de los proyectos de inversión con los respectivos decretos de incorporación del recurso, que permita visualizar la trazabilidad de traslados. </t>
  </si>
  <si>
    <t xml:space="preserve">Profesional Especializada Oficina Asesora de Planeación
Profesional Universitaria Oficina Asesora de Planeación </t>
  </si>
  <si>
    <t xml:space="preserve">SEGUIMIENTO PRIMER TRIMESTRE : Respecto a la actualziación de las modificacione sy avance financiero se avanzó en el trimetre en un 100%, el seguimiento el el formato F-PO-37. 
Respectro al seguimiento físico y financiero de losproyectos en la PIIP, el Gobieno nacional, en cabeza del DNP, aún está definiendo con la Contraloría General de la República los plazos para las entiodades reportar dada la migración de SUIFP  a PIIP. A su vez llegan nuevos lineamientos, en los cuales establecen avanzar en identificar las líneas bases, y segregación de  la cadena de valor en actividades, como pre requisito para reportar los avances en la ejecución. Por lo anterior el reporte el PIIP , presneta retrasos. 
Respecto a la consolidación de los proyectos de inversión con los decretos de incorporación, se encuentran al día, está pendiente el ajuste en la PIIP. 
SEGUIMIENTO SEGUNDO TRIMESTRE:  Con corte al 30 de junio se tiene actualizadas las incorporaciones de los recursos de tasa prodeporte, recursos del balanbce de Indeportes Antioquia ($32 mil millones) y de la Gobernación ($5 .200 millones), se ha realizado el seguimiento físico y financiero con corte al  30 de junio de 2025. Se adelanta la implementación de la automatización de la ejecución financiera de los proyectos. Ya se reportó en la PIIP octubre, noviembre y diciembre la ejecución de los proyectos 2020-2023 y 2024-2027. 
SEGUIMIENTO TERCER TRIMESTRE 2025: Se inició traslado del Decreto 20250003959 ($1.460.000.000) se trasladaron inicialmente $600.000.000  y quedamos a la espera del inicio del porceso en la Gobermación del los $860.000.000 restantes. Se realizó  traslado de Decreto 20250003708 por $1,100.000.000.  Con corte al 30 de septiembre se  actualizó la ejecución física y financiera de los proyectos  en un 98%, el 2% faltante, correspondió a error en la plataforma PIIP que no permitió realizar ajustes sin trámite presupuestal, y a la novedad de contrato 476 de 2025  que se alimenta de 5 actividades del mismo proyecto (101). 
SEGUIMIENTO CUARTO TRIMESTRE: Durante el periodo se avanzó en el reporte de la ejecución  física y financiera de las actividades e indicadores de octubre y noviembre de  los proyectos 2024003050073, 2024003050073, 2024003050075, 2024003050076, 2024003050084, 2024003050087, 2024003050100, 2024003050102 y 2024003050103 en la plataforma PIIP. En noviembre, no fue posible realizar el reporte de ejecución física y financiera de los proyectos 2024003050074, 2024003050077, 2024003050085, 2024003050101 y 2024003050104, debido a que previamente no se pudieron efectuar los traslados, incorporaciones y ajustes sin trámite presupuestal correspondientes. Se realizó traslado e incorporación con resolución 960 y 1090 y Decreto 4537. Se realiza ajuste sin trámite presupuestal  para el Decreto de liquidación del presupuesto 2026. ;No fue posible reportar 5 proyectos, debido a que el gerente Ferney Cardona no contaba con un usuario asignado en la plataforma PIIP, lo cual impedía la viabilización de dichos trámites dentro del sistema. Lo anterior explicado en que el gerente Luis Giovany Arias, estuvo en la entidad hasta el 13 de noviembre y hubo que iniciar los trámites para cambio de roles en la PIIP. 
</t>
  </si>
  <si>
    <t xml:space="preserve">Sistema de gestión de la Entidad </t>
  </si>
  <si>
    <t xml:space="preserve">Mejoramiento Continuo </t>
  </si>
  <si>
    <t>Fortalecer los sistemas de información y la gestión estratégica para el deporte, la recreación y la actividad física en Antioquia</t>
  </si>
  <si>
    <t>Plan Anual de Auditoría, Programa de Auditoría, Informes de Auditoría, Informe consolidado del resultado de la Auditoría Interna.
Plan de Mejoramiento Formulado</t>
  </si>
  <si>
    <t xml:space="preserve">Auditoría Interna realizada </t>
  </si>
  <si>
    <t xml:space="preserve">Unidad </t>
  </si>
  <si>
    <t xml:space="preserve">Realizar las auditorías internas al Sistema de Gestión  de la Entidad: Elaborar plan y programa de auditoría interna, entregar los insumos a control interno para el plan de auditoría quienes lo presentan a la Alta Dirección, elaborar informe consolidado de los resultados de la auditoría interna y socializar los resultados. </t>
  </si>
  <si>
    <t>Humano
Tecnológico
Financiero</t>
  </si>
  <si>
    <t xml:space="preserve">SEGUIMIENTO PRIMER TRIMESTRE: Se entregó a Control Interno la Infromación con la programación de las auditorías Internas de Calidad, recertificación ISO 9001:2015, Seqguimiento Huella de Carbono Neutralidad e Inventario GEI, ya están plasmadas las fechas en el Plan Anual de Auditorías de la Entidad. DE acuerdo con lo establecido en el Plan Anual de Auditorías las fechas esta´n previstas así: Auditorías Internas julio de 2025, Auditoría Externade recertificación ISO 9001:2015 agosto de 2025 y Carnono Neutralidad e Inventario GEI septiembre de 2025. 
SEGUIMIENTO SEGUNDO TRIMESTRE: Para  julio de 2025 se dará  inicio al contrato y  con ello a las auditorías internas.  Para septiembre la auditoría externa de recertificación ISO 9001:2015,  y la de Carbono Neutralidad noviembre de 2025. 
SEGUIMIENTO TERCER TRIMESTRE:  con corte al 30 de septiembre, se realizaron las auditorias internas de calidad a los 21 procesos, además  Huella de Carbono, y Auditoría sobre el estado del Sistema de Seguridad y Salud en el Trabajo. Se acompañó la formulación de los planes de  mejoramiento a 12 procesos críticos, dada esta criticidad por  los hallazgos con connotación  de no conformidad y observaciones. 
SEGUIMIENTO CUARTO TRIMESTRE: Se llevaron a cabo las auditorías en el tercer trimestre, para el cuarto trimestre, se formularon los planes de mejoramiento, se realizó la evaluación a las auditorías internas, y se socializó con los auditores internos de Indeportes y de la la Ude A, el resultado de la evaluación. </t>
  </si>
  <si>
    <t xml:space="preserve">Contrato
Informe de Auditoría 
Plan de Mejoramiento Formulado </t>
  </si>
  <si>
    <t xml:space="preserve">Auditoría Externa realizada </t>
  </si>
  <si>
    <t xml:space="preserve">Realizar las auditorías externas al Sistema de Gestión:
Gestionar el proceso contractual, acompañamiento a las dependencias del instituto en la formulación de las acciones correctivas y/o mejora de acuerdo con los resultados de la auditoría. </t>
  </si>
  <si>
    <t xml:space="preserve">SEGUIMIENTO PRIMER TRIMESTRE: De acuerdo con la planeación, esta actividad está prevista para el tercer trimestre
SEGUIMIENTO SEGUNDO TRIMESTRE:  De acuerdo con la planeación, esta actividad está prevista para el tercer trimestre. Ya se cuenta con los recursos para adelantar el proceso contractual. 
SEGUIMIENTO TERCER TRIMESTRE: Durante el tercer trimestre se elaboró el contrato con el ICONTEC  553 de 2025 con acta de inicio del 24 de septiembre de 2025 . La auditoría externa  inicia el 14 de octubre con la revisión de la documentación, reunión de apertura 27 de octubre. 
SEGUIMIENTO CUARTO TRIMESTRE: Durante el periodo, se llevó a cabo la auditoría externa de renovación del certificado ISO9001:2015, se acompañó a las dependencias en la formulación de los planes de mejora. Hubo una no conformidad menor, cuyo plan de mejora fue aprobado por le Icontec y el proceso trabaja en la implementación. </t>
  </si>
  <si>
    <t>Número de informes realizados /solicitudes recibidas</t>
  </si>
  <si>
    <t xml:space="preserve">Respuestas a los requerimientos </t>
  </si>
  <si>
    <t xml:space="preserve">Dar respuesta a los requerimientos derivados de planes, programas  y políticas públicas de las diferentes entidades de orden Territorial, Departamental (Gobernación de Antioquia) y Nacional, e Institucional. </t>
  </si>
  <si>
    <t xml:space="preserve">A demanda </t>
  </si>
  <si>
    <t xml:space="preserve">Profesional Especializada Oficina Asesora de Planeación
</t>
  </si>
  <si>
    <t xml:space="preserve">SEGUIMIENTO PRIMER TRIMESTRE: Durante elperiodo se recibieron 14 solicitudes de la Gobernación de Antioquia (seguimiento plan indicativo, seguimiento financiero, distribución de recursos de gestión FLA, focalización y territorialización de proyectos, Sistema del cuidado, reporte inversión Occidente, reporte inversión Urabá, Inversión por subregiones, Sistema de Información Estadística, Reporte de la Medición del  Desempeño Institucional de la Política de Gestión de la Información Estadística, Reporte Víctimas  y 17 requerimientos intrenos (Ajuste a la oportunidad ebn el reporte a los Indicadores de gestión, funcionamiento Share Point, ajuste a plataforma de indicadores, actualización de actividades e indicadores del PDD con modificaciones en metas y observaciones, reprote extemporáneo de actividades de  PDD de Cada, Sistemas, Control Interno, Fomento, Formatos evaluaciones de desempeño libre nombramiento y remoción  y provisionales, cálculo de horas extras, 
SEGUIMIENTO SEGUNDO TRIMESTRE:  Durante el periodo se atendieron requerimientos de la Dirección de Planeación Departamental, radicado 202502003492 , cuya respuesta se dio mediante radicado 202503002622 relacionado con la Política Pública del Deporte,. A su vez se avanza, en e requerimiento del diligenciamiento del formulario del "Resumen de Polític Pública" FO-M1-P6-086.
SEGUIMIENTO TEERCER TRIMESTRE 2025: Se atendió la evaluación de la Contraloría General de Antioquia al avance de la Política Pública del Deporte Ordenanza 12 de 2023 y se entregó  el insumo a la gerencia de seguridad vial, para la evaluación de la Ordenanza 21 de 2023, en la que Indeportes responde por la Línea 4 de la misma. Se envió el reporte de los indicadores de la Política Pública de DDHH vigencia 2024 y vigencia 2025 con corte al 30 de septiembre. 
SEGUIIENTO CUARTO TRIMESTRE: Durante el periodo se envió el reporte de la Política Pública de DDHH, de acuerdo con la solicitud . Se realiza el reporte de la Política Pública de Víctimas, con corte a octubre de acuerdo con lo solicitado. </t>
  </si>
  <si>
    <t xml:space="preserve">Evaluación de resultados 
Control Interno </t>
  </si>
  <si>
    <t>Política de Seguimiento y Evaluación del Desempeño Institucional 
Política de Control Interno</t>
  </si>
  <si>
    <t xml:space="preserve">Registro de actividades Sistema de Gestión de la Entidad </t>
  </si>
  <si>
    <t xml:space="preserve">Procesos acompañados en la vigencia </t>
  </si>
  <si>
    <t>Seguimiento y monitoreo al Sistema de Gestión de la Entidad: 
Acompañamiento a las áreas en la actualización y automatización de procesos y procedimientos (información documentada). 
Gestión del riesgos (acompañamiento en la  Identificación, Análisis y Diseño de Controles de riesgos de gestión,  corrupción y fiscales, seguimiento, monitoreo, reportes periódicos y consolidación del mapa de riesgos y publicación).
Seguimiento y consolidación al Plan de Mejoramiento Institucional 
Seguimiento a los Planes del Decreto 612 de 2018
Seguimiento y consolidación Producto No Conforme 
Análisis  de resultados de la encuesta de satisfacción. 
Publicar la información documentada  en la herramienta SharePoint
Optimizar los procesos internos mediante la automatización, estandarización de procedimientos y el uso de indicadores de gestión. (PEI)</t>
  </si>
  <si>
    <t xml:space="preserve">Profesional Universitaria Oficina Asesora de Planeación </t>
  </si>
  <si>
    <t xml:space="preserve">SEGUIMIENTO PRIMER TRIMESTRE: En el periodo se ha realizado acompñamainto a las dependencias en riesgos, mejora de procesos en Gestión Jurídica, Contratación, Talento Humano, Escenarios, Comunicaciones, Control Interno. Se han asesorado procesos en los controles  a los riesgos, específicamente en el diseño de los controles, procesos de Escenarios, Talento Humano, Jurídica, Comunicaciones. 
El seguimiento a los planes del Decreto 612, está estipulado para  junio y octubre respectivamente. 
El seguimiento al PEI está estipulado para julio con corte al primer semestre y noviembre proyectado resultados del segundo semestre. 
SEGUIMIENTO SEGUNDO TRIMESTRE: En cuanto a la  actualización de los procesos y procedimientos se han atendido los requerimientos, algunos procedimientos y manuales están en revisión ( los relacionados con el proceso jurídico, contrtación y adquisiciones y apoyo técnico). En cuanto a la gestión de riesgos, se ha brindado asesoría a 20 procesos, en cuanto a la revisión de riesgos, controles, seguimientos y socialización de la Política de Administración de Riesgos. Se han consolidado los riesgos con corte al 30 de abril y 30 de junio de 2025. Respecto a los planes de mejoramiento, se ha acompañado a 20 procesos en la revisión de las acciones de mejora, al 30 de abril se han cerrado 47 acciones, también se acompañó a las dependencias en la formulación de las acciones de mejora  relativas al FURAG, si bien el resulatdo salió a finales d ejunio, desde el momento del reporte, la entidad puso identificar en que era posible mejorar, a partir de las respuestas dadas. 
Respecto al seguimiento a los Planes del Decreto 612 de 2018, se solicitaron los avances a las dependencias, y estamos analizando la infromación para presentar resultados en el próximo Comité de Gestión y Desempeño Institucional, previsto para julio de 2025. 
Respecto al seguimiento y consolidación del producto no conforme, se realizó el primer seguimiento y serpan llevados los resultados al próximo Comité de gestión y Desempeño Institucional. 
Se publica la información en el Share Point de acuerdo con los requerimientos de las dependencias. 
Respecto a la automatización: Se realizó el proceso de automatización para el reporte de avance de la ejecución física y financiera en el PIIP, mediante la elaboración de dos archivos, un consolidado de compromisos 2025 y archivo denominado matriz PIIP 2025. Se logra mediante la descarga de los compromisos mes a mes, se realiza proceso, donde se identifican las variacione spresupuestales en cada mes, en cuanto a obligaciones, compromisos y pagos, posteriormente, se vincula el avance físico y financiero por actividad y por proyecto, mes a mes, el resultado, es el insumo que se sube a la PIIP cada mes.
SEGUIMIENTO TERCER TRIMESTRE: En cuanto a la  actualización de los procesos y procedimientos se han atendido los requerimientos de actualización de la documentación del sistema en un 100%. En cuanto a la gestión de riesgos, se llevaron a cabo los seguimientos establecidos con corte al 30 de agosto, se hizo seguimiento a los riesgos de corrupción, gestión y fiscales y se generó el consolidado e informe respectivo. Respecto a los planes de mejoramiento, se ha venido realizando seguimiento a los procesos, producto de las auditorías internas se acompañó específicamente a 12 procesos  con hallazgos de no conformidades y observaciones.  
Respecto al seguimiento a los Planes del Decreto 612 de 2018, se presentó informe de avance en el comité de gestión y desempeño  del 29 de julio de 2025, ver acta 04 de 2025.  
Respecto al seguimiento y consolidación del producto no conforme, El seguimiento se realiza dos veces al año, el próximo correspondel al corte del 30 de diciembre. 
Se publica la información en el Share Point de acuerdo con los requerimientos de las dependencias. 
Respecto a la automatización: Se continua con el  proceso de automatización, durante el tercer trimestre se han hecho mejoras para el reporte de avance de la ejecución física y financiera en el PIIP, mediante la elaboración de dos archivos, un consolidado de compromisos 2025 y archivo denominado matriz PIIP 2025. Se logra mediante la descarga de los compromisos mes a mes, se realiza proceso, donde se identifican las variacione spresupuestales en cada mes, en cuanto a obligaciones, compromisos y pagos, posteriormente, se vincula el avance físico y financiero por actividad y por proyecto, mes a mes, el resultado, es el insumo que se sube a la PIIP cada mes. 
Se apoyó a Talento HUmano con la automatización del seguimiento a las horas extras del personal, está en etapa de pruebas 
SEGUIMIENTO CUARTO TRIMESTRE: Respecto al seguiiento u monitoreo al Sistema de Gestión de la calidad se realizó acompañamiento a las dependencias en la actualización de procedimientos, instructivos, formatos, políticas, manuales. Respecto a la gestión de riesgos se realizaron acompañamientos en la elaboración de los seguimientos bimestrales, se acompañó en la verificación de las evidencias de los controles a los riesgos, se llevaron a cabo los consolidados de los mapas de riesgos, corrupción  y fiscal, se realizó el informe consolidado del estado de los riesgos de la entidad. Respecto a los planes de mejoramiento se ha asesorado a las dependencias en la formulación de las acciones y se recuerda frente a la oportunidad en los seguimientos. Respecto al producto no conforme, se realizó el consolidado  de la vigencia 2025 - II. Se continua con la publicación y actualización de la misma en el Share Point. Se llevó a cabo el análisis de las encuestas de satisfacción con corte al 30 de septiembre y fueron oresnetadas en le comité de gestión y desempeño en el marco de la Revisión por la Dirección. Se realizó seguimiento a los planes del decreto 612 de 2018. Se realizó seguimiento al PEI cuyo avance va en el 10% para los  cuatro años. </t>
  </si>
  <si>
    <t>Gestión con valores para el resultado</t>
  </si>
  <si>
    <t>Política de Fortalecimiento Organizacional y simplificación de procesos</t>
  </si>
  <si>
    <t>Informe de Indicadores, Matriz de riesgos, Matriz de plan de mejoramiento, matriz de necesidades  y expectativas, contexto estratégico.
Reportes generados/ reportes requeridos</t>
  </si>
  <si>
    <t>Procesos y procedimientos de la Oficina Asesora de Planeación,  revisados, actualizados y con seguimiento</t>
  </si>
  <si>
    <t>Revisión, actualización y seguimiento a los procesos y procedimientos del Área</t>
  </si>
  <si>
    <t>Mínimo una vez al año</t>
  </si>
  <si>
    <t xml:space="preserve">Jefe Oficina Asesora de Planeación
y equipo de trabajo </t>
  </si>
  <si>
    <t xml:space="preserve">SEGUIMIENTO PRIMER TRIMESTRE: El equipo de la Oficina Asesora de Planeación, llevó cabo jornada de planeación y revisión de los procesos y procedimientos liderados por la Oficina Asesora de Planeación, en la misma se revisó el proceso de Mejoramiento Continuo, se actualizó el procedimiento de planificación y control de salidas no conformes , evaluación de satisfacción de usuarios. 
SEGUIMIENTO SEGUNDO TRIMESTRE: Durante el periodo no se avanzó en la actividad. 
SEGUIMIENTO TERCER TRIMESTRE DE 2025: Se actualizó el Instructivo I-MC-002 Instructivo para la modificación de documetos y registros. Se avanzó en la revisión del Manual de Calidad, Instructivo I-MC-001 Instructivo Planes de Mejoramiento. Se avanza en la revisión de la matriz de necesidades y expectativas y la matriz acciones frente a los cambios. Se ajustó el formato de contexto estratégico. 
SEGUIMIENTO CUARTO TRIMESTRE: Se actualizó el procedimiento del Observatorio P-PO-14, se creó el formato F-PO-40
</t>
  </si>
  <si>
    <t>Direccionamiento Estratégico y Planeación 
Información y Comunicación</t>
  </si>
  <si>
    <t>Política de Planeación Institucional
Política de Trasnparencia y Acceso a la Información Pública</t>
  </si>
  <si>
    <t>9. Plan Anticorrupción y de Atención al Ciudadano</t>
  </si>
  <si>
    <t>Formato seguimiento plan de acción (F-PO-05)
Formato seguimiento plan anticorrupción y atención al ciudadano (F-PO-15).</t>
  </si>
  <si>
    <t>Oportunidad en la publicación de los planes</t>
  </si>
  <si>
    <t xml:space="preserve">Consolidación,  seguimiento y publicación al Plan de Acción Institucional y al  Plan Anticorrupción y de Atención al Ciudadano -PAAC. Transición al Programa de Transparencia y Etica Pública,(PTEP), en el marco del Art 31 de la Ley 2195 de 2022 - Decreto 1122 de 2024
</t>
  </si>
  <si>
    <t>Trimestral para el Plan de Acción, Cuatrimestral para
el PAAC (PTEP)</t>
  </si>
  <si>
    <t>SEGUIMIENTO PRIMER TRIMESTRE: Se realizó la publicación del Plan de Acción Vigencia 2025, en la página web del Instituto y en el Share Point, el primer seguimiento al cumplimiento del plan de acción se lleva a cabo  durante los 10 días hábiles siguientes al més en este caso hasta el 21 de abril (por semana santa). Se llevará a comité de gestión y desempeño de mayo el resultado del avance con corte al primer trimestre. Respecto al PAAC, transición al PTEP, se realizará  en mayo, el primer seguimiento con corte al 30 de abril . 
SEGUIMIENTO SEGUNDO TRIMESTRE: Respecto al plan de acción se realizaron 2 seguimientos, y se envió informe de avance a las dependencias. Respecto al PAAC en transición al PTEP, se publicó el seguimiento, nos encontramos en capacitaciones con la Secretaría de Transparencia de la Presidencia de la República para avanzar en la formulación de este último. 
SEGUIMIENTO TERCER TRIMESTRE DE 2025: Respecto al plan de acción, se publicó el informe del segundo trimestre, con un avance del 41.8% se acompañó el seguimiento a todas las dependencias. A su vez, se realizan las acciones para el seguimiento con corte al tercer trimestre.  Respecto al Plan Anticorrupción transición al PTEP se realizó seguimiento con un avance del 67%. 
SEGUIMIENTO CUARTO TRIMESTRE DE 2025: Respecto al plan de acción, se publció el informe del tercer trimestre, con un avance del 66.48%, realizando un acompañamiento a todas las dependencias. Además, se realizan las acciones de seguimiento para el reporte final del cuarto trimestre cuya fecha de reporte es el 23 de diciembre. Respecto al Plan Anticorrupción, Transición al Programa de Transparencia y Ética Pública PTEP, se realizó seguimiento parcial con corte al 30 de noviembre con una avance para el cuatrimestre dle 65%, se estima llegar al 95% de avance una vez se termine  el mes de diciembre, ya que nos queda faltando avanzar con lo de accesibilidad de la información para población especial.</t>
  </si>
  <si>
    <t>Ley 1712 de 2014
Decreto 103 de 2015</t>
  </si>
  <si>
    <t>Información y Comunicación</t>
  </si>
  <si>
    <t>Política de Transparencia y Acceso a la Información Pública</t>
  </si>
  <si>
    <t xml:space="preserve">Matriz de seguimiento ITA, reporte del estado de las publicaciones </t>
  </si>
  <si>
    <t>Moniteros realizados</t>
  </si>
  <si>
    <t xml:space="preserve">Realizar seguimiento a la  publicación de  la información de acuerdo con lo establecido en la Ley 1712 de 2014 y el Decreto 103 de 2015. </t>
  </si>
  <si>
    <t xml:space="preserve">Cuatrimestral </t>
  </si>
  <si>
    <t>SEGUIMIENTO PRIMER TRIMESTRE: El primer seguimiento está previsto para la primera semana de mayo, en abril se adelantan las acciones para establecer los parámetros de cumplimiento. 
SEGUIMIENTO SEGUNDO TRIMESTRE: Se realizó informe de seguimiento, se presentarán los resultados en el Comité de Gestión y Desempeño de julio de 2025.
SEGUIMIENTO TERCER TRIMESTRE: Se realizó informe de seguimiento con radicado 202501011070 del 11 de septiembre de 2025, a su vez se cumplió con el seguimiento en el aplicativo de la Procuraduría Genera de la Nación en la matriz ITA, el cual arrojó un procentaje de cumplimiento de 97 puntos sobre 100. Se envió informe de resultados al equipo directivo con radicado 202501010230 del 26 de agosto de 2025. 
SEGUIMIENTO CUARTO TRIMESTRE: Se ha publicado la totaLidad de documentos enviados por las diferentes áreas para el apartado de Transparencia,  Se avanza en el menú de "Participa" para  lograr publicar lo requerido en el  mismo. Se enviaron dos informes de seguimento al cumplimiento de la Ley bajo radicados 202501011070 del 11 de septiembre y 202501017416 del 21 de noviembre</t>
  </si>
  <si>
    <t xml:space="preserve">Evaluación de Resultados </t>
  </si>
  <si>
    <t>Informe de los resultados del MDI (Medición del Desempeño Institucional)</t>
  </si>
  <si>
    <t>Reporte realizado</t>
  </si>
  <si>
    <t xml:space="preserve">Realizar el Reporte del FURAG vigencia 2024, elaborar el informe de acuerdo con los resultados y generar alertas. </t>
  </si>
  <si>
    <t xml:space="preserve">Profesional Especializada Oficina Asesora de Planeación </t>
  </si>
  <si>
    <t xml:space="preserve">SEGUIMIENTO PRIMER TRIMESTRE: La Función Pública, habilitó el aplicativo para la Medición del Desempeño Institucional el 17 de marzo de 2025  y estará disponible hasta le 25 de abril. En marzo se realizaron mesas de trabajo con los equipos responsables de diligenciar el formulario y se asesoró para dar cumplimiento a este requisito. 
SEGUIMIENTO SEGUNTO TRIMESTRE: Se diligenció el  FURAG, aplicativo dispuesto por la Función Pública para la Medición del Desempeño Institucional (MDI), se realizó informe de análisis de resultados, radicado 202501007695 del 7 de abril de 2025. se socializaron los resultados en el Comité de Gestión y Desempeño Institucional, se acompañaron las dependnecias para formular los planes de mejoramiento para avanzar en el desempeño institucional. Se obtuvo un puntaje de 70/100 con una mejora de 1.9 puntos respecto a la medición anterior. 
SEGUIMIENTO TERCER/CUARTO TRIMESTRE: Esta  actividad se cumplió en el segunto trimestre. 
SEGUIMIENTO CUARTO TRIMESTRE: Esta actividad se cumplió en el segundo trimestre, las dependencias trabajan en los planes de mejora que se crearon para mejorar la calificación en la siguiente vigencia. </t>
  </si>
  <si>
    <t>Planeación Organizacional
Manual Oficina Asesora de Planeación (M-PO-03)</t>
  </si>
  <si>
    <t xml:space="preserve">Direccionamiento Estratégico y Planeación </t>
  </si>
  <si>
    <t>Política de Compras y Contratación
Política de Planeación Institucional</t>
  </si>
  <si>
    <t>2. Plan Anual de Adquisiciones</t>
  </si>
  <si>
    <t>Plan Anual de Adquisiciones</t>
  </si>
  <si>
    <t>Número de trámites realizados/solicitudes recibidas</t>
  </si>
  <si>
    <t>Acompañamiento en la formulación, seguimiento y actualización  de Plan Anual de Adquisiciones.</t>
  </si>
  <si>
    <t xml:space="preserve">
SEGUIMIENTO PRIMER TRIMESTRE: Se acompañó la formulación del PAA versión 0, se han tramitado 68 modificaciones al PAA
SEGUIMIENTO SEGUNDO TRIMESTRE: Se han actualizado, todas las modificaciones requeridos, en el segundo trimestre se han realizado 61 modificaciones, 11 traslados, 4 incorporaciones. 
SEGUIMIENTO TERCER TRIMESTRE DE 2025: Se han realizado 85 modificaciones, distribuidas en 2 incorporaciones, 12 traslados y 74 modificaciones.
SEGUIMIENTO CUARTO TRIMESTRE DE 2025: Durante el periodo se realizaron 62 modificaciones al Plan Anual de Adquisiciones (PAA). Al cierre del periodo, no se encuentra ninguna modificación pendiente, y todos los trámites fueron gestionados conforme al flujo de aprobaciones establecido.
Las modificaciones efectuadas se clasifican de la siguiente manera:
1 incorporación
15 traslados uno de ellos entre proyectos 
32 modificaciones
</t>
  </si>
  <si>
    <t xml:space="preserve">Gobernación de Antioquia </t>
  </si>
  <si>
    <t xml:space="preserve">
Política de Planeación Institucional</t>
  </si>
  <si>
    <t xml:space="preserve">Proyección MFMP, Ante proyecto de presupuesto, Viabilizaciones a los traslados e incorporaciones (ruta Mercurio), Proyección de Decreto, solicitud concepto favorable a Planeación. </t>
  </si>
  <si>
    <t>Número detrámites realizados /solicitudes recibidas</t>
  </si>
  <si>
    <t xml:space="preserve">Realizar trámites presupuestales  (anteproyecto de presupuesto, definición de techos presupuestales, viabilidad a traslados e incorporaciones asociados a proyectos de inversión y cuando son incorporaciones viabilidad a proyectos de funcionamiento) </t>
  </si>
  <si>
    <t xml:space="preserve">
SEGUIMIENTO PRIMER TRIMESTRE:Se cumplió con la totalidad de los trámites presupuestales ( Recursos del Balence Indeportes, traslado entre proyectos Indeportes, adición presupuestal tasa prodeportes, recursos de funcionamiento. 
SEGUIMIENTO SEGUNDO TRIMESTRE: Se cumplió con la totalidad de los trámites presupuestales ante la Secretaría de Hacienda Departamental, esto es: Recursos de balance  gobernación (5.200 millones), recursos del blance Indeportes ($32 mil millones), Incorporación Ministerio del Deporte (4742 millones) , traslado Altos  Logros ($2.434). 
SEGUIMIENTO TERCER TRIMESTRE: Se acompañó y se entregó el anteproyecto de presupuesto 2026, se entregó el POAI 2026, se reaizaron 3 trámites de traslados externos (entre proyectos) se realizaron 2 incorporaciones directas con la Gobernación y se apoyó con la incorporación de los rendimientos financieros ante la gobermación y la Asamblea Departamental, se realizaron 4 traslados internos.
SEGUIMIENTO CUARTO TRIMESTRE: Durante el periodo se realizó un traslado entre proyectos, 14 traslados entre proyectos y  se  presentó el anteproyecto de presupuesto, el cual fua aprobado por la Asamblea y liquidado mediante Decreto 2025070005164 del 12 de diciembre de 2025</t>
  </si>
  <si>
    <t>Todos los proyectos del Plan de Desarrollo (PPD)
Desarrollo del Deporte Formativo (PPB)</t>
  </si>
  <si>
    <t xml:space="preserve">Participación Ciudadana en la Gestión Pública </t>
  </si>
  <si>
    <t>Informe avance cumplimiento política pública</t>
  </si>
  <si>
    <t>Informes realizados / Informes proyectados</t>
  </si>
  <si>
    <t>Seguimiento a la implementación de las políticas públicas (Política Pública del Deporte, Política Pública de la Bicicleta).</t>
  </si>
  <si>
    <t>SEGUIMIENTO PRIMER TRIMESTRE: Se llevó a cabo la primera reunión de la PPD. Respecto a la PPB, se realizó reunión con Planeación departamental en la que se solicitó concepto a la Secretaría Talento Humano frente a definir el rsponsable de liderar dicha política. A la fecha estamos pendientes de la respuesta para continuar avanzando en la implementación de la misma. 
SEGUIMIENTO SEGUNDO TRIMESTRE: Respecto a la PPD se avanza en la Mesa Intersectorial,  en le segundo trimestre se realizó una sesión, se consolidó el seguimiento de avance a los Indicadores de la Política vigencia 2024, y primer semestre 2025. 
Respecto a la PPB, se aclaró que el responsable de liderar la Política es la Secretaría de Infraestructura, se realizó la celebración del Día Mundial de la Bicicleta el 3 de junio de 2025. Indeportes, cunple con lo relativo a la línea 4 de la Política. 
SEGUIMIENTO TERCER TRIMESTRE: Respecto a las PPD, se avanzó con la tercera sesión de la Mesa Intersectorial, la preparación del plan estratégico y la finalización del informe vigencia 2024.
SEGUIMIENTO CUARTO TRIMESTRE. Respecto a la PPD, se entregó el informe vigencia 2025, además del seguimiento final al plan de acción y el informe de gestión de la Mesa Intersectorial.</t>
  </si>
  <si>
    <t xml:space="preserve">Evento de Rendición Pública de Cuentas </t>
  </si>
  <si>
    <t>Diseño metodológico e implementación de la estrategia de rendición de cuentas</t>
  </si>
  <si>
    <t xml:space="preserve">SEGUIMIENTO PRIMER TRIMESTRE: Esta actividad está prevista para ser ejecutada en el cuarto trimestre de 2025. 
SEGUIMIENTO SEGUNDO TRIMESTRE: Esta actividad está prevista para ser ejecutada en el cuarto trimestre de 2025. 
SEGUIMIENTO TERCER TRIMESTRE: Esta actividad está prevista para ser ejecutada en el cuarto trimestre de 2025. 
SEGUIMIENTO CUARTO TRIMESTRE: Se formula el procedimiento P-PO-15, se realizan reuniones preparatorias para la rendiicón pública de cuentas, se prepara con el equipo directivo la presentación y la metodología para la jornada. Se realiza la rendición pública de cuentas el 10 de diciembre de 2025.  </t>
  </si>
  <si>
    <t>Todas las Dimensiones del MIPG</t>
  </si>
  <si>
    <t>Todas las políticas del modelo</t>
  </si>
  <si>
    <t>Informes de analítica, bases de datos, acta y listado de asistencia grupo focal, publicación de informes.</t>
  </si>
  <si>
    <t>Número de gestiones realizadas /solicitudes recibidas</t>
  </si>
  <si>
    <t>Gestión de datos e información en el marco del observatorio del deporte (incluye monitoreo de plataforma tecnológica para la recolección de datos, análisis y comunicación y difusión  de estadísticas de informes, grupo focal de discusión para validar hallazgos)</t>
  </si>
  <si>
    <t>SEGUIMIENTO PRIMER TRIMESTRE: Se han realizado 4 informes de power BI de acuerdo con las solicitudes: Seguimiento Indicadores PDD 2025, Seguimiento actividades  PDD 2025, Seguimiento PQRSDF 2025, Seguimiento contratos PAA. 
SEGUIMIENTO SEGUNDO TRIMESTRE:  Se realizó el seguimiento y ajuste a PDD 2025, seguimiento ajuste a actividades PDD 2025, seguimiento PQRSDF 2025, se elaboró el tablero de indicadores de gestión 2025, se inició el tablero comparativo de los juegos deportivos institucionales intercolegiados 2021-2024, se terminó el tablero   de los juegos deportivos institucionales departamentales 2021-2024, se realizaron tres ejercicios de socialización del tablero comparativo de los juegos deportivos institucionales departamentales 2021-2024 con los grupos de valor interno, recolección de información presupuestal para el sector deporte de 61 municipios del departamento de Antioquia, recolección de los resultados FURAG de los 125 municipios como variable para el ejercicio de efectivdad en la consecución de medallas en los juegos institucionales de Indeportes Antioquia.
SEGUIMIENTO TERCER TRIMESTRE: Finalización tablero juesgos campesinos, juegos escolares, juegos intercolegiados, se actualizaron los datos de los juesgos campesinos, escolares, intercolegiados vigencia 2025, se contruyó la base de datos de juesgos nacionales 2015, 2019, 2023, con medallas de oro, plata, bronce y sus respectivas  marcas para los deportes de tiempo. Se llevó a cabo grupo focal para la actualización en la visualización de los indicadores de gestión y plan de desarrollo. Se realizó el tablero para el seguimiento a la contratación en el marco de ley de garantías. Se presenta proyecto de efectividad en la consecución de medallas de oro y plata en el marco del cumpleaños del Observatorio del Inder Medellín con la  asistencia de públic Nacional e Internacional, esta participación se llevó a cabo el 5 de agosto en las instalaciones del Inder Medellín. Se desarrolló tablero para la visualización en la ejecución financiera de Indeportes, distribuido por subgerencias. Se realizó el cronograma del Observatorio y se le hace seguimiento con un cumplimiento del 47%.
SEGUIMIENTO CUARTO TRIMESTRE: Durante el periodo se realizó la finalización de la base de datos de Juegos Nacionales 2015-2019-2023 con sus medallas de oro, plata y bronce, marcas realizadas por los deportistas , edad deportiva, marca en interligas 2025, intensidad horaria de entrenamiento, finalización de los tableros de juegos deportivos institucionales como: Juegos Intercolegiados, Juegos Escolares Juegos Campesinos2021-2022-2023-2024-2025, Actualización de Juegos Departamentales 2025,finalización de tablero de Escenarios deportivos del Distrito de Medellín con sus Áreas de juego, Geolocalización de Escenarios y Deportistas participantes y ganadores de alguna medalla en Juegos Departamentales 2025, automatización de tablero PQRSF 2025-2026</t>
  </si>
  <si>
    <t>Programas / Procesos
(Si aplica)</t>
  </si>
  <si>
    <t>Actividad Física</t>
  </si>
  <si>
    <t>Desarrollo y promoción del deporte formativo, la recreación y la actividad física en el departamento de Antioquia.</t>
  </si>
  <si>
    <t>3. Gestión con valores para resultados</t>
  </si>
  <si>
    <t>Política Servicio al Ciudadano</t>
  </si>
  <si>
    <t>Subgerencia de Fomento y Desarrollo Deportivo</t>
  </si>
  <si>
    <t>Avance de actividades para las intervenciones de promotores de actividad física.</t>
  </si>
  <si>
    <t xml:space="preserve">Intervenciones y/o talleres de formación en actividad física realizados </t>
  </si>
  <si>
    <t>Estrategia de promoción de la actividad física saludable - intervenciones de promotores departamentales:
Contratación recurso humano - 10%
Planeación - 10% 
Cronograma -10% 
Intervención  - 70% - N° personas intervenidas sobre la meta de participantes (5.000)</t>
  </si>
  <si>
    <t>Talento humano, financiero, Tecnológico.</t>
  </si>
  <si>
    <t>Jose Palacio Arango - Profesional Universitario "Por su salud, múevase pues"</t>
  </si>
  <si>
    <t>Los promotores departamentales de actividad física atienden a 3.532 personas durante la vigencia.</t>
  </si>
  <si>
    <t>Cofinanciación de dotación de implementación para el deporte, la recreación y la actividad física en el departamento de Antioquia</t>
  </si>
  <si>
    <t>Avance de actividades para la dotación de entornos en actividad física.</t>
  </si>
  <si>
    <t>Municipios beneficiados con entornos saludables (Centros de Promoción de la Salud - CPS.; Parques Activos Saludables - PAS o dotación de implementación para actividad física)</t>
  </si>
  <si>
    <t>Estrategia de dotación de entornos saludables  y la implementación de actividad física :
Insumos para convocatoria (criterios habilitantes y de selección) - 10%
Construcción especificaciones y cotizaciones - 10%
Selección municipios - 10%
Proceso de contratación - 30%
Entrega a los municipios - 40% (Entornos con entrega frente a la meta de la vigencia)</t>
  </si>
  <si>
    <t>Talento humano, financiero, Tecnológico y físico.</t>
  </si>
  <si>
    <t>Se entregan los 26 Centros de Promoción de la Salud  - CPS a los municipios seleccionados en la convocatoria de cofinanciación.</t>
  </si>
  <si>
    <t>Avance en actividades para las personas que participan en eventos de actividad física</t>
  </si>
  <si>
    <t>Participantes en eventos de  convocatoria subregional y departamental en actividad física.</t>
  </si>
  <si>
    <t>Estrategia de eventos en actividad física:
Construcción y publicación de circulares - 5%
Construcción especificaciones y cotizaciones - 10%
Cronograma - 10%
Selección municipios - 5%
Proceso de contratación - 30%
Ejecución del evento - 40% (N° Personas intervenidas sobre la meta de participantes: 300.000)</t>
  </si>
  <si>
    <t>Talento humano, Tecnológico.</t>
  </si>
  <si>
    <t xml:space="preserve">Con los eventos de actividad física de la vigencia se logran impactar 409.437 personas. </t>
  </si>
  <si>
    <t>Deporte Formativo</t>
  </si>
  <si>
    <t>Avance de actividades para las intervenciones  de promotores departamentales de deporte formativo.</t>
  </si>
  <si>
    <t xml:space="preserve">Intervenciones y/o talleres de formación en deporte formativo realizados </t>
  </si>
  <si>
    <t>Estrategia de promoción del  deporte formativo - intervenciones de promotores departamentales
Contratación recurso humano - 10%
Planeación - 10% 
Cronograma -10% 
Intervención  - 70% - N° personas intervenidas (2.000)</t>
  </si>
  <si>
    <t>Héctor Arias Múnera - Profesional Universitario "Deporte Formativo"</t>
  </si>
  <si>
    <t>Los promotores departamentales de deporte formativo atienden a 2.120 personas durante la vigencia.</t>
  </si>
  <si>
    <t>Avance de actividades para la dotación de implementación de deporte formativo</t>
  </si>
  <si>
    <t>Municipios beneficiados con implementación para el deporte formativo</t>
  </si>
  <si>
    <t xml:space="preserve">
Estrategia de dotación de implementación de deporte formativo:
Insumos para convocatoria (criterios habilitantes y de selección)- 10%
Construcción especificaciones y cotizaciones - 10%
Selección municipios - 10%
Proceso de contratación - 30%
Entrega a los municipios - 40% (Entornos con entrega frente a la meta de la vigencia)
</t>
  </si>
  <si>
    <t>Se entregan las 30 dotaciones de implementación de deporte formativoa los municipios seleccionados en la convocatoria de cofinanciación.</t>
  </si>
  <si>
    <t>Avance en actividades para las personas que participan en eventos de deporte formativo</t>
  </si>
  <si>
    <t>Participantes en eventos de deporte formativo</t>
  </si>
  <si>
    <t>Estrategia de eventos de deporte formativo
Construcción y publicación de circulares - 5%
Construcción especificaciones y cotizaciones - 10%
Cronograma - 10%
Selección municipios - 5%
Proceso de contratación - 30%
Ejecución del evento - 40% (N° Personas intervenidas sobre la meta de participantes: 500)</t>
  </si>
  <si>
    <t>Con  la ejecución del Encuentro Departamental de Deporte Formativo, Las Olimpiadas y el Festival de Enriquecimiento Motriz se supera la meta de participantes programada.</t>
  </si>
  <si>
    <t>Recreación</t>
  </si>
  <si>
    <t>Avance de actividades para las intervenciones de promotores departamentales de recreación.</t>
  </si>
  <si>
    <t xml:space="preserve">Intervenciones y/o talleres de formación en Recreación realizados </t>
  </si>
  <si>
    <t>Estrategia de promoción de la recreación - intervenciones de promotores departamentales
Contratación recurso humano - 10%
Planeación - 10% 
Cronograma -10% 
Intervención  - 70% - N° personas intervenidas (2.500)</t>
  </si>
  <si>
    <t>Sandra Palacio Arango - Profesional Universitario "Recreación"</t>
  </si>
  <si>
    <t>Los promotores departamentales de recreación atienden a 821 personas durante la vigencia.</t>
  </si>
  <si>
    <t>Avance de actividades para la dotación de  implementación recreativa</t>
  </si>
  <si>
    <t>Municipios beneficiados con implementación recreativa para el desarrollo del programa de Recreación en el Departamento de Antioquia.</t>
  </si>
  <si>
    <t>Estrategia de dotación de implementación recreativa para entregar en la vigencia:
Insumos para convocatoria (criterios habilitantes y de selección)- 10%
Construcción especificaciones y cotizaciones - 10%
Selección municipios - 10%
Proceso de contratación - 30%
Entrega a los municipios - 40% (Entornos con entrega frente a la meta de dotación recreativa: 30)</t>
  </si>
  <si>
    <t>Talento humano, financiero, tecnológico y físico.</t>
  </si>
  <si>
    <t>Se entregan los 35 dotaciones de la implementación de recreación a los municipios seleccionados en la convocatoria de cofinanciación.</t>
  </si>
  <si>
    <t>Avance en actividades de personas que participan en eventos recreativos</t>
  </si>
  <si>
    <t>Participantes en eventos de recreación.</t>
  </si>
  <si>
    <t>Estrategia de eventos de recreación
Construcción y publicación de circulares - 5%
Construcción especificaciones y cotizaciones - 10%
Cronograma - 10%
Selección municipios - 5%
Proceso de contratación - 30%
Ejecución del evento - 40% (N° Personas intervenidas sobre la meta de participantes: 50.000)</t>
  </si>
  <si>
    <t>Con la ejecución de los campamentos juveniles, el festival de juegos autóctonos, el festival de discapacidad y las vacaciones recreativas se da cumplimiento a la meta de la vigencia.</t>
  </si>
  <si>
    <t>Acompañamiento Institucional y Asesoría DRAF</t>
  </si>
  <si>
    <t>Asesoría y acompañamiento institucional para el deporte formativo, la recreación y la actividad física en el departamento de Antioquia.</t>
  </si>
  <si>
    <t>Avance en las actividades de la asesoría institucional para el deporte formativo, la recreación y la actividad física.</t>
  </si>
  <si>
    <t>Municipios implementando  programas de recreación, actividad física y deporte social comunitario</t>
  </si>
  <si>
    <t>Estrategia de acompañamiento institucional y asesoría DRAF:
Construir plan de asesorías en deporte formativo, recreación y actividad física integrado - 20%
Implementar pasos de la ruta de la asesoría institucionla DRAF (Socialización, Seguimiento, Evaluación y Resultados) - 30%
Realizar diagnósticos y efectuar recolección de información del sector DRAF - 20%
Categorizar municipios a partir de la herramienta "Semáforo DRAF": 30%  (125 municipios categorizados)</t>
  </si>
  <si>
    <t>Talento humano, financiero, tecnológico.</t>
  </si>
  <si>
    <t>Mónica Arenas Sosa - Profesional Especializada Acompañamiento Institucional y Asesoría</t>
  </si>
  <si>
    <t>Se ejecutan los 4 pasos de la asesoría DRAF y se aplica la medición del Semáforo DRAF a los 125 municipios de Antioquia.</t>
  </si>
  <si>
    <t>Avance en el proceso de cofinanciación para el deporte formativo, la recreación y la actividad física en implementación y eventos.</t>
  </si>
  <si>
    <t>Convocatorias de cofinanciación para el deporte formativo, la recreaicón y la actividad física realizadas.</t>
  </si>
  <si>
    <t>Estrategia de cofinanciación de eventos e implementación DRAF:
Definir criterios y publicación de cofinanciación  Implementación DRAF - 20%
Definir criterios y publicación de cofinanciación  eventos  DRAF - 20%
Revisión y publicación resultados cofinanciación implementación DRAF - 20%
Revisión y publicación resultados cofinanciación eventos DRAF - 20%
Seguimiento a proceso cofinanciación DRAF implementación y eventos - 20%</t>
  </si>
  <si>
    <t xml:space="preserve">Se acompaña el proceso de adquisición de la implementación en los programas DRAF y se asegura la entrega a los 91 municipios beneficiados en la convocatoria. </t>
  </si>
  <si>
    <t>Avance en las actividades para la realización de los encuentros de articulación institucional.</t>
  </si>
  <si>
    <t>Participantes en encuentros de articulación institucional.</t>
  </si>
  <si>
    <t xml:space="preserve">Realizar encuentros  de articulación institucional de convocatoria subregional y departamental en  los municipios de Antioquia:
Realizar Encuentro Departamental  de Directores, Gerentes y/o Coordinadores de Entes Deportivos Municipales - 20%
Realizar 7 encuentros subregionales DRAF- 40%
Realizar el encuentro intersectorial de deporte, salud y educación - 15%
Realizar el encuentro departamental de coordinadores DRAF - 25%
</t>
  </si>
  <si>
    <t>Talento humano, financiero.</t>
  </si>
  <si>
    <t>Se ejecutan 9 encuentros de articulación institucional. El Encuentro Intersectorial no se hizo en la vigencia en curso ya que se programa de forma bianual.</t>
  </si>
  <si>
    <t>Capacitación para organizaciones deportivas</t>
  </si>
  <si>
    <t>Capacitación para el sector del deporte, la recreación y la actividad física en el Departamento de Antioquia.</t>
  </si>
  <si>
    <t>Avance en las actiivdades para la realización de las capacitaciones a organizaciones deportivas.</t>
  </si>
  <si>
    <t>Participantes en capacitaciones realizadas para el sector.</t>
  </si>
  <si>
    <t>Estrategia de capacitación para organizaciones deportivas:
Identiifcar necesidades de capacitación en las organizaciones deportivas del departamento de Antioquia - 10%
Construir plan de capacitación y plan de formación - 20%
Contratar instituciones u organizaciones para el desarrollo de las capacitaciones - 20%
Realizar capacitaciones en los municipios de Antioquia - 40%
Certificar participantes en las capacitaciones realizadas - 10%</t>
  </si>
  <si>
    <t>Ilda Bibiana Álvarez Rueda - Profesional Especializada Sistema Departamantal de Capacitación</t>
  </si>
  <si>
    <t>Se capacitan y certifican 4.766 personas de Antioquia en 54 cursos en modalidad vitual y presencial.</t>
  </si>
  <si>
    <t xml:space="preserve">Juegos Deportivos Institucionales </t>
  </si>
  <si>
    <t>Fortalecimiento de los juegos deportivos institucionales en los municipios del departamento de Antioquia.</t>
  </si>
  <si>
    <t xml:space="preserve">Avance de actividades para la planeación, ejecución y evaluación de Juegos deporte social comunitario. </t>
  </si>
  <si>
    <t>Participantes en Juegos de deporte social comunitario</t>
  </si>
  <si>
    <t xml:space="preserve">Elaborar el calendario de los juegos campesinos veredales y Juegos Departamentales en todas sus fases - 10%.
Revisar y actualizar las cartas fundamentales y los reglamentos por deporte  para el desarrollo de los Juegos Campesinos Veredales  y  Juegos Departamentales.- 10%
Gestionar (Convocatorias, recibo de propuestas, visitas técnicas y evaluación) las sedes de las fases subregionales y las finales Departamentales de los Juegos Campesinos Veredales y los Juegos Departamentales a través de la convocatoria a los 125 municipios de Antioquia.- 10%
Parametrizar la plataforma institucional para los procesos de inscripción, cargue documental, acreditación, programación de competencias y cargue de resultados en los juegos campesinos veredales y juegos departamentales. - 15%
Identificar los requerimientos técnicos y logísticos (alimentación, transporte, servicios de salud, hospedaje, juzgamiento , premiación y demás)  para los juegos campesinos veredales y juegos departamentales para que el Area responsable realice la contratación y consecución de recursos. -  20%
Realizar las Fases subregionales y las Finales Departamentales  de los Juegos Campesinos y los Juegos Departamentales. - 35%
</t>
  </si>
  <si>
    <t>Recursos (humano, financiero, tecnológico y físico)</t>
  </si>
  <si>
    <t>César Augusto Franco Londoño - Profesional Universitario JDI
Juan Manuel Ramírez Cárdenas- Profesional Universitario JDI</t>
  </si>
  <si>
    <t>Se ejecutan satisafactoriamente los Juegos Campesinos y los Juegos Departamentales beneficiando  26.054 personas.</t>
  </si>
  <si>
    <t xml:space="preserve">Avance de actividades para la planeación, ejecución y evaluación de los Juegos del Sector Educativo </t>
  </si>
  <si>
    <t>Participantes en Juegos del sector educativo</t>
  </si>
  <si>
    <t xml:space="preserve">Elaborar el calendario de los Festivales Escolares e Intercolegiados  en todas sus fases. - 10%
Revisar y actualizar las cartas fundamentales y los reglamentos por deporte  para el desarrollo de los Festivales Escolares  y Juegos Intercolegiados. - 10%
Gestionar (Convocatorias, recibo de propuestas, visitas técnicas y evaluación) las sedes de las fases subregionales y las finales Departamentales de los Festivales Escolares  y Juegos Intercolegiados a través de la convocatoria a los 125 municipios de Antioquia. - 10%
Parametrizar la plataforma institucional para los procesos de inscripción, cargue documental, acreditación, programación de competencias y cargue de resultados en los Festivales Escolares  y Juegos Intercolegiados - 5%.
Identificar los requerimientos técnicos y logísticos (alimentación, transporte, servicios de salud, hospedaje, juzgamiento , premiación y demás)  para los Festivales Escolares  y Juegos Intercolegiados para que el Area responsable realice la contratación y consecución de recursos. - 10%.
Realizar las Fases subregionales y las Finales Departamentales Festivales Escolares  y Juegos Intercolegiados. - 30%
Identificar los requerimientos técnicos y logísticos (alimentación, transporte, hospedaje, uniformes, implementación y demás)  para la participación en la fases nacionales de los Juegos Intercolegiados - 10%
Garantizar participación de la selección Antioquia prejuvenil y juvenil en las Fases Nacionales de Juegos Intercolegiados - 15%
</t>
  </si>
  <si>
    <t>Se ejecutan satisafactoriamente los Juegos Escolares y el ciclo completo de los Juegos Intercolegiados, inlcuyendo las fases regionales y finales nacionales,  beneficiando 33.739 personas.</t>
  </si>
  <si>
    <t>MODELO MIPG</t>
  </si>
  <si>
    <t>No aplica</t>
  </si>
  <si>
    <t>4. Evaluación de  Resultados</t>
  </si>
  <si>
    <t xml:space="preserve">Seguimiento y evaluación del desempeño institucional </t>
  </si>
  <si>
    <t>Subgerencia Administrativa y Financiera</t>
  </si>
  <si>
    <t>Número de bienes dados de baja mediante acto administrativo /Inventario de bienes actualizado en SICOF</t>
  </si>
  <si>
    <t>Bienes dados de baja</t>
  </si>
  <si>
    <t xml:space="preserve">Actualizar en el sistema de información contable y financiera (SICOF) los bienes dados de baja. </t>
  </si>
  <si>
    <t>Profesional Especializado Subgerencia Administrativa y Financiera
Auxiliar administrativo Almacén</t>
  </si>
  <si>
    <t>Para el primer trimestre de 2025 se está recopilando la información que se presentará al Comité de Administración de Bienes en la primera reunión programada antes de terminar el primer semestre de la anualidad.
Para el segundo semestre se declararon obsoletos o en mal estado por medio de concepto técnico 96 bienes.  Setenta (70) bienes, fueron autorizados por el Comité de Administración de Bienes para dar de baja, veinticinco (25) bienes no fueron autorizadas para la baja por el Comité de Administración de Bienes, debido a que los bienes tienen valor en libros "estos bienes se someterán a revisión por parte del profesional universitario de contabilidad sobre la veracidad del saldo en libros que presentan estos bienes. Una vez lo anterior se traerá nuevamente al Comité de Administración de Bienes para su aprobación y dar de baja" Acta de reunión N° 13 Comité Administración de Bienes del 16 de agosto de 2023, y un (1) bien que será presentado al Comité de Administración de Bienes para que sea autorizado para la baja. La información se presenta con corte al 30 de junio de 2025. Se dejará como evidencia el informe de Almacén del mes de junio de 2025, con la tabla del estado de los bienes dados de baja a 30 de junio de 2025. 
Para el tercer trimestre Con corte al 31 de agosto de 2025, se declararon obsoletos o en mal estado 26 bienes mediante concepto técnico. No se ha dado de baja ningún bien. De estos, 25 no fueron autorizados para baja por el Comité de Administración de Bienes debido a que aún presentan valor en libros; por ello, serán revisados por el profesional universitario de contabilidad para verificar la veracidad de dicho saldo. Una vez realizada esta revisión, se presentará nuevamente la solicitud al Comité para su aprobación, conforme al Acta N.° 13 del 16 de agosto de 2023. Un (1) bien adicional será presentado al Comité para autorización de baja. Como evidencia, se dejará el informe de Almacén correspondiente a agosto de 2025, que incluye la tabla de estado de bienes dados de baja a dicha fecha.
Para el cuarto trimestre se declararon obsoletos o en mal estado por medio de concepto técnico 103 bienes.  Cero (0) bienes dados de baja,  Veinticinco (25) bienes no fueron autorizadas para la baja por el Comité de Administración de Bienes, debido a que los bienes tienen valor en libros "estos bienes se someterán a revisión por parte del profesional universitario de contabilidad sobre la veracidad del saldo en libros que presentan estos bienes, Una vez lo anterior se traerá nuevamente al Comité de Administración de Bienes para su aprobación y dar de baja" Acta de Reunión N° 13 Comité Administración de Bienes del 16 de agosto de 2023, y 78 bienes que serán presentados al Comité de Administración de Bienes para que sean autorizados para la baja. La información se presenta con corte al 31 de octubre de 2025. Se dejara como evidencia el informe de almacén del mes de octubre de 2025, con la tabla de estado bienes dados de baja a 31 de octubre de 2025.
se ratifica Continuar con la depuración del inventario de bienes muebles de la entidad, así como con el seguimiento y control para la adecuada administración de los bienes.</t>
  </si>
  <si>
    <t xml:space="preserve">Mantenimiento de la infraestructura de las sedes operativas para la prestación de servicios deportivos, recreativos y de actividad física en las regiones de Antioquia </t>
  </si>
  <si>
    <t>Número de requerimientos atendidos en mantenimiento/total de solicitudes
Cumplimiento a Proyecto MGA Mantenimiento de Sedes</t>
  </si>
  <si>
    <t>Requerimientos de mantenimientos preventivos y correctivos</t>
  </si>
  <si>
    <t>Elaborar Plan Anual de Mantenimiento y atender los requerimientos preventivos y correctivos, incluidos y no programados en el plan.</t>
  </si>
  <si>
    <t>Profesional Especializado Subgerencia Administrativa y Financiera</t>
  </si>
  <si>
    <t>Se elaboró el Plan Anual de Mantenimiento y en la fecha de corte del seguimiento se inició la intervención en la sede Neiva 80. De igual forma se cuenta con el contrato de mantenimiento preventivo de los ascensores y aire acondicionado.    
En el periodo comprendido entre los meses de abril y junio fue posible atender la mayoría de los requerimientos, sin embargo algunas necesidades se encuentran fuera del alcance del contrato de mantenimiento de sedes y por el déficit de presupuesto de recursos de funcionamiento no es posible adelantar nuevos procesos de contratación. Los resultados del indicador de mantenimiento preventivo y correctivo de las sedes son: Abril 84,05%, mayo 92,88% y junio 91,17% para un promedio de 88,47% en el segundo trimestre.
En los meses siguientes, se mantuvo una alta capacidad de respuesta frente a los requerimientos reportados. En julio se atendieron 320 de las 325 necesidades de mantenimiento correctivo reportadas (98,46%), y se cumplió con el 91,30% del plan de mantenimiento preventivo, alcanzando un promedio general de cumplimiento del 94,88%. Para agosto, se atendieron 224 de las 228 necesidades de mantenimiento correctivo (98,25%) y se cumplió con el 93,75% del plan de mantenimiento preventivo, conservando el mismo promedio de cumplimiento general de 94,88%.
Durante el cuarto trimestre de 2025 se presentó lo siguiente:
Sede Central: 13 necesidades atendidas de 13 reportadas.
Neiva 80: 80 necesidades atendidas de 80 reportadas.
Villa deportiva: 119 necesidades atendidas de 119 reportadas.
CEDEP Urabá: 3 necesidades atendidas de 5 reportadas.
Villa Náutica: 23 necesidades atendidas de 24 reportadas.
En general: Se atendieron 300 necesidades de mantenimiento correctivo de 305 reportadas, lo cual corresponde al 98,36%.
Del plan de mantenimiento preventivo se cumplió con el 90,00% de las actividades programadas.
Por lo anterior el promedio de cumplimiento para los mantenimientos preventivos y correctivos es del 94,18%.</t>
  </si>
  <si>
    <t>2. Direccionamiento Estratégico y Planeación</t>
  </si>
  <si>
    <t xml:space="preserve">Compras y Contratación Pública </t>
  </si>
  <si>
    <t>Cantidad de modificaciones del PAA realizadas / Modificaciones del PAA  solicitadas </t>
  </si>
  <si>
    <t>Modificaciones del PAA </t>
  </si>
  <si>
    <t>Consolidar el Plan Anual de Adquisiciones de la Subgerencia Administrativa y Financiera</t>
  </si>
  <si>
    <t>Recursos (humano, tecnológico y físico)</t>
  </si>
  <si>
    <t>Profesional Universitario Logístico</t>
  </si>
  <si>
    <t>Para el primer trimestre con corte a 31 de marzo de 2025, se han realizado 74 modificaciones al PLAN ANUAL DE ADQUISICIONES, al cierre no queda ninguna pendiente y es un trámite que se realiza conforme al flujo de aprobaciones, estas modificaciones se pueden clasificar así: 1 incorporaciones, 8 traslados y 65 modificaciones.
Para el segundo trimestre con corte a 30 de junio 2025, se han realizado 76 modificaciones al PLAN ANUAL DE ADQUISICIONES, al cierre no queda ninguna pendiente y es un trámite que se realiza conforme al flujo de aprobaciones, estas modificaciones se pueden clasificar así: 4 incorporaciones, 11 traslados y 61 modificaciones. 
Para el tercer trimestre con corte a 30 de septiembre 2025, se han realizado 85 modificaciones al PLAN ANUAL DE ADQUISICIONES, al cierre no queda ninguna pendiente y es un trámite que se realiza conforme al flujo de aprobaciones, estas modificaciones se pueden clasificar así: 2 incorporaciones, 12 traslados y 74 modificaciones. 
Durante el mes de octubre, la Subgerencia orientó sus esfuerzos al inicio de los procesos planeados, con especial énfasis en aquellos relacionados con suministros, dado que requieren mayores tiempos de preparación y estructuración. En total se programaron ocho procesos, de los cuales se lograron publicar cuatro: tres correspondientes a contratos nuevos y uno a modificaciones. Esto representa un nivel de cumplimiento del 50% frente a lo planeado para el periodo.
Durante el último trimestre de 2025 se realizaron 48 modificaciones al Plan Anual de Adquisiciones (PAA). Al cierre del periodo, no se encuentra ninguna modificación pendiente, y todos los trámites fueron gestionados conforme al flujo de aprobaciones establecido. Las modificaciones efectuadas se clasifican de la siguiente manera:
1 incorporación  /15 traslados/ 32 modificaciones</t>
  </si>
  <si>
    <t>Número de procesos contractuales del mes  publicados en el Secop / número de procesos planeados para el mes (Subgerencia Administrativa y Financiera)</t>
  </si>
  <si>
    <t>Avance en la contratación</t>
  </si>
  <si>
    <t>Realizar el seguimiento al estado de la contratación de la Subgerencia Administrativa y Financiera</t>
  </si>
  <si>
    <t>Profesional Especializado Administrativo
Subgerente Administrativo y Financiero</t>
  </si>
  <si>
    <t>El resultado acumulado del primer  trimestre 2025 es de 345 contratos publicados de 586 contratos planeados, para un cumplimiento de 58,8%  del trimestre.
Los resultados del indicador son: Abril 147,83%, mayo 80,00% y junio 29,76% para un promedio de 85,86% en el segundo trimestre.
Los resultados del indicador son: Julio 110,98%, Agosto 44,44% y septiembre 145,24% para un promedio de 100% en el tercer trimestre.
Para el mes de octubre, la subgerencia centró los esfuerzos en el inico de los procesos planeados  especialmente los procesos de suministros que conllevan mas tiempo desde el momento de su estructuración</t>
  </si>
  <si>
    <t>Número de carteras inventariadas/ total de carteras</t>
  </si>
  <si>
    <t>Inventario carteras</t>
  </si>
  <si>
    <t>Verificar las carteras de servidores públicos de acuerdo con el cronograma de gestión del almacén (una vez se genere el informe de cartera individual a través del sistema de información contable y financiera SICOF y se coteje el listado, con bienes físicos, verificación del estado,  se tome nota de las novedades y se proceda con la actualización en el sistema de la cartera del servidor público, en caso de que aplique).</t>
  </si>
  <si>
    <t>Auxiliar Administrativo de Almacén</t>
  </si>
  <si>
    <t>Se tiene un total de 130 carteras inventariadas y actualizadas de un total 131 carteras asignadas a Servidores Publicos (personal de planta).  Para la fecha de reporte se cuenta con la información del primer bimestre de la vigencia.
Se tiene un total de 131 carteras inventariadas y actualizadas de un total 132 carteras asignadas a servidores públicos (personal de planta).  Se dejará como evidencia el informe de Almacén del mes de junio de 2025, con la tabla del estado de asignación de carteras al 30 de junio de 2025.       
Los resultados del indicador son: Abril 99,23%, mayo 99,24% y junio 99,24% para un promedio de 99,24% en el segundo trimestre.
99,24% para el tercer trimestre.  A la fecha, se cuenta con un total de 130 carteras inventariadas y actualizadas, de las 131 asignadas a servidores públicos de planta, lo que representa un cumplimiento del 99,24%. Como respaldo, se presentarán los informes de Almacén correspondientes a los meses de junio y agosto de 2025, los cuales incluyen las tablas actualizadas con el estado de asignación de carteras al 31 de julio y 31 de agosto, respectivamente
Se reporta cumplimiento del 99,24 , con base en que se tiene un total de 131 carteras inventariadas y actualizadas de un total 132 carteras asignadas a Servidores Públicos (personal de planta).  Se dejara como evidencia el informe de almacén del mes de octubre de 2025, con la tabla del estado de asignación de carteras a 31 de octubre de 2025.
El personal del Almacén procura atender la totalidad de las solicitudes que se presentan al Almacén, pero por circunstancias ajenas a esta dependencia como las novedades que pueden presentarse el último día hábil de cada mes, se afecta el cumplimiento del 100% del indicador, dado que no se pueden inventariar 1 o 2 carteras de servidores públicos.</t>
  </si>
  <si>
    <t>Gestión Presupuestal y Eficiencia del Gasto Público</t>
  </si>
  <si>
    <t xml:space="preserve">
Entregable: Anteproyecto de presupuesto elaborado. </t>
  </si>
  <si>
    <t xml:space="preserve">Elaborar el anteproyecto de presupuesto de la siguiente vigencia de los agregados de inversión, funcionamiento y deuda pública (en caso que aplique). </t>
  </si>
  <si>
    <t>Única vez</t>
  </si>
  <si>
    <t>Subgerentes y jefes de oficina
Profesional Universitario  de Presupuesto  
Profesional Universitario de Planeación</t>
  </si>
  <si>
    <t>El anteproyecto de presupuesto se elabora una vez al año, aproximadamente durante Agosto y Septiembre para ser aprobado entre Octubre y Noviembre, por tanto, no se han generado acciones frente a este proceso.
Se elaboro el anteproyecto de presupuesto, se envio a Presupuesto departamental de la Gobernación para su aprobación el  día 18/09/2025 y el 26/09/2025 nos solicitaron una revisión final, la cual se realizo y se confirmo  el mismo día su aprobación.
El anteproyecto de presupuesto 2026 fue construido y enviado a la Dirección de presupuesto Departamental mediante radicado 202503004590 del 18/09/2025, actualmente se encuentra en proceso de debate en la Asamblea Departamental
se aprobaron los dos debates, ya se tiene la ordenanza 55 y el decreto 202570005164 del 12 de diciembre.
​DECRETO 2025070005164 PPTO 2026 (3).pdf​
​GACETA 25.385 (2).pdf​
https://indeportesantioquia-my.sharepoint.com/personal/mrodriguezu_indeportesantioquia_gov_co/_layouts/15/onedrive.aspx?CT=1765900516312&amp;OR=OWA%2DNT%2DMail&amp;CID=64f3887e%2D5d62%2Db753%2Dcc29%2D7b59dca03a10&amp;e=5%3A505a59ac0d254b828baf294a5e2e1090&amp;sharingv2=true&amp;fromShare=true&amp;at=9&amp;id=%2Fpersonal%2Fmrodriguezu%5Findeportesantioquia%5Fgov%5Fco%2FDocuments%2FCONTABILIDAD%20MARYLUZ%20RU%2FAREA%20PRESUPUESTO%2FPRESUPUESTO%202026%2FNORMATIVA%20PRESUPUESTO%202026&amp;FolderCTID=0x012000526FA3694E55274AB94298E86A4ADE2C&amp;view=0</t>
  </si>
  <si>
    <t xml:space="preserve">Entregable:
Plan Operativo Anual de Inversiones
Proyección Marco Fiscal Mediano Plazo 
Proyecto de Presupuesto </t>
  </si>
  <si>
    <t xml:space="preserve">Aprobación del presupuesto de la entidad para la vigencia siguiente de acuerdo  a la normatividad vigente </t>
  </si>
  <si>
    <t>Profesional Universitario  de Presupuesto  
Profesional Universitario de Planeación
Profesional Especializado de Planeación
Tesorero</t>
  </si>
  <si>
    <t>La aprobación del presupuesto para la vigencia siguiente se realiza una vez se ha aprobado el anteproyecto de presupuesto el cual queda en firme a traves de Decreto Departamental el cual se expide a mediados de Diciembre, por tanto, no se han generado acciones frente a este proceso.
Se espera tener decreto de aprobación en Noviembre para realizar el proceos, dependemos de los tiempos de Gobernación.
Se espera tener decreto de aprobación en Diciembre para realizar el proceos, dependemos de los tiempos de Gobernación.
se aprobaron los dos debates, ya se tiene la ordenanza 55 y el decreto 202570005164 del 12 de diciembre.
​DECRETO 2025070005164 PPTO 2026 (3).pdf​
​GACETA 25.385 (2).pdf​
https://indeportesantioquia-my.sharepoint.com/personal/mrodriguezu_indeportesantioquia_gov_co/_layouts/15/onedrive.aspx?CT=1765900516312&amp;OR=OWA%2DNT%2DMail&amp;CID=64f3887e%2D5d62%2Db753%2Dcc29%2D7b59dca03a10&amp;e=5%3A505a59ac0d254b828baf294a5e2e1090&amp;sharingv2=true&amp;fromShare=true&amp;at=9&amp;id=%2Fpersonal%2Fmrodriguezu%5Findeportesantioquia%5Fgov%5Fco%2FDocuments%2FCONTABILIDAD%20MARYLUZ%20RU%2FAREA%20PRESUPUESTO%2FPRESUPUESTO%202026%2FNORMATIVA%20PRESUPUESTO%202026&amp;FolderCTID=0x012000526FA3694E55274AB94298E86A4ADE2C&amp;view=0</t>
  </si>
  <si>
    <t>Indicadores:
Presupuesto ejecutado de ingresos/Total presupuesto por ingresos
Presupuesto ejecutado de gastos/Presupuesto total gastos
Entregables:
Informes de Ejecución presupuestal de Ingresos y gastos.
Cierre Presupuestal,  Cierre de Tesorería,  Cierre Contable, Boletín de Bancos, circular de cierre de vigecia, Informe de Tesorería de Ingresos y Gastos.</t>
  </si>
  <si>
    <t xml:space="preserve">Ejecución presupuestal </t>
  </si>
  <si>
    <t>unidad</t>
  </si>
  <si>
    <t>Realizar seguimiento a la ejecución presupuestal de  ingresos y gastos de la vigencia</t>
  </si>
  <si>
    <t xml:space="preserve">
Profesional Universitario de Presupuesto
Tesorería</t>
  </si>
  <si>
    <t>Se encuentran publicados los informes mensuales en la página de transparencia hasta el mes de marzo.
Se encuentran publicados los informes mensuales en la página de transparencia hasta el mes de mayo.
Se encuentran publicados los informes mensuales en la página de transparencia hasta el mes de agosto.
Se encuentran publicados los informes mensuales en la página de transparencia hasta el mes de octubre.</t>
  </si>
  <si>
    <t xml:space="preserve">Rendiciones presentadas oportunamente entes de vigilancia y control / total rendiciones programadas
</t>
  </si>
  <si>
    <t>Rendiciones presentadas oportunamente entes de vigilancia y control</t>
  </si>
  <si>
    <t>Presentar los informes requeridos por los organismos de vigilancia y control, en las plataformas establecidas dentro de los plazos establecidos.</t>
  </si>
  <si>
    <t xml:space="preserve">Tesorero General 
Profesional Universitario de Presupuesto 
Profesional Universitario de Contabilidad </t>
  </si>
  <si>
    <t>Al cierre de la vigencia 2024  se realizó oportunamente la  rendición de Informacion contable y presupuestal  a la Contaduría General de la Nación a traves del CHIP.  Esta información se presento durante el mes de febrero de 2025
Durante el año 2025  la rendición de la información  para el primer se debe realizar antes del 30 de Abril. 
Al corte del periodo analizado (Octubre de  2025), INDEPORTES ANTIOQUIA , ha presentado oportunamente la informacion contable y presupuestal  a la Contaduría General de la Nación   y a la Contraloria General de la Republica a traves de la plataforma CHIP, información correspondiente a los trimestres enero-marzo,  abril-junio y Julio-septiembre de 2025. Fecha de presentación 30 de abril de 2025, 31 de julio de 2025  y 31 de octubre de 2025(RESOLUCION # 411 DE 2024). la información presentada corresponde a los reportes CUIPO (informacion presupuestal) y al reporte denominado Información Contable Pública - Convergencia (informacion contable).</t>
  </si>
  <si>
    <r>
      <rPr>
        <sz val="10"/>
        <color rgb="FF000000"/>
        <rFont val="Calibri"/>
        <family val="2"/>
      </rPr>
      <t xml:space="preserve">Entregable: Resolución de Reservas presupuestales, resolución de cuentas por pagar.
</t>
    </r>
    <r>
      <rPr>
        <sz val="10"/>
        <color rgb="FFFF0000"/>
        <rFont val="Calibri"/>
        <family val="2"/>
      </rPr>
      <t xml:space="preserve"> </t>
    </r>
  </si>
  <si>
    <t>Constituir las reservas de caja y presupuestales al final de cada vigencia.</t>
  </si>
  <si>
    <t>Subgerente Administrativo y Financiero
Profesional Universitario de presupuesto
Supervisores contractuales
Ordenadores del gasto
Tesorería</t>
  </si>
  <si>
    <t>En Enero 9 de 2025 a traves de la Resolución No. 2025000007 Se constituyen las cuentas por pagar al cierre de la vigencia fisca 2024
En Enero 17 de 2025 a traves de la Resolución No, 2025000032 Se constituyen 
Reservas presupuestales correspondientes a la vigencia 2024 con su respectivo PAC para la Vigencia 2025.
El total de  Reservas Presupuestales  asciende a $1,700,172,863, de este valor se ha ejecutado a junio 2025  el 57.91% de estas, correspondiente a pagos por valor de $984,604,669, quedando pendiente por ejecutar 42.09% ($715,568,194)
El total de  Reservas Presupuestales  asciende a $1,151,382,042, de este valor se ha ejecutado a agosto 2025  el 67,72% de estas, correspondiente a pagos por valor de $984,604,669, quedando pendiente por ejecutar 432,28% ($548,790,821)
El total de las Reservas Presupuestales asciende a $1.700.172.863. De este monto, a octubre de 2025 se ha ejecutado el 77,78%, correspondiente a pagos por $1.322.468.062, quedando un 22,22% pendiente por ejecutar, equivalente a $377.704.801.
Esta situación coincide con la reportada el mes anterior, lo que evidencia que durante el periodo no se realizaron pagos asociados a las reservas presupuestales, manteniéndose los mismos saldos previamente informados.</t>
  </si>
  <si>
    <t>Entregable:
Informe de gestión de Cartera
Informe de Cuentas de Cobro</t>
  </si>
  <si>
    <t>Seguimiento CXC</t>
  </si>
  <si>
    <t>Controlar y hacer seguimiento a las cuentas por cobrar y gestión de cobro persuasivo</t>
  </si>
  <si>
    <t xml:space="preserve">Tesorero General </t>
  </si>
  <si>
    <t xml:space="preserve">
Tesoreria entrega archivo con la gestión y seguimeinto de cxc con corte a marzo.
Tesoreria entrega archivo con la gestión y seguimeinto de cxc con corte a junio.
Tesoreria entrega archivo con la gestión y seguimeinto de cxc con corte a septiembre.
Del 100% de las cuentas de cobro generadas en el tercer  trimestre de la vigencia 2025 el 4% se cancelaron después de la fecha de vencimiento, situación que obedece al comportamiento del recaudo a nivel Departamental, los recursos o fuentes de financiación de Indeportes Antioquia son transferidos directamente desde la Gobernación</t>
  </si>
  <si>
    <t xml:space="preserve">
Entregable:
Informes financieros y contables presentados</t>
  </si>
  <si>
    <t xml:space="preserve">
Informes financieros y contables presentadas oportunamente entes de vigilancia y control</t>
  </si>
  <si>
    <t>Elaborar  y presentar informes financieros y contables.</t>
  </si>
  <si>
    <t>Profesional Universitario de Contabilidad
Profesional universitario de presupuesto
Tesorero General
Subgerente Administrativo y Financiero</t>
  </si>
  <si>
    <t>Se han cargado en la página de la institución y se han presentado a la gerencia los estados financieros hasta el mes de Enero.
Se han cargado en la página de la institución y se han presentado a la gerencia los estados financieros hasta el mes de mayo.
Se han cargado en la página de la institución y se han presentado a la gerencia los estados financieros hasta el mes de agosto.
Se han cargado en la página de la institución y se han presentado a la gerencia los estados financieros hasta el mes de octubre.</t>
  </si>
  <si>
    <r>
      <t xml:space="preserve">Declaraciones presentadas oportunamente en el periodo / total declaraciones requeridas a presentar en el periodo.
</t>
    </r>
    <r>
      <rPr>
        <sz val="10"/>
        <color rgb="FFFF0000"/>
        <rFont val="Aptos Narrow"/>
        <family val="2"/>
        <scheme val="minor"/>
      </rPr>
      <t>Diligenciamiento de Calendario COLA (Matriz de Responsabilidades  de la Entidad 2025)</t>
    </r>
  </si>
  <si>
    <t>Declaraciones tributarias presentadas oportunamente</t>
  </si>
  <si>
    <t>Realizar la presentación  y pago oportuno de las diferentes declaraciones tributarias de las cuales es responsable Indeportes Antioquia, teniendo en cuenta los calendarios tributarios establecidos por las Entidades sujetos activos de los impuestos, tasas, estampillas y contribuciones</t>
  </si>
  <si>
    <t>Profesional Universitario con funciones de contador
Subgerente Administrativo y Financiero</t>
  </si>
  <si>
    <t xml:space="preserve">
Se han presentado las Declaraciones tributarias oportunamente hasta el mes de Marzo de 2025.
Se han presentado las Declaraciones tributarias oportunamente hasta el mes de Mayo de 2025.
Se han presentado las Declaraciones tributarias oportunamente hasta el mes de Agosto de 2025.
Para la fecha del informe (Octubre de 2025) Indeportes Antioquia, presentó oportunamente las declaraciones tributarias a las siguienets entidades : (i) DIAN (Declaración Mensual de Retención en la Fuente correspondiente a las retenciones practicadas en el Mes de Septiembre de 2025), (ii) Departamento de Antioquia (Declaración Mensual de Estampillas, Declaracion Mensual de Tasa Pro Deporte, Declaración Mensual de Contrubución Especial correspondiente a las retenciones practicadas en el Mes de Septiembrede 2025).  Declaraciones presentadas de acuerdo a las fechas establecidas en los calendarios tributarios de cada una de las entidades. </t>
  </si>
  <si>
    <t xml:space="preserve">No Aplica </t>
  </si>
  <si>
    <t>3. Gestión con Valores para Resultados</t>
  </si>
  <si>
    <t xml:space="preserve">Servicio al ciudadano </t>
  </si>
  <si>
    <t>Plan Anticorrupción y de Atención al Ciudadano.</t>
  </si>
  <si>
    <t>Acciones Implementadas</t>
  </si>
  <si>
    <t>Implementar las  actividades consideradas en el Componente 4. Plan Anticorrupción y de Atención al Ciudadano.</t>
  </si>
  <si>
    <t xml:space="preserve">Humano 
Tecnológico
Financieros </t>
  </si>
  <si>
    <t>Profesional Especializado Subgerencia administrativa y financiera con apoyo de personal contratistas profesional y asistencial del proceso de Servicio al Ciudadano.</t>
  </si>
  <si>
    <t>Se realizó el reporte del seguimiento al Plan Anticorrupción y de Atención al Ciudadano alcanzando un porcentaje de avance para el periodo del 53.3%.
El avance del 65.4% alcanzado en el Proceso de Servicio al Ciudadano durante el segundo trimestre de 2025 refleja un trabajo comprometido y avances importantes en varias acciones clave, como la actualización normativa, el reporte de trámites en el sistema SUIT, la publicación de informes de gestión y el fortalecimiento de la atención ciudadana. Sin embargo, no se logró el cumplimiento total del 100% debido a algunas dificultades que afectaron el ritmo de ejecución, entre ellas la dependencia de otras áreas institucionales, la demora en respuestas o validaciones, y la falta de cierre formal de algunas actividades en curso.
Este resultado permite reconocer los logros alcanzados, pero también deja en evidencia la necesidad de mejorar la coordinación interinstitucional, agilizar procesos internos y hacer seguimiento más estricto a las tareas pendientes. Con estos ajustes, será posible avanzar hacia un servicio al ciudadano más completo, eficiente y alineado con los objetivos institucionales.
Durante el tercer trimestre se logró un avance del 81,20% en el Proceso de Servicio al Ciudadano, destacando el cargue de trámites y OPAs en el sistema SUIT, la actualización de la Política y el Manual del Servicio, y la publicación periódica de informes de PQRSDF y satisfacción ciudadana. Se fortaleció la accesibilidad y participación a través de la página web, se promovió la formación en Lenguaje Claro y se definió el rol del Defensor del Ciudadano, consolidando el compromiso institucional con la mejora continua y la transparencia.
Durante el cuarto trimestre, el Proceso de Servicio al Ciudadano alcanzó un 82 % de avance y logró la aprobación y publicación del Anual de Racionalización de Trámites, del Manual de Servicio al Ciudadano y del procedimiento de racionalización de trámites y servicios.
Asimismo, se concretó la gestión para el query de las PQRSDF, lo que permitió que el tablero de Power BI generara información precisa y sin desviaciones.
Finalmente, se reportó el informe del tercer trimestre de PQRSDF, sin materialización del riesgo.</t>
  </si>
  <si>
    <t>Modelo MIPG</t>
  </si>
  <si>
    <t>5. Información Y Comunicación</t>
  </si>
  <si>
    <t>Gestión Documental</t>
  </si>
  <si>
    <t>1. Plan Institucional de Archivos de la Entidad ­PINAR</t>
  </si>
  <si>
    <t>Instrumentos Archivísticos elaborados y actualizados
Entregable: Instrumento Archivístico elaborados y actualizados
1. PINAR
2. Revisión/Actualización Documentación del Proceso de Gestión Documental
3. Informes de Seguimiento a la implementación de la Política de Archivos y Gestión Documental
4. Inventarios documentales
5. TRD 2013-2023 (Convalidación en Consejo Territorial de Archivos)
6. TRD 2023 en adelante (Convalidación en el Consejo Territorial de Archivos)
7. TVD Coldeportes Antioquia 1968-1996 (Según asignación de recursos)
8. TVD Coldeportes Antioquia 1996-2007 (Según asignación de recursos)
9. Sistema Integrado de Conservación SIC (Según asignación de recursos)
10. Modelo de Requisitos de Documento Electrónico MOREQ  (Según asignación de recursos)</t>
  </si>
  <si>
    <t>Instrumentos Archivísticos elaborados y actualizados</t>
  </si>
  <si>
    <t>Revisar, actualizar y elaborar el conjunto de instrumentos archivísticos requeridos para la implementación de la gestión documental en el instituto.</t>
  </si>
  <si>
    <t>Una única vez</t>
  </si>
  <si>
    <t>Profesional Universitario
Equipo CADA</t>
  </si>
  <si>
    <t xml:space="preserve">
Trimestre 1:
Durante el primer trimestre de 2025 el CADA de Indeportes Antioquia avanzó en los siguientes instrumentos:
1. Elaboración del PINAR para la vigencia 2025 (https://indeportesantioquia.gov.co/wp-content/uploads/2025/01/01-PINAR.pdf )
2. Revisión/Actualización Documentación del Proceso de Gestión Documental: Formatos relativos a las Tablas de Retención Documental TRD: F-GD-53 Codificación de Organigrama, F-GD-54 Listado de Series y Subseries V1, F-GD-54 Listado de Series y Subseries V1, F-GD-56 Tablas de Retención Documental TRD, F-GD-57 Tablas de Retención Documental TRD V1.  Radicación de documentos externos en Mercurio: I-GD-14 Instructivo Radicacion Documentos Externos. Administración de expedientes en Mercurio: I-GD-13_Instructivo Radicación y Gestión Expedientes en SGD Mercurio V1 y F-GD-52 Control de Radicación de Expedientes Contractuales en Mercurio V2. Organización de archivos de gestión: I-GD-02_Instructivo_Organizacion_de_Documentos V6
3.ELaboración del Informes de Seguimiento a la implementación de la Política de Archivos y Gestión Documental que corresponde al segundo semestre de 2024.
4. TRD 2013 y 2023 en proceso de convalidación así: 
TRD del período de vida 2023: radicado externo Indeportes 202503000674 con radicado recibido de la Gobernación de Antioquia 2025010065347. Mediante radicado 20250200851 del 19 de febrero de 2025 el CDA notificó que las TRD reunían requisitos para continuar proceso de convalidación.
TRD del período de vida 2013:  radicado externo Indeportes 202503000672 con radicado recibido de la Gobernación de Antioquia 2025010065108.
Mediante radicado 20250200854 del 20 de febrero de 2025 el CDA notificó que las TRD reunían requisitos para continuar proceso de convalidación.
Trimestre 2:
1. Revisión/Actualización Documentación del Proceso de Gestión Documental en lo que concierne a planes de mejoramiento y riesgos. 
2. TRD 2013 y 2023 en proceso de convalidación, el CDA remitió el primer concepto técnico con ajustes a las TRD solicitados mediante radicados 202502003372 y 202502003374. Indeportes Antioquia solicitó prórroga y esta fue aceptada hasta el 13 de agosto, mediante radicados 202502004995 y 202502004996.
Trimestre 3:
1.	Revisión/Actualización Documentación del Proceso de Gestión Documental en lo que concierne a planes de mejoramiento y riesgos.
2.	Radicación en el mes de agosto de 2025 del ajuste de las TRD 2013 y 2023 ante el Consejo Departamental de Archivos 202503003629 y 202503003630.
3.	Durante el mes de septiembre de 2025 se dio inicio al contrato 563 de 2025 cuyo objeto contempla la elaboración del MOREQ, del SIC y de las TVD para Coldeportes 1968-1996 e Indeportes Antioquia 1996-2007
Trimestre 3:
Se dió inicio al contrato 563 de 2025, que tiene como objeto la elaboración de instrumentos archivísticos: MOREQ, SIC y TVD para los fondos Coldeportes e Indeportes. Además, se continúa en el proceso de convalidación de las TVD. Se reporta en cero el avance del trimestre, sin que esto signifique que no se avanza en la ejecución de los instrumentos archivísticos
TRIMESTRE 4
Con corte al último trimestre del año el CADA de Indeportes Antioquia registra Avance en los siguientes instrumentos: 1. PINAR elaborado en enero de 2025 2. Documentación de Gestión Documental en SGC actualizada 3. Informes de seguimiento a PAGD de 2024-2 y 2025-1 4. Inventarios documentales 100% en archivo central 5. TRD 2013 en un segundo ajuste y en trámite ante el Consejo Departamental de Archivos 6. TRD 2023 en un segundo ajuste y en trámite ante el Consejo Departamental de Archivos 7. TVD Coldeportes Antioquia 1968-1996 en elaboración (65% en avance en el contrato 563 de 2025) 8. TVD Indeportes Antioquia 1996-2007 en elaboración (65% en avance en el contrato 563 de 2025) 9. Sistema Integrado de Conservación en elaboración (50% de avance en el contrato 563 de 2025 10. Modelo de Requisitos de Documento Electrónico MOREQ (85% de avance en el contrato 563 de 2025)
Nota: la ejecución no se marca al 100% toda vez que algunos de los productos se encuentran en elaboración y seran completados para aprobación de las instancias competentes.</t>
  </si>
  <si>
    <t>Documentos radicados en el Sistema de Gestión Documental/ Solicitudes de radicación enviadas por los grupos de valor
Entregable: reporte de documentos radicados</t>
  </si>
  <si>
    <t>Documentos Radicados en el Sistema de Gestión Documental</t>
  </si>
  <si>
    <t>Gestionar con oportunidad la recepción y direccionamiento de comunicaciones oficiales allegadas por los grupos de valor a través de los diferentes canales de atención que dispone la entidad.</t>
  </si>
  <si>
    <t>Equipo CADA</t>
  </si>
  <si>
    <t xml:space="preserve">Trimestre 1: El consolidado de la radicación se encuentra en 100%. Con corte al 31 de marzo de 2025 se encuentra el siguiente volumen de radicados: 2011 documentos recibidos, 258 resoluciones y 26 circulares.
Trimestre 2: El consolidado acumulado de la radicación se encuentra al 100%. Con corte al 30 de junio de 2025 se encuentra el siguiente volumen de radicados: 4990 documentos recibidos, 601 resoluciones y 48 circulares.
Trimestre 3: El consolidado acumulado de la radicación se encuentra al 100%. Con corte al 30 de septiembre de 2025 se encuentra el siguiente volumen de radicados: 8223 documentos recibidos, 963 resoluciones y 67 circulares.
Timestre 4: El consolidado acumulado de la radicación se encuentra al 100%. Durante la vigencia 2025 se radicaron todas las solicitudes allagadas, por los diferentes canales, a la Ventanilla Única a cargo del CADA.
Los números de radicado se validan en el Sistema de Gestión Documental Mercurio.
</t>
  </si>
  <si>
    <t>Transferencias primarias gestionadas desde los archivos de gestión al CADA
Entregable: Actas e inventarios de transferencias primarias desde archivos de gestión al archivo central a cargo del CADA
Formatos  de acompañamiento en gestión documental a las diferentes dependendencias</t>
  </si>
  <si>
    <t>Transferencias primarias desde los archivos de gestión al CADA</t>
  </si>
  <si>
    <t>Acompañamiento en la gestión del normal ciclo de transferencias primarias desde cada Oficina y Subgerencia hacia el Archivo Central a cargo del CADA, según demanda de las dependencias.</t>
  </si>
  <si>
    <t>Trimestre 1: el CADA de Indeportes Antioquia no tuvo demanda para la recepción de transferencias documentales por parte de las dependencias. Sin embargo, con el equipo de prestadores de servicios se adelanta la gestión de organización de series documentales.
Trimestre 2: durante el Segundo trimestre de 2025, el CADA de Indeportes Antioquia recibió tres transferencias bajo los radicados 202501003679, 202501004821 y 202501004929. Esto corresponde a documentación del Almacén (Subgerencia Administrativa y Financiera), de la Oficina de Medicina Deportiva y de la Oficina de Control Interno que suman en total 3.75 ml (15 cajas con 295 carpetas que contienen 8503 folios.
Trimestre 3: durante el tercer trimestre de 2025, el CADA de Indeportes Antioquia recibió dos transferencias documentales primarias bajo los radicados 202501009721 y 202501009724 de la Subgerencia Administrativa y Financiera y la Oficina de Medicina Deportiva. Esto suma un volumen de 4 ml (16 cajas con 207 carpetas que suman 18415 folios).
Trimestre 4: Durante el cuarto trimestre de 2025, el CADA de Indeportes Antioquia recibió dos transferencias documentales primarias bajo los radicados 202501015505 y 20250105558 de la Subgerencia Administrativa y Financiera y la Oficina de Medicina Deportiva. Esto suma un volumen de 1 ml (4 cajas con 70 carpetas que suman 2.678 folios).
Con corte a la fecha, durante el trimestre 4 no se han formalizado transferencias primarias.</t>
  </si>
  <si>
    <t>Número de consultas o requerimientos atendidos / Número de solicitudes recibidas
Entregable:
Registro de consultas realizadas al CADA</t>
  </si>
  <si>
    <t>Número de solicitudes atendidas</t>
  </si>
  <si>
    <t>Gestionar el 100% de las solicitudes realizadas al CADA relativas a la información institucional bien sea en soporte físico (fondo acumulado o archivo central con transferencia primaria) o  en soporte digital (Sistema de Gestión Documental Mercurio)</t>
  </si>
  <si>
    <t>Durante todos los trimestres de 2025, el CADA de Indeportes Antioquia atendió el 100% de las consultas recibidas en razón a la revisión de documentos del archivo central, en el sistema de gestión documental y al apoyo en digitalización de documentos. La evidencia se encuentra en el formato: https://indeportesantioquia.sharepoint.com/:x:/t/OF_CADA/EcibVBnj1qVArb7c3vBL2E8BYUXFt8pWIwMqWUw8Ol3e4Q?e=pRoJsB</t>
  </si>
  <si>
    <t>Reducir el impacto de la huella de carbono </t>
  </si>
  <si>
    <t>Indicadores:
Variación en consumo de energía
Variación en consumo de Agua
Entregables:
Indicador- Informe de Austeridad</t>
  </si>
  <si>
    <t>Variación en consumo de Energía y Agua.</t>
  </si>
  <si>
    <t>Calcular, analizar y registrar las variaciones en los consumos de Agua y Energía de la Entidad de la sede principal.</t>
  </si>
  <si>
    <t>En el informe de asuteridad en el gasto del primer trimestre de 2025, se evidenció una variación relativa de -$48,511,264, que corresponde al -27%. 
En el informe de austeridad en el gasto del primer trimestre de 2025, se evidenció una variación absoluta de -$48,511,264, que corresponde al -27%. Al validar la variación del valor promedio del KW/H, de acuerdo con los precios promedio del primer trimestre de 2025, comparado con el mismo periodo de 2024, se encontró que la variación fue del 0,88%, por lo que la variación real es de 25,9% una vez descontado el efecto de la variación del valor KW/H.
*OAP: Para evitar la inflación de los datos, se deja en el consolidado el cumplimiento total del ponderado de esta actividad*
Aunque se obtuvo una reducción representativa en el consumo de energía debido a que se están implementando las políticas de austeridad en el gasto, conjuntamente con la Oficina de Comunicaciones, sumado a las campañas de austeridad con todos los empleados, contratistas, deportistas y visitantes, es necesario implementar una nueva estrategia para alcanzar la meta.
El promedio ponderado de -0.13% se calculó a partir de las variaciones del consumo de la energía hasta el mes de mayo (-29.36%) y el aumento del consumo del agua (29.13%).
Para el tercer trimestre se evidencia que se obtuvo una reducción representativa en el consumo de energía en 35.270 KWH, se incrementó el valor y en el consumo de acueducto  se redujo en 110 M3,  no hemos logrado reducir notablemente el consumo en dichos servicios, por lo cual se hace necesario implementar  nuevas estrategias para alcanzar la meta de reducción del gasto.
El promedio ponderado de  -3,80% se calculó a partir de las variaciones del consumo de la energía  (-8,87%) y del consumo del agua (1,28%),hasta el mes de septiembre.
Para éste período se observa un incremento en el consumo de energía en 30.277 KWH  comparado con  la vigencia 2024;  el consumo de acueducto  se redujo en  83 M3; no se está cumpliendo con la meta de austeridad en el servicio de energía, por lo que se deben revisar las medidas a tomar para el uso racional de dicho servicio.</t>
  </si>
  <si>
    <t>SEGUIMIENTO</t>
  </si>
  <si>
    <t xml:space="preserve">Plan Estratégico de Comunicaciones </t>
  </si>
  <si>
    <t>Comunicaciones</t>
  </si>
  <si>
    <t>Talento Humano, Direccionamiento Estratégico y Planeación, Gestión con Valores para Resultados, Información y Comunicación, Control Interno.</t>
  </si>
  <si>
    <t>Gestión del Talento Humano 
Integridad 
Planeación Institucional 
Servicio al ciudadano 
Participación ciudadana en la gestión pública 
Racionalización de trámites 
Control Interno
Transparencia, acceso a la información pública y lucha contra la corrupción</t>
  </si>
  <si>
    <t>Oficina Asesora de Comunicaciones</t>
  </si>
  <si>
    <t>#Estrategias ejecutadas/estrategias solicitadas</t>
  </si>
  <si>
    <t>Diseñar e implementar estrategias de comunicación interna y externa</t>
  </si>
  <si>
    <t>Proponer estrategias de comunicación con base en las necesidades de los públicos internos y externos</t>
  </si>
  <si>
    <t>Recurso financiero</t>
  </si>
  <si>
    <t>Alejandro Zuluaga, Beatriz Quiceno, Aracelly Arredondo, Andrés Marín, Herbert Martínez, Catalina Cano</t>
  </si>
  <si>
    <t>Frente al tercer trimestre del año, venimos cumpliendo con las estrategias diseñadas, teniendo en cuenta que hay unas tradicionales que cada año se realizan como son los Juegos Deportivos Institucionales. Las demás, se realizan a demanda con base en las solicitudes de nuestros púbilicos internos o externos.  Con relación al último trimestre, cumplimos con todas las estrategias comunicacionales solicitadas por nuestros públicos. Vale la pena destacar los 7 subregionales de los Juegos Deportivos Departamentales y los 2 eventos de la final. Asimismo, mencionamos la Rendición de Cuentas que fue una estrategia muy importante, que ameritó varios canales de comunicación para su convocatoria y realización.</t>
  </si>
  <si>
    <t>#Pautas publicitarias ejecutadas / aprobadas</t>
  </si>
  <si>
    <t xml:space="preserve"> Implementación de Plan de Medios</t>
  </si>
  <si>
    <t>Recepción de las solicitudes de pauta recibidas para su evaluación</t>
  </si>
  <si>
    <t>Catalina Cano, Alejandro Zuluaga</t>
  </si>
  <si>
    <t>No se ha comenzado su ejecución porque se encuentra en proceso contractual. Con relación al tercer trimestre del año, venimos cumpliendo con la ejecución de las solicitudes de pauta publicifaria que nos envían. Obviamente, hacemos un análisis si las mismas, encajan con las necesidades de promoción de nuestros programas en deporte, recreación y actividad física. Frente al último trimestre del año, vale la pena decir que cumplimos pues atendimos 9 solicitudes de pauta publicitaria, las cuales cumplieron con nuestros requerimientos.</t>
  </si>
  <si>
    <t>#Eventosexternos ejecutados/solicitudes de apoyo recibidas</t>
  </si>
  <si>
    <t xml:space="preserve"> Apoyar eventos de públicos externos en actividad física, recreación y deporte</t>
  </si>
  <si>
    <t>Recepción de las solicitudes de apoyo recibidas para su evaluación</t>
  </si>
  <si>
    <t>Todo el equipo</t>
  </si>
  <si>
    <t>Con relación a la ejecución del tercer trimestre, debemos decir que hemos apoyado económicamente las solicitudes que estrictamente han promovido la práctica del deporte en el departamento. Asimismo, el apoyo a deportistas antioqueños que han participado en eventos internacionales. Vamos cumpliendo este indicador con base en la demanda. Frente al último trimestre del año, también cumplimos en este indicador pues atendimos un total de 29 apoyo a eventos externos que están debidamente reportados mes a mes en nuestros indicadores de Plan de Desarrollo.</t>
  </si>
  <si>
    <t>#Cantidad de insumos adquiridos/ cantidad de insumos solicitados</t>
  </si>
  <si>
    <t>Adquirir insumos y servicios para la comunicación institucional (incluye hardware y software)</t>
  </si>
  <si>
    <t>Realizar la adquisición de insumos con base en las necesidades identificadas</t>
  </si>
  <si>
    <t>Alejandro Zuluaga, Beatriz Quiceno y Andrés Marín</t>
  </si>
  <si>
    <t>No se ha comenzado su ejecución porque se encuentra en proceso contractual. Para el segundo trimestre, no se ha comenzado a ejecutar porque no existen recursos. En en lo que se relaciona con el tercer trimestre, ya se nos asignaron los recursos y comenzamos estapa contractual. En el tercer trimestre no se ejecutó este indicador.</t>
  </si>
  <si>
    <t>#Campañas institucionales</t>
  </si>
  <si>
    <t>Campañas institucionales</t>
  </si>
  <si>
    <t>Conceptualización, diseño y publicación de campañas con base en las necesidades de las dependencias interna de la entidad.</t>
  </si>
  <si>
    <t>Beatriz Quiceno, Aracelly Arredondo</t>
  </si>
  <si>
    <t>En lo que respecta al tercer trimestre del año, reaizamos varias campañas para el publico interno y externo cumpliendo con las necesidades tanto de las diferentes dependencias que las solicitaron, como de fechas y hechos importantes a nivel externo. Con relación al último trimestre del año adelantamos 3 campañas como son: ¡Guardianes de la Seguridad Digital!, Todos ponemos a la integridad pública en Indeportes Antioquia, Bienvenida la Navidad  a Indeportes Antioquia, cumpliendo así con este indicador.</t>
  </si>
  <si>
    <t>#Notas publicadas en nuestro website e Intranet</t>
  </si>
  <si>
    <t>Contenidos publicados en nuestra website e Intranet</t>
  </si>
  <si>
    <t>Elaboración y publicación de boletines de prensa y notas periodísticas con enfoque pedagógico o informativo.</t>
  </si>
  <si>
    <t>Fernando Loaiza, Catalina Cano, Andrés Marín, Herbert Martínez, Beatriz Quiceno, Laura Quiñones y Sara Henríquez.</t>
  </si>
  <si>
    <t>Con respecto al tercer trimeste, vamos cumpliendo con relación a las metas que nos trazamos en cuanto la producción de boletines de prensa para divulgar todas las gestiones relacionadas con el cumplimiento de nuestra misionalidad. Frente al último trimestre del año también cumplimos pues realizamos 283 contenidos discriminados así: 89 boletines, 146 notas web y 48 notas de la Intranet.</t>
  </si>
  <si>
    <t>#Piezas diseñadas</t>
  </si>
  <si>
    <t>Diseño de piezas</t>
  </si>
  <si>
    <t>Conceptualización, ejecución y publicación de piezas para diferentes públicos</t>
  </si>
  <si>
    <t>Aracelly Arredondo, Simón Pineda</t>
  </si>
  <si>
    <t>En este indicador, con relación al tercer trimestre del año, también vamos cumpliendo. Aquí trabajamos bajo demanda de las distintas dependencias de la entidad, de los requerimientos que nos plantean. Frente al último trimeste, cumplimo con este indicador pues se diseñaron un total de 330 piezas frente a una meta que nos habíamos propuesto de 270.</t>
  </si>
  <si>
    <t xml:space="preserve">
#Eventos en deporte, recreación y actividad física planeados y desarrollados </t>
  </si>
  <si>
    <t xml:space="preserve">
Planeación y desarrollo de eventos  internos o externos en deporte, recreación y actividad física </t>
  </si>
  <si>
    <t xml:space="preserve">Planeación y ejecución de eventos propios o apoyo a eventos de públicos externos, todos relacionados con deporte, actividad física y recreación. </t>
  </si>
  <si>
    <t>Alejandro Zuluaga, Catalina Cano, Andrés Marín, Herbert Martínez, Beatriz Quiceno.</t>
  </si>
  <si>
    <t xml:space="preserve">La ejecución de este indicador va ejecutándose positivamente, con base en los eventos que tenemos que planear y ejecutar y que también responden a las necesidades de los públicos de la entidad. Frente al último trimeste, también cumplimos pues con base en la demanda, atendimos un total de 7 eventos internos así: Semana de la salud, el deporte y la cultura en Indeportes Antioquia; Simulacro de emergencias; "Conversatorio: ¿Qué tener en cuenta para el cierre financiero del 2025 y los trámites presupuestales y de contratación del 2026?; Conmemoremos juntos el 25N, el Día Internacional de la Eliminación de las Violencias contra la Mujer;  ¡Bienvenida la Navidad a Indeportes Antioquia!; Gran Final de 'Todos ponemos a la integridad pública en Indeportes Antioquia'; Audiencia Pública de Rendición de Cuentas de Indeportes Antioquia, 2025
</t>
  </si>
  <si>
    <t xml:space="preserve">
#Contenidos por medios masivos 
</t>
  </si>
  <si>
    <t xml:space="preserve">
Contenidos  publicados por medios masivos tradicionales (2 programas de radio, Primer Plano y programa Orgullo Paisa)
</t>
  </si>
  <si>
    <t>Planeación, ejecución y publicación de contenidos por nuestros canales.</t>
  </si>
  <si>
    <t>Alejandro Zuluaga, Catalina Cano, Andrés Marín, Herbert Martínez, Beatriz Quiceno, Fernando Loaiza y Rodrigo Mora.</t>
  </si>
  <si>
    <t>Sobre este indicador hay que decir que en el tercer trimestre del año, vamos cumpliendo con las metas que nos planteamos. Frente al último trimestre del año, cumplimos con lo planeado pues elaboramos un total de 202 contenidos publicados en nuestros dos programas de radio y nuestro noticiero audiovisual Primer Plano.</t>
  </si>
  <si>
    <t xml:space="preserve">
#Visitas website y Flickr</t>
  </si>
  <si>
    <t xml:space="preserve">
Tráfico en el website Indeportes Antioquia y plataforma Flickr</t>
  </si>
  <si>
    <t xml:space="preserve">Planeación, producción y publicación de contenidos para nuestro website. Elaboración y publicación de fotografías en Flick. </t>
  </si>
  <si>
    <t>Andrés Marín, Luis Fernando Loaiza y Rodrigo Mora.</t>
  </si>
  <si>
    <t>Con relación a este indicador, frente al tercer trimestre, vamos cumpliendo con la meta de tráfico debido a la variedad de contenidos que publicamos y que están relacionados con los eventos que ejecutamos. Frente a lo ejecutado en el último trimeste, tamibién cumplimos pues nuestro tráfico fue de 344767 visitas sumando la web y Flickr.</t>
  </si>
  <si>
    <t xml:space="preserve">
Alcance en redes sociales (X, IG, Facebook, Tik Tok, Youtube)</t>
  </si>
  <si>
    <t xml:space="preserve">
Alcance de contenidos en redes sociales</t>
  </si>
  <si>
    <t>Planeación, reportería, producción y publicación de contenidos para redes sociales.</t>
  </si>
  <si>
    <t>Alejandro Zuluaga, Herbert Martínez, Laura Quiñones, Andrés Marín, Catalina Cano, Beatriz Quiceno, Sara Henríquez.</t>
  </si>
  <si>
    <t>La variedad en los contenidos relativos a nuestros programas de deporte, recreación y actividad física, nos ha ayudado a tener un buen alcance en la sumatoria del tercer trimestre del año. Frente al último trimestre, también cumplimos pues la suma de los alcances en nuestras diferentes redes sociales evidencia el impacto que tienen nuestros contenidos con base en los eventos que realizamos en los territorios.</t>
  </si>
  <si>
    <t>Información entregables año 2024</t>
  </si>
  <si>
    <t xml:space="preserve">Plan de Desarrollo  </t>
  </si>
  <si>
    <t>Desarrollo del rendimiento deportivo para la competencia</t>
  </si>
  <si>
    <t>Apoyo tecnico a los atletas y para atletas que representan el alto rendimiento deportivo del departamento de Antioquia</t>
  </si>
  <si>
    <t>2. Direccionamiento Estratégico y Planeación.
6.Gestión del conocimiento e innovación.</t>
  </si>
  <si>
    <t>Servicio al ciudadano
Gestión del conocimiento e innovación</t>
  </si>
  <si>
    <t>Fortalecer el apoyo integral a los deportistas de rendimiento deportivo que representan el departamento de Antioquia</t>
  </si>
  <si>
    <t>subgerencia Altos Logros y Deporte Asociado</t>
  </si>
  <si>
    <t>Base de datos de atletas y para atletas consolidada de los formatos F-AT-03</t>
  </si>
  <si>
    <t>Atletas convencionales  y para atletas  de mejor rendimiento deportivo con apoyo técnico</t>
  </si>
  <si>
    <t xml:space="preserve">Numero de atletas y para atletas </t>
  </si>
  <si>
    <t>Consolidación de listado y base de datos  de Atletas y para atletas, realizacion del comité evaluador, seguimiento, control y acompañamieto a quienes reportan los entrenadores  para pertenecer a las Selecciones Antioquia</t>
  </si>
  <si>
    <t>Humano y Tecnológico</t>
  </si>
  <si>
    <t>Área Psicosocial  y Metodólogica</t>
  </si>
  <si>
    <t xml:space="preserve">1/4 Se realiza la contratacion de entrenadores y con esto, se actualizan los listados de los atletas y para atletas beneficiarios del apoyo tecnico
2/4 Se mantiene mes a mes la actualizacion de los listados de los atletas y para atletas seugun las novedades presentadas por los entrenadores.
3/4 Desde el area metodologica y con el apoyo de los entrenadores se mantienen actualizados los listados de atletas y para atletas.
4/4 Se realiza en este trimestre la actualizacion de los listados de atletas y para atletas en formatos F-AT-03 y base de datos </t>
  </si>
  <si>
    <t xml:space="preserve">Apoyo y subvenciones para satisfacer necesidades propias del proceso de preparacion y competencia del atletas y para atletas de alto rendimiento del departamento de Antioqia </t>
  </si>
  <si>
    <t>Acta y resolucion del comité coordinador de apoyos</t>
  </si>
  <si>
    <t xml:space="preserve">Estimulos de apoyo economico a Atletas convencionales y para atletas  de mejor rendimiento deportivo </t>
  </si>
  <si>
    <t>Consolidación de listado y base de datos  de Atletas y para atletas, realizacion del comité evaluador, seguimiento, control y acompañamieto a quienes tienen logros deportivos  en representacion de las  Selecciones Antioquia</t>
  </si>
  <si>
    <t>Área Metodólogica</t>
  </si>
  <si>
    <t xml:space="preserve">1/4 Se realizan los comites de estimulos en el trimestres, lo que deja como resultado los atletas y para atletas beneficiarios del estimulo economico por resultados en competencias nacionales e internacionales 
2/4 Mes a mes se presentan en el comite de estimulos,  los atletas y para atletas que presentan novedades en el estimulo economico por los resultados obtenidos en campeonatos nacionales interligas.
3/4 Durante el periodo se realizaron 3 comites de estimulos para revisar las novedades de resultados y postulaciones segun las competencias nacionales e internacionales 
4/4 En este trimestre se realizan los comites de estimulos deonde se revisan las solicitudes de inclucion, ratificaciones, permanencias o exclusiones </t>
  </si>
  <si>
    <t xml:space="preserve">Estimulos de apoyo entregados a Atletas convencionales y para atletas de mejor rendimiento deportivo </t>
  </si>
  <si>
    <t>Consolidación de listado y base de datos  de Atletas y para atletas, realizacion del comité evaluador, seguimiento, control y acompañamieto a quienes las ligas postulan y son favorecidos apoyo educativo, de alimentacion alojamiento y poliza de accidentes y que   pertenecen a las Selecciones Antioquia</t>
  </si>
  <si>
    <t xml:space="preserve">Área Psicosocial </t>
  </si>
  <si>
    <t>1/4 Se realizan las diferentes convocatorias y comites de estimulos para otorgar los estimulos a atletas y para atletas en alimentacion, alojamiento, poliza y educacion.
2/4 Se realizan las convocatorias, seguimientos y analisis en comites de estimulos para otorgar a los atletas y para atletas estimulos economicos, alojamiento, alimentacion, educativo y poliza.
3/4 Se consolidan las bases de datos de 3 comite de estimulos donde se revisa las postulaciones y seguimiento de alimentacion, alojamiento, poliza y educativo
4/4 se consolida la base de datos y resoluciones durante el trimestre con lo que se gestiona los pagos y el otorgamiento de los estimulos</t>
  </si>
  <si>
    <t>Apoyo economico a las organizaciones deportivas de alto rendimieto deporitivo que representan en competencias al departamento de Antioquia</t>
  </si>
  <si>
    <t>Informe sobre los convenios y copntratos celebrados y/o contratos o convenios</t>
  </si>
  <si>
    <t>Ligas y/u organizaciones deportivas de alto rendimiento apoyadas (convenios, contratos y/o por resolucion)</t>
  </si>
  <si>
    <t xml:space="preserve">Numero de ligas y/u organizaciones deportivas  apoyadas </t>
  </si>
  <si>
    <t>Celebracion de convenios entre Indeportes Antioquia y ligas u organizaciones deportivas para la preparacion y participacion de atletas y para atletas que pertenecen a las selecciones Antioquia</t>
  </si>
  <si>
    <t>Área Administrativa y Metodólogica</t>
  </si>
  <si>
    <t xml:space="preserve">1/4 Para el trimestre en el mes de marzo se asigno presupuesto para esta actividad, donde se contrataron al 31 de marzo las ligas de Beisbol, Rugby y tenis de campo. Para el siguiente trimestre se da el proceso de contratacion con las ligas restantes.
2/4  Para el segundo trimestre se celebran convenios con 16 ligas u organizaciones deportivas que se encuentran a paz y salvo con rendiciones y cierre de contratos 2024
3/4 para el periodo reportado se han celebrado 35 convenios con las organizaciones deportivas, las restantes que no han celebrado para el cumplimiento de la meta, es debio a el flujo de caja e ingreso de recursos a la institucion.
3/4 Para el 6 de noviembre se solicita hacer ajuste a la formula de calculo; ya que, por un error de interpretacion, se formulo inadecuadamente y los resultados del trimestre 1, 2 y 3 quedan en la V4
4/4 Se realiza la celebracion para le ultimo trimestre de 42 convenios con las ligas y organizaciones deportivas 
</t>
  </si>
  <si>
    <t>Fortalecimiento del desarrollo deportivo con miras al alto rendimiento rendimiento de los atletas y para altetas del departamento de Antioquia</t>
  </si>
  <si>
    <t xml:space="preserve">Listados de atletas pertencientes a los centros de desarrollo </t>
  </si>
  <si>
    <t>Atletas con talento deportivo identificado que hacen partes de los Centro de Desarrollo</t>
  </si>
  <si>
    <t xml:space="preserve">Numero de atletas </t>
  </si>
  <si>
    <t xml:space="preserve">Consolidación de listado y base de datos  de Atletas, seguimiento, control y acompañamieto a quienes reportan los entrenadores  para pertenecer los centros de desarrollo deportivos </t>
  </si>
  <si>
    <t xml:space="preserve">1/1 En este trimestre no se tiene asignado presupuesto para la puesta en funcionamiento de los 5 CEDEPs, lo que deja como resultado que no se tengan atletas beneficiarios en este proceso.
2/4 Para este segundo seguimiento se ha celebrado un convenio con la liga de pesas donde tienen un numero de atletas asi: total atletas 30 (13 en Medellín 7 fem, 6 masc y 17 en Aprtado 10 masc y 7 fem )
3/4 Para este trecer trimestre se cuenta con 30 altetas del CEDEP de pesas 17 en Apartado y 13 en Area metropolitana, los demas no han sido contratados por falta de incorporacion de los recursos 
3/4 Para el 6 de noviembre se solicita hacer ajuste a la formula de calculo; ya que, por un error de interpretacion, se formulo inadecuadamente y los resultados del trimestre 1, 2 y 3 quedan en la V4
4/4 Se cuenta con 4 centros de desarrollo con convenio firmado, lo que refiera la cantidad de atletas en cedep atletismo, canotaje, pesas y ciclismo </t>
  </si>
  <si>
    <t>Formato F-AT-43</t>
  </si>
  <si>
    <t>Desplazamientos para el seguimiento y control de atletas y para atletas en las sesiones de entrenamiento y/o competencia.</t>
  </si>
  <si>
    <t xml:space="preserve">Porcentaje de visitas realizadas a las sesiones de entrenamiento </t>
  </si>
  <si>
    <t>Diligenciamiento  de la PLANILLA DE VISITAS Y CONTROL TÉCNICO.  F-AT-43</t>
  </si>
  <si>
    <t xml:space="preserve">1/4 Se cumple con el 25% de las visitas programadas; ya que, la contratacion de  los entrenadores se dio a partir del 21 de ferbrero y en el trimestre, la atencion principal del area metodologica, esta centrada en la presentacion de los planes de entrenamiento
2/4 En este seguimiento numero 2 se cumple con la meta del 25%, debido a  que el area metodologica realizo un total aproximao de 167 visitas a las sesiones de entrenamiento.
3/4 para el periodo reportado el area metodologica realizo 173 visitas a las sesiones de entrenamiento cumpliendo con el 25% de la meta proyectada 
</t>
  </si>
  <si>
    <t xml:space="preserve">Asesoria médica y de ciencias aplicadas al desarrollo del rendimiento deportivo de los atletas del departamento de Antioquia </t>
  </si>
  <si>
    <t xml:space="preserve">2. Direccionamiento Estratégico y Planeación.
6. Gestión del conocimiento e innovación </t>
  </si>
  <si>
    <t xml:space="preserve">Servicio al ciudadano 
Gestión del conocimiento e innovación </t>
  </si>
  <si>
    <t xml:space="preserve">Oficina de Medicina Deportiva </t>
  </si>
  <si>
    <t>Número de atenciones</t>
  </si>
  <si>
    <t>Servicios de atención especializada para el desarrollo deportivo de atletas realizados</t>
  </si>
  <si>
    <t xml:space="preserve">Numero de atenciones </t>
  </si>
  <si>
    <t>Servicios prestados por el área de medcina deportiva y ciencias aplicadas</t>
  </si>
  <si>
    <t>Área Medicina deportiva</t>
  </si>
  <si>
    <t>1/4 El numero reportado es producto de que en el primer trimestre se contrataron los entrenadores a partir del 21 de ferbero.
2/4 En este trimestre se dieron los controles operativos y el incremento del resultado del trimestre, obedece a las necesidades de los entrenadores y a las competencias nacionales en este periodo
3/4 por parte de area de medicina, se realizaron las atenciones reportadas segun solicitudes de citas medicas de entrenadores y remision a fisioterapia o demas areas de mediciana
3/4 Para el 6 de noviembre se solicita hacer ajuste a la formula de calculo; ya que, por un error de interpretacion, se formulo inadecuadamente y los resultados del trimestre 1, 2 y 3 quedan en la V4
4/4 Durante el trimiestre se realizan las atenciones que por demanda o soicitud de citas medicas, realizan los entrenadores o por remision del medico, atenciones en fisioterapia.</t>
  </si>
  <si>
    <t>Fortalecimiento y gestión para el desarrollo deportivo</t>
  </si>
  <si>
    <t>Fortalecimiento de los sistemas de información y la gestión estratética para el deporte, la recreación y la actividad física de Antioquia</t>
  </si>
  <si>
    <t>Número de investigaciones</t>
  </si>
  <si>
    <t>Número de investigaciones desarrolladas</t>
  </si>
  <si>
    <t xml:space="preserve">Numero </t>
  </si>
  <si>
    <t>Investigaciones poster, cartillas, manuales, libros.</t>
  </si>
  <si>
    <t xml:space="preserve">1/4 La vigencia de las investigaciones son de minimo 6 meses; por tal motivo, en rel primier trimestre se reporto en 0
2/4 Se reportan 3 investigaciones las cuales se encuentran en fase de analisis y escritura
3/4 dos pueblicaciones ya se encuentran en publicacion y una mas aun en analisis y escritura 
4/4 Para el trimestre se encuentran 7 publicaciones listas para publicar, 5 mas se encuentran en proceso de escritura y 1 mas en proceso de escritura </t>
  </si>
  <si>
    <t>Apoyo Científico al rendimiento deportivo y la actividad física en el departamento de Antioquia</t>
  </si>
  <si>
    <t>Tecnológico</t>
  </si>
  <si>
    <t xml:space="preserve">Desarrollo del potencial deportivo en el Departamento de Antioquia </t>
  </si>
  <si>
    <t>Normatividad</t>
  </si>
  <si>
    <r>
      <rPr>
        <b/>
        <sz val="10"/>
        <color theme="1"/>
        <rFont val="Aptos Narrow"/>
        <family val="2"/>
        <scheme val="minor"/>
      </rPr>
      <t>Evaluación y Control.</t>
    </r>
    <r>
      <rPr>
        <sz val="10"/>
        <color theme="1"/>
        <rFont val="Aptos Narrow"/>
        <family val="2"/>
        <scheme val="minor"/>
      </rPr>
      <t xml:space="preserve">
Asegurar un ambiente de control que le permita a la entidad disponer de las condiciones mínimas para el ejercicio del control interno fundamentada en la información, el control y la evaluación, para la toma de decisiones y la mejora continua</t>
    </r>
  </si>
  <si>
    <t>7. Control Interno</t>
  </si>
  <si>
    <t>Control Interno</t>
  </si>
  <si>
    <t>Oficina de control Interno</t>
  </si>
  <si>
    <t>Indicador de gestion del proceso Evaluación y Control.</t>
  </si>
  <si>
    <t xml:space="preserve">Cumplimiento del plan de trabajo </t>
  </si>
  <si>
    <t>Seguimientos Cumplimientos de Ley</t>
  </si>
  <si>
    <t>Jefe Oficina Control Interno
Profesional Universitaria Oficina Control Interno</t>
  </si>
  <si>
    <t>Trimestre 1: Se aplazó la realización de dos informes de ley por falta de recurso humano (abogada). Los mismos se debían efectuar en el mes de marzo y se realizaran en el mes de abril, ellos son: 
Verificar Comité de Conciliación estudios para acción de repetición Art. 26, Decreto 1716 de 2009
Seguimiento y evaluación al cumplimiento de la Circular conjunta Nro. 100-004-2024 acoso laboral
Trimestre 2: Se ejecutó al 100% los informes de ley de abril-mayo-junio
Trimestre 3: Se ejecutó al 100% los informes de ley correspondientes al los meses de julio-agosto-septiembre , relacionados en el PAA.
Trimestre 4. Se ejecutó al 100% la elaboración y presentación de los informes de ley correspondientes a los meses de octubre, noviembre y diciembre, relacionados en el Plan Anual de Adquisiciones (PAA), específicamente los informes de Austeridad en el Gasto y Ley de Cuotas</t>
  </si>
  <si>
    <t>Auditorías con enfoque a riesgos</t>
  </si>
  <si>
    <t xml:space="preserve">Trimestre 1Se ejecutó dentro del proceso Gestión Financiera, las Acciones de verificación: i.  P-GF-21 Vigencias expiradas a 2024. ii Arqueo.
Para dar respuesta a la CGA se realizó: Acción de verificación seguimiento plan de mejoramiento
Trimestre 2. ABRIL-MAYO-JUNIO SE EJECUTO: ii P-GF-19 Reservas presupuestales 2023 - 2024 / iii P-GF-25 Elaboracion, seguimiento y control PAC 2024 / Contrato No. 437 de 2023. Placa polideportiva- Parque Principal del Municipio de San Francisco.
TRIMESTRE 3 DEL 2025, se ejecutaron las auditorias con enfoque en riesgos .
Cuarto trimestre de 2025: Se ejecutó el 100% de las auditorías con enfoque basado en riesgos, de conformidad con el Plan Anual de Auditorías. Las evaluaciones comprendieron: 
Contrato No. 653 de 2023, relacionado con la piscina y el coliseo municipal del municipio de San Andrés de Cuerquia (Antioquia). 
Planes de mejoramiento 
Auditoría al Proceso de Gestión Administrativa de los Recursos (Almacén).
Auditoría al Proceso de Apoyo Técnico, Científico y Psicosocial para el Alto Rendimiento.
Auditoría al Proceso de Juegos Deportivos Institucionales.
Auditoria al proceso de Contratación
</t>
  </si>
  <si>
    <t>Informe de seguimiento</t>
  </si>
  <si>
    <t>No Aplica</t>
  </si>
  <si>
    <t>Cultura hacia la prevención (Autocontrol)</t>
  </si>
  <si>
    <t>Trimestre 1.Durante el mes de marzo se desarrolló la actividad denominada Juego del Parqués en el marco de la campaña Controlo, Mejoro, Lo logro. Lo anterior teniendo en cuenta los roles de la Oficina de Control Interno.
Adicionalmente se tiene informe de publicaciones en la intranet, donde se evidencia la publicación de 26 piezas comunicacionales para el fomento de la cultura del control / Cultura hacia la prevención (Autocontrol).
Trimestre  2. Periodicamente la oficina de comunicaciones realiza publicaciones en torno a la campaña Controlo, Mejoro, lo logro . La OCI realiza informe trimestral.
Trimestre  3.La OCI realiza informe trimestral que da cuenta de lo ejecutado en torno a las publicaciones.
Cuarto trimestre de 2025: La Oficina de Control Interno elaboró el informe trimestral que da cuenta de las publicaciones realizadas en el marco de la campaña “Controlo, Mejoro y Lo Logro”, con el acompañamiento y apoyo de la Oficina de Comunicaciones.</t>
  </si>
  <si>
    <t>Reuniones realizadas</t>
  </si>
  <si>
    <t>Relación con entes externos</t>
  </si>
  <si>
    <t>Jefe Oficina Control Interno</t>
  </si>
  <si>
    <t>Trimestre 1.En el mes de marzo se está desarrollando en el Instituto Departamental de  Deportes de Antioquia- INDEPORTES ANTIOQUIA,   Auditoría Financiera y de Gestión por parte de la Contraloría General de Antioquia- CGA-  a la vigencia 2024.
Trimestre 2. Seguimiento a los planes de mejoramiento con la CGA (correos electronicos a las dependencias y seguimiento en Sharepoint).
Trimestre 3. Esta es una actividad a que se desarrlla a demanda.
Cuarto trimestre de 2025: Se realizó seguimiento a los planes de mejoramiento derivados de la  CGA y CGR, mediante el envío de correos electrónicos a las dependencias responsables y la verificación de avances en la plataforma SharePoint. Como producto de esta labor, se elaboró la acción de verificación correspondiente.</t>
  </si>
  <si>
    <t>Número de procesos asesorados durante la vigencia</t>
  </si>
  <si>
    <t>Asesoría y/o acompañamiento a procesos</t>
  </si>
  <si>
    <t>Trimestre 1.Se desarrollaron reuniones con la Oficina Asesora Jurídica, Proceso Apoyo Técnico Comunicaciones y Servicio al Ciudadano. 
Trimestre 2, Actividad que es continua. Se desarrollaron reuniones con  Servicio al Ciudadano Y Talento Humano.
Trimestre 3. Se desarrollo reunion con el proceso de Comunicaciones.
Cuarto trimestre de 2025: Se desarrollaron reuniones de trabajo con los procesos de Talento Humano y Juegos Deportivos Institucionales.</t>
  </si>
  <si>
    <t>Reuniones de Comité de Gerencia, Coordinador de Control Interno,  contratación, conciliación,  Bienes, Sostenibilidad Contable, sistema de gestión de calidad, entre otros.</t>
  </si>
  <si>
    <t>Trimestre 1.Se vienen ejecutando las reuniones con los diferentes comités.
Respecto al Comité Coordinador  Institucional de Control Interno (CICCI) se desarrolló una reunión.
Trimestre 2. Se desarrollaron las reuniones y del CICCI la numero 2 y 3 en abril y junio.
Trimestre 3. las reuniones se vienen ejecutamdo, particualrmenet se desarrollo al reuin 4 del CICCI.
Cuarto trimestre de 2025: Las reuniones enunciadas se vienen desarrollando conforme a la periodicidad establecida para cada una, con la participación activa de la Oficina de Control Interno. En este periodo se llevaron a cabo las reuniones No. 5 y 6 del Comité Institucional de Coordinación de Control Interno (CICCI),.</t>
  </si>
  <si>
    <t>SGC</t>
  </si>
  <si>
    <t>Actas de reunión</t>
  </si>
  <si>
    <t>Mejora del proceso, manual, metodologías,  procedimientos, instrumentos.</t>
  </si>
  <si>
    <t>Trimestre 1.Se creó nueva versión del Procedimiento Acción de Verificación. Y del Formato- INFORME DE ACCIÓN DE VERIFICACIÓN.
Trimestre 2. Se generó  nueva version de los  formatos programa de auditoria , compromiso etico y papeles de trabajo.
Trimestre 3. Se actualizo el  procedimiento:PARA LA PLANIFICACIÓN DE LA EVALUACIÓN.
Cuarto trimestre de 2025: Se actualizó diversa documentación asociada al proceso de Evaluación y Control, con el fin de garantizar su alineación con los lineamientos institucionales y las disposiciones vigentes del Sistema de Gestión de la Calidad.</t>
  </si>
  <si>
    <t>Infraestructura</t>
  </si>
  <si>
    <t>La Infraestructura para la Equidad</t>
  </si>
  <si>
    <t>Generar un adecuado desarrollo de la infraestructura deportiva en el departamento y garantizar el cumplimiento de las especificaciones técnicas requeridas a través de la asesoría y el acompañamiento para la construcción, adecuación y mantenimiento de los escenarios deportivos</t>
  </si>
  <si>
    <t>Escenarios Deportivos y Equipamientos</t>
  </si>
  <si>
    <t>Número de proyectos viabilizados (convocatoria 2025)</t>
  </si>
  <si>
    <t>Proyectos viabilizados en la convocatoria 2025</t>
  </si>
  <si>
    <t># de proyectos de infraestructura deportiva municipal Viablizados</t>
  </si>
  <si>
    <t>Revisión de los proyectos presentados por los municipios para verificar el cumplimiento de los requisitos establecidos en la ficha de viabilidad 
F-AC-01_Lista_verificacion_Proyectos_InfraestructuraV7 - Copia</t>
  </si>
  <si>
    <t>mensual</t>
  </si>
  <si>
    <t>Profesionales del área técnica, jurídica y financiera, recursos económicos, oficina y equipos de cómputo.</t>
  </si>
  <si>
    <t>Subgerente de escenarios Deportivos</t>
  </si>
  <si>
    <t>1/10/2025 En total con corte a 30 de septiembre  se han viabilizado 11 proyectos de la convocatoria de indeportes. 5 en el segundo trimiestre y 6 en el tercer trimestre.
27/11/2025:  se terminó el proceso de viabilidad de la subgerencia donde durante la convocatoria se presentaron 205 proyectos y de estos se revisaron 169, cumpliendo con los criterios de viabilidad 157</t>
  </si>
  <si>
    <t>Número de proyectos terminados (vigencias 2023 y convocatoria 2024)</t>
  </si>
  <si>
    <t>Proyectos de vigencias anteriores  terminados</t>
  </si>
  <si>
    <t>Proyectos de infraestructura de vigencias anteriores terminados</t>
  </si>
  <si>
    <t>Hacer seguimiento a la ejecución de los proyectos que no han terminado de vigencias anteriores y procurar su terminación.</t>
  </si>
  <si>
    <t>Supervisores y apoyos técnicos, financieeros y jurrídicos, recursos económicos, oficina y equipos de cómputo.</t>
  </si>
  <si>
    <t>16/06/2025 Terminó la Uva de San Jerónimo, y placa de San Francisco de 2023 y 6 proyectos de la convocatoria 2024.
1/10/2025: Los proyectos terminados de la vegencia 2024 suman 22 y los 2 de la vigencia 2023.
15/12/2025: Quedan pendientes de terminar 6 proyectos de la vigencia 2023  (* Nechi 411, Uramita 653, Ituango 678 , Cañasgordas 544 ,  Peque  425 ) y  1 de la vigencia 2024.</t>
  </si>
  <si>
    <t>Número de estudios previos realizados convocatoria 2025</t>
  </si>
  <si>
    <t>Elaboración de estudios previos para los proyectos favorecidos en la convocatoria 2025.</t>
  </si>
  <si>
    <t xml:space="preserve">Estudios previos elaborados para la suscripción de convenios 2025. </t>
  </si>
  <si>
    <t>Una vez seleccionados los municipios que cumplen con los requisitos, se elaboran los estudios previos para iniciar el proceso de contratación y firma de convenios.</t>
  </si>
  <si>
    <t>Este año debido a acuerdos que se han realizado con la gobernación de Antioquia y debido a la alta ejecución por el incremento de recursos con la tasa de seguridad, será la goebernación quien elabore los estudios previos y elabore los convenios.</t>
  </si>
  <si>
    <t>Número de supervisones realizadas (vigencia 2023 y 2024)</t>
  </si>
  <si>
    <t>Supervisiones realizadas en la subgerencia de escenarios deportivos a proyectos de infraestructura.</t>
  </si>
  <si>
    <t>Realizar supervisión a proyectos de infraestructura deportiva.</t>
  </si>
  <si>
    <t xml:space="preserve">Desarrollo de la actividad de supervisión a todos los proyectos de escenarios deportivos que ingresen a Indeportes Antioquia </t>
  </si>
  <si>
    <t>16/6/2025: son 29 supervisiones de la convocatoria 2024 y en ejecución de la convocatoria 2023.
15/12/2025: Se supñervisaron de manera permanente los 29 proyectos ejecutados de fla convocatoria 2024 y todos los ue se tenián en ejecución de la convocatoria 2023, además de las supervisiones para liquidación. Se reportan solo los convenios en ejecución.</t>
  </si>
  <si>
    <t>Número de liquidaciones realizadas (Vigencia 2022-2023)</t>
  </si>
  <si>
    <t>Liquidar los proyectos terminados en la subgerencia.</t>
  </si>
  <si>
    <t>Proyectos terminados liquidados</t>
  </si>
  <si>
    <t>Solicitar a los municipios los soportes y proceder a la liquidación de los convenios y/o contratos.</t>
  </si>
  <si>
    <t>16/6/2025: En 2025 se han liquidado 7 convenios
1/10/2025 En este trimestre a pesar de haber proyectado varias actas de liquidación, no se ha logrado la firma de ninguna.
15/12/2025:  A 31/12/2025 se alcanza a firmar 15 liquidaciones:.</t>
  </si>
  <si>
    <t>Número de hojas de ruta elaboradas (para definir futuro de los proyectos de Parque de Deportes a Motor - Central Park y Ciclorrutas)</t>
  </si>
  <si>
    <t>Hojas de ruta elaboradas para definir acciones frente al Central Park y Ciclorrutas.</t>
  </si>
  <si>
    <t>Hojas de ruta diseñadas para la continuidad de proyectos estratégicos</t>
  </si>
  <si>
    <t>Hacer seguimiento a la ejecución actual de los proyectos Central Park y Ciclorrutas y determinar con la gerencia y la gobernación la ruta a seguir con estos proyectos, estableciendo las acciones de Indeportes.</t>
  </si>
  <si>
    <t>Supervisores y sus apoyos.</t>
  </si>
  <si>
    <t>16/6/2025: A la fecha no se ha elaborado ninguna hoja de ruta.</t>
  </si>
  <si>
    <t>Número de placas viabilizadas</t>
  </si>
  <si>
    <t>Viabilización de mejoramientos de placas polideportivas</t>
  </si>
  <si>
    <t># de placas</t>
  </si>
  <si>
    <t>Revisar técnica, jurídica y financieramente los proyectos de mejoramiento de placas polideportivas presentadas por los municipios</t>
  </si>
  <si>
    <t>Subgerente, supervisor y apoyos delegados.</t>
  </si>
  <si>
    <t>16/6/2025: Se han viabilizado 33 proyectos de la convocatdoria 2025
1/10/2025: A la fecha se tienen viabilizadas 55 placas polideportivas de tasa de seguridad  y como la convocatoria se amplió a otros escenarios de estos otros escenarios se han viabilizado 37 escenarios diferentes de placas.
15/12/2025: durante la convocatoria  de tasa de seguridad se presentaron 207 proyectos y de estos seviabilizaron 195,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</si>
</sst>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5">
    <font>
      <sz val="11"/>
      <color theme="1"/>
      <name val="Aptos Narrow"/>
      <family val="2"/>
      <scheme val="minor"/>
    </font>
    <font>
      <sz val="11"/>
      <color theme="1"/>
      <name val="Aptos Narrow"/>
      <family val="2"/>
      <scheme val="minor"/>
    </font>
    <font>
      <sz val="8"/>
      <color theme="1"/>
      <name val="Aptos Narrow"/>
      <family val="2"/>
      <scheme val="minor"/>
    </font>
    <font>
      <b/>
      <sz val="20"/>
      <color theme="1"/>
      <name val="Aptos Narrow"/>
      <family val="2"/>
      <scheme val="minor"/>
    </font>
    <font>
      <b/>
      <sz val="16"/>
      <color theme="1"/>
      <name val="Aptos Narrow"/>
      <family val="2"/>
      <scheme val="minor"/>
    </font>
    <font>
      <sz val="12"/>
      <color theme="1"/>
      <name val="Aptos Narrow"/>
      <family val="2"/>
      <scheme val="minor"/>
    </font>
    <font>
      <sz val="16"/>
      <color theme="1"/>
      <name val="Aptos Narrow"/>
      <family val="2"/>
      <scheme val="minor"/>
    </font>
    <font>
      <b/>
      <sz val="15"/>
      <color theme="1"/>
      <name val="Aptos Narrow"/>
      <family val="2"/>
      <scheme val="minor"/>
    </font>
    <font>
      <b/>
      <sz val="12"/>
      <color theme="1"/>
      <name val="Aptos Narrow"/>
      <family val="2"/>
      <scheme val="minor"/>
    </font>
    <font>
      <b/>
      <sz val="12"/>
      <color theme="1"/>
      <name val="Calibri (Body)"/>
    </font>
    <font>
      <sz val="15"/>
      <color theme="1"/>
      <name val="Aptos Narrow"/>
      <family val="2"/>
      <scheme val="minor"/>
    </font>
    <font>
      <sz val="10"/>
      <color theme="1"/>
      <name val="Aptos Narrow"/>
      <family val="2"/>
      <scheme val="minor"/>
    </font>
    <font>
      <sz val="10"/>
      <color rgb="FF000000"/>
      <name val="Aptos Narrow"/>
      <family val="2"/>
      <scheme val="minor"/>
    </font>
    <font>
      <sz val="10"/>
      <name val="Aptos Narrow"/>
      <family val="2"/>
      <scheme val="minor"/>
    </font>
    <font>
      <sz val="10"/>
      <color rgb="FFFF0000"/>
      <name val="Aptos Narrow"/>
      <family val="2"/>
      <scheme val="minor"/>
    </font>
    <font>
      <b/>
      <sz val="9"/>
      <color rgb="FF000000"/>
      <name val="Tahoma"/>
      <family val="2"/>
    </font>
    <font>
      <sz val="9"/>
      <color rgb="FF000000"/>
      <name val="Tahoma"/>
      <family val="2"/>
    </font>
    <font>
      <b/>
      <sz val="9"/>
      <color indexed="81"/>
      <name val="Tahoma"/>
      <family val="2"/>
    </font>
    <font>
      <sz val="9"/>
      <color indexed="81"/>
      <name val="Tahoma"/>
      <family val="2"/>
    </font>
    <font>
      <sz val="10"/>
      <color rgb="FF000000"/>
      <name val="Calibri"/>
      <family val="2"/>
    </font>
    <font>
      <sz val="10"/>
      <color theme="1"/>
      <name val="Calibri"/>
      <family val="2"/>
    </font>
    <font>
      <sz val="10"/>
      <color rgb="FFFF0000"/>
      <name val="Calibri"/>
      <family val="2"/>
    </font>
    <font>
      <sz val="10"/>
      <color theme="1"/>
      <name val="Aptos Narrow"/>
      <scheme val="minor"/>
    </font>
    <font>
      <b/>
      <sz val="10"/>
      <color theme="1"/>
      <name val="Aptos Narrow"/>
      <family val="2"/>
      <scheme val="minor"/>
    </font>
    <font>
      <sz val="14"/>
      <name val="Aptos Narrow"/>
      <family val="2"/>
      <scheme val="minor"/>
    </font>
    <font>
      <sz val="10"/>
      <color rgb="FF000000"/>
      <name val="Aptos Narrow"/>
      <family val="2"/>
    </font>
    <font>
      <u/>
      <sz val="11"/>
      <color theme="10"/>
      <name val="Aptos Narrow"/>
      <family val="2"/>
      <scheme val="minor"/>
    </font>
    <font>
      <u/>
      <sz val="11"/>
      <color theme="10"/>
      <name val="Aptos Narrow"/>
    </font>
    <font>
      <b/>
      <sz val="11"/>
      <color theme="1"/>
      <name val="Aptos Narrow"/>
      <family val="2"/>
      <scheme val="minor"/>
    </font>
    <font>
      <sz val="10"/>
      <color rgb="FF000000"/>
      <name val="Aptos Narrow"/>
    </font>
    <font>
      <sz val="12"/>
      <color rgb="FF000000"/>
      <name val="Aptos Narrow"/>
      <scheme val="minor"/>
    </font>
    <font>
      <b/>
      <sz val="12"/>
      <color rgb="FF000000"/>
      <name val="Aptos Narrow"/>
      <scheme val="minor"/>
    </font>
    <font>
      <sz val="11"/>
      <color rgb="FF000000"/>
      <name val="Aptos Narrow"/>
      <scheme val="minor"/>
    </font>
    <font>
      <b/>
      <sz val="11"/>
      <color rgb="FF000000"/>
      <name val="Aptos Narrow"/>
      <scheme val="minor"/>
    </font>
    <font>
      <sz val="10"/>
      <color rgb="FF000000"/>
      <name val="Aptos Narrow"/>
      <scheme val="minor"/>
    </font>
  </fonts>
  <fills count="15">
    <fill>
      <patternFill patternType="none"/>
    </fill>
    <fill>
      <patternFill patternType="gray125"/>
    </fill>
    <fill>
      <patternFill patternType="solid">
        <fgColor theme="0"/>
        <bgColor indexed="64"/>
      </patternFill>
    </fill>
    <fill>
      <patternFill patternType="solid">
        <fgColor rgb="FF00DE64"/>
        <bgColor indexed="64"/>
      </patternFill>
    </fill>
    <fill>
      <patternFill patternType="solid">
        <fgColor rgb="FF00B050"/>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rgb="FFD9E1F2"/>
        <bgColor rgb="FF000000"/>
      </patternFill>
    </fill>
    <fill>
      <patternFill patternType="solid">
        <fgColor rgb="FFFFFF00"/>
        <bgColor indexed="64"/>
      </patternFill>
    </fill>
    <fill>
      <patternFill patternType="solid">
        <fgColor theme="5" tint="0.79998168889431442"/>
        <bgColor indexed="64"/>
      </patternFill>
    </fill>
    <fill>
      <patternFill patternType="solid">
        <fgColor rgb="FFC0E6F5"/>
        <bgColor rgb="FF000000"/>
      </patternFill>
    </fill>
    <fill>
      <patternFill patternType="solid">
        <fgColor rgb="FFFF0000"/>
        <bgColor indexed="64"/>
      </patternFill>
    </fill>
    <fill>
      <patternFill patternType="solid">
        <fgColor theme="3" tint="0.89999084444715716"/>
        <bgColor indexed="64"/>
      </patternFill>
    </fill>
    <fill>
      <patternFill patternType="solid">
        <fgColor theme="5" tint="0.39997558519241921"/>
        <bgColor indexed="64"/>
      </patternFill>
    </fill>
    <fill>
      <patternFill patternType="solid">
        <fgColor rgb="FFFF0000"/>
        <bgColor rgb="FF000000"/>
      </patternFill>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top/>
      <bottom style="thin">
        <color rgb="FF000000"/>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s>
  <cellStyleXfs count="3">
    <xf numFmtId="0" fontId="0" fillId="0" borderId="0"/>
    <xf numFmtId="9" fontId="1" fillId="0" borderId="0" applyFont="0" applyFill="0" applyBorder="0" applyAlignment="0" applyProtection="0"/>
    <xf numFmtId="0" fontId="26" fillId="0" borderId="0" applyNumberFormat="0" applyFill="0" applyBorder="0" applyAlignment="0" applyProtection="0"/>
  </cellStyleXfs>
  <cellXfs count="377">
    <xf numFmtId="0" fontId="0" fillId="0" borderId="0" xfId="0"/>
    <xf numFmtId="0" fontId="2" fillId="2"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5" fillId="0" borderId="1" xfId="0" applyFont="1" applyBorder="1" applyAlignment="1">
      <alignment horizontal="left" vertical="center"/>
    </xf>
    <xf numFmtId="0" fontId="5" fillId="0" borderId="1" xfId="0" applyFont="1" applyBorder="1" applyAlignment="1">
      <alignment vertical="center"/>
    </xf>
    <xf numFmtId="0" fontId="2" fillId="0" borderId="2" xfId="0" applyFont="1" applyBorder="1" applyAlignment="1">
      <alignment horizontal="center" vertical="center"/>
    </xf>
    <xf numFmtId="14" fontId="5" fillId="0" borderId="1" xfId="0" applyNumberFormat="1" applyFont="1" applyBorder="1" applyAlignment="1">
      <alignment horizontal="left" vertical="center"/>
    </xf>
    <xf numFmtId="0" fontId="4" fillId="4" borderId="1" xfId="0" applyFont="1" applyFill="1" applyBorder="1" applyAlignment="1">
      <alignment horizontal="center" vertical="center"/>
    </xf>
    <xf numFmtId="0" fontId="4" fillId="4" borderId="3" xfId="0" applyFont="1" applyFill="1" applyBorder="1" applyAlignment="1">
      <alignment horizontal="center" vertical="center" wrapText="1"/>
    </xf>
    <xf numFmtId="0" fontId="6" fillId="0" borderId="0" xfId="0" applyFont="1" applyAlignment="1">
      <alignment vertical="center"/>
    </xf>
    <xf numFmtId="0" fontId="7"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9" fontId="8" fillId="5" borderId="1" xfId="1" applyFont="1" applyFill="1" applyBorder="1" applyAlignment="1">
      <alignment vertical="center" wrapText="1"/>
    </xf>
    <xf numFmtId="0" fontId="8" fillId="5" borderId="5" xfId="0" applyFont="1" applyFill="1" applyBorder="1" applyAlignment="1">
      <alignment vertical="center" wrapText="1"/>
    </xf>
    <xf numFmtId="9" fontId="8" fillId="5" borderId="6" xfId="1" applyFont="1" applyFill="1" applyBorder="1" applyAlignment="1">
      <alignment vertical="center" wrapText="1"/>
    </xf>
    <xf numFmtId="0" fontId="8" fillId="5" borderId="7" xfId="0" applyFont="1" applyFill="1" applyBorder="1" applyAlignment="1">
      <alignment vertical="center" wrapText="1"/>
    </xf>
    <xf numFmtId="0" fontId="10" fillId="0" borderId="0" xfId="0" applyFont="1" applyAlignment="1">
      <alignment horizontal="center" vertical="center"/>
    </xf>
    <xf numFmtId="0" fontId="11" fillId="6" borderId="1" xfId="0" applyFont="1" applyFill="1" applyBorder="1" applyAlignment="1">
      <alignment horizontal="center" vertical="center"/>
    </xf>
    <xf numFmtId="0" fontId="12" fillId="7" borderId="1" xfId="0" applyFont="1" applyFill="1" applyBorder="1" applyAlignment="1">
      <alignment vertical="center"/>
    </xf>
    <xf numFmtId="0" fontId="13" fillId="7" borderId="1" xfId="0" applyFont="1" applyFill="1" applyBorder="1" applyAlignment="1">
      <alignment horizontal="left" vertical="center" wrapText="1"/>
    </xf>
    <xf numFmtId="0" fontId="12" fillId="7" borderId="8" xfId="0" applyFont="1" applyFill="1" applyBorder="1" applyAlignment="1">
      <alignment vertical="center" wrapText="1"/>
    </xf>
    <xf numFmtId="0" fontId="11" fillId="6" borderId="1" xfId="0" applyFont="1" applyFill="1" applyBorder="1" applyAlignment="1">
      <alignment vertical="center" wrapText="1"/>
    </xf>
    <xf numFmtId="0" fontId="13" fillId="7" borderId="1" xfId="0" applyFont="1" applyFill="1" applyBorder="1" applyAlignment="1">
      <alignment horizontal="center" vertical="center" wrapText="1"/>
    </xf>
    <xf numFmtId="0" fontId="12" fillId="7" borderId="1" xfId="0" applyFont="1" applyFill="1" applyBorder="1" applyAlignment="1">
      <alignment vertical="center" wrapText="1"/>
    </xf>
    <xf numFmtId="0" fontId="13" fillId="7" borderId="1" xfId="0" applyFont="1" applyFill="1" applyBorder="1" applyAlignment="1">
      <alignment horizontal="center" vertical="center"/>
    </xf>
    <xf numFmtId="0" fontId="12" fillId="7" borderId="1" xfId="0" applyFont="1" applyFill="1" applyBorder="1" applyAlignment="1">
      <alignment horizontal="justify" vertical="center"/>
    </xf>
    <xf numFmtId="14" fontId="11" fillId="6" borderId="1" xfId="0" applyNumberFormat="1" applyFont="1" applyFill="1" applyBorder="1" applyAlignment="1">
      <alignment vertical="center" wrapText="1"/>
    </xf>
    <xf numFmtId="14" fontId="11" fillId="6" borderId="1" xfId="0" applyNumberFormat="1" applyFont="1" applyFill="1" applyBorder="1" applyAlignment="1">
      <alignment vertical="center"/>
    </xf>
    <xf numFmtId="0" fontId="12" fillId="7" borderId="1" xfId="0" applyFont="1" applyFill="1" applyBorder="1" applyAlignment="1">
      <alignment horizontal="left" vertical="center" wrapText="1"/>
    </xf>
    <xf numFmtId="2" fontId="11" fillId="6" borderId="1" xfId="0" applyNumberFormat="1" applyFont="1" applyFill="1" applyBorder="1" applyAlignment="1">
      <alignment horizontal="center" vertical="center" wrapText="1"/>
    </xf>
    <xf numFmtId="9" fontId="11" fillId="6" borderId="1" xfId="0" applyNumberFormat="1" applyFont="1" applyFill="1" applyBorder="1" applyAlignment="1">
      <alignment horizontal="left" vertical="center" wrapText="1"/>
    </xf>
    <xf numFmtId="10" fontId="11" fillId="6" borderId="1" xfId="0" applyNumberFormat="1" applyFont="1" applyFill="1" applyBorder="1" applyAlignment="1">
      <alignment vertical="center" wrapText="1"/>
    </xf>
    <xf numFmtId="10" fontId="11" fillId="6" borderId="1" xfId="1" applyNumberFormat="1" applyFont="1" applyFill="1" applyBorder="1" applyAlignment="1">
      <alignment vertical="center" wrapText="1"/>
    </xf>
    <xf numFmtId="2" fontId="11" fillId="6" borderId="1" xfId="1" applyNumberFormat="1" applyFont="1" applyFill="1" applyBorder="1" applyAlignment="1">
      <alignment vertical="center" wrapText="1"/>
    </xf>
    <xf numFmtId="0" fontId="12" fillId="7" borderId="1" xfId="0" applyFont="1" applyFill="1" applyBorder="1" applyAlignment="1">
      <alignment horizontal="center" vertical="center" wrapText="1"/>
    </xf>
    <xf numFmtId="0" fontId="13" fillId="7" borderId="1" xfId="0" applyFont="1" applyFill="1" applyBorder="1" applyAlignment="1">
      <alignment horizontal="justify" vertical="center"/>
    </xf>
    <xf numFmtId="0" fontId="12" fillId="6" borderId="1" xfId="0" applyFont="1" applyFill="1" applyBorder="1" applyAlignment="1">
      <alignment horizontal="justify" vertical="center"/>
    </xf>
    <xf numFmtId="0" fontId="11" fillId="6" borderId="1" xfId="0" applyFont="1" applyFill="1" applyBorder="1" applyAlignment="1">
      <alignment vertical="center"/>
    </xf>
    <xf numFmtId="0" fontId="11" fillId="6" borderId="1" xfId="0" applyFont="1" applyFill="1" applyBorder="1" applyAlignment="1">
      <alignment horizontal="left" vertical="center" wrapText="1"/>
    </xf>
    <xf numFmtId="0" fontId="12" fillId="7" borderId="1" xfId="0" applyFont="1" applyFill="1" applyBorder="1" applyAlignment="1">
      <alignment horizontal="center" vertical="center"/>
    </xf>
    <xf numFmtId="0" fontId="13" fillId="6" borderId="1" xfId="0" applyFont="1" applyFill="1" applyBorder="1" applyAlignment="1">
      <alignment vertical="center" wrapText="1"/>
    </xf>
    <xf numFmtId="0" fontId="11" fillId="6" borderId="1" xfId="0" applyFont="1" applyFill="1" applyBorder="1" applyAlignment="1">
      <alignment horizontal="left" vertical="center"/>
    </xf>
    <xf numFmtId="0" fontId="2" fillId="2" borderId="0" xfId="0" applyFont="1" applyFill="1" applyAlignment="1">
      <alignment horizontal="left" vertical="center" wrapText="1"/>
    </xf>
    <xf numFmtId="0" fontId="2" fillId="2" borderId="0" xfId="0" applyFont="1" applyFill="1" applyAlignment="1">
      <alignment horizontal="justify" vertical="center"/>
    </xf>
    <xf numFmtId="0" fontId="2" fillId="2" borderId="0" xfId="0" applyFont="1" applyFill="1" applyAlignment="1">
      <alignment vertical="center"/>
    </xf>
    <xf numFmtId="0" fontId="12" fillId="7" borderId="9" xfId="0" applyFont="1" applyFill="1" applyBorder="1" applyAlignment="1">
      <alignment vertical="center" wrapText="1"/>
    </xf>
    <xf numFmtId="0" fontId="2" fillId="2" borderId="0" xfId="0" applyFont="1" applyFill="1" applyAlignment="1">
      <alignment horizontal="left" vertical="center"/>
    </xf>
    <xf numFmtId="10" fontId="2" fillId="2" borderId="0" xfId="0" applyNumberFormat="1" applyFont="1" applyFill="1" applyAlignment="1">
      <alignment horizontal="justify" vertical="center"/>
    </xf>
    <xf numFmtId="9" fontId="11" fillId="6" borderId="1" xfId="1" applyFont="1" applyFill="1" applyBorder="1" applyAlignment="1">
      <alignment horizontal="left" vertical="center" wrapText="1"/>
    </xf>
    <xf numFmtId="14" fontId="11" fillId="6" borderId="1" xfId="0" applyNumberFormat="1" applyFont="1" applyFill="1" applyBorder="1" applyAlignment="1">
      <alignment horizontal="left" vertical="center" wrapText="1"/>
    </xf>
    <xf numFmtId="2" fontId="11" fillId="6" borderId="1" xfId="0" applyNumberFormat="1" applyFont="1" applyFill="1" applyBorder="1" applyAlignment="1">
      <alignment horizontal="left" vertical="center" wrapText="1"/>
    </xf>
    <xf numFmtId="10" fontId="19" fillId="6" borderId="1" xfId="0" applyNumberFormat="1" applyFont="1" applyFill="1" applyBorder="1" applyAlignment="1">
      <alignment horizontal="right" vertical="center" wrapText="1"/>
    </xf>
    <xf numFmtId="10" fontId="19" fillId="6" borderId="5" xfId="0" applyNumberFormat="1" applyFont="1" applyFill="1" applyBorder="1" applyAlignment="1">
      <alignment horizontal="right" vertical="center" wrapText="1"/>
    </xf>
    <xf numFmtId="2" fontId="11" fillId="6" borderId="1" xfId="0" applyNumberFormat="1" applyFont="1" applyFill="1" applyBorder="1" applyAlignment="1">
      <alignment vertical="center" wrapText="1"/>
    </xf>
    <xf numFmtId="0" fontId="12" fillId="6" borderId="1" xfId="0" applyFont="1" applyFill="1" applyBorder="1" applyAlignment="1">
      <alignment horizontal="left" vertical="top" wrapText="1"/>
    </xf>
    <xf numFmtId="0" fontId="12" fillId="6" borderId="1" xfId="0" applyFont="1" applyFill="1" applyBorder="1" applyAlignment="1">
      <alignment horizontal="left" vertical="center" wrapText="1"/>
    </xf>
    <xf numFmtId="10" fontId="19" fillId="6" borderId="9" xfId="0" applyNumberFormat="1" applyFont="1" applyFill="1" applyBorder="1" applyAlignment="1">
      <alignment horizontal="right" vertical="center" wrapText="1"/>
    </xf>
    <xf numFmtId="10" fontId="12" fillId="6" borderId="5" xfId="0" applyNumberFormat="1" applyFont="1" applyFill="1" applyBorder="1" applyAlignment="1">
      <alignment horizontal="right" vertical="center" wrapText="1"/>
    </xf>
    <xf numFmtId="10" fontId="19" fillId="6" borderId="10" xfId="0" applyNumberFormat="1" applyFont="1" applyFill="1" applyBorder="1" applyAlignment="1">
      <alignment horizontal="right" vertical="center" wrapText="1"/>
    </xf>
    <xf numFmtId="2" fontId="19" fillId="6" borderId="9" xfId="0" applyNumberFormat="1" applyFont="1" applyFill="1" applyBorder="1" applyAlignment="1">
      <alignment horizontal="right" vertical="center" wrapText="1"/>
    </xf>
    <xf numFmtId="2" fontId="19" fillId="6" borderId="10" xfId="0" applyNumberFormat="1" applyFont="1" applyFill="1" applyBorder="1" applyAlignment="1">
      <alignment horizontal="right" vertical="center" wrapText="1"/>
    </xf>
    <xf numFmtId="0" fontId="19" fillId="6" borderId="1" xfId="0" applyFont="1" applyFill="1" applyBorder="1" applyAlignment="1">
      <alignment horizontal="left" vertical="center" wrapText="1"/>
    </xf>
    <xf numFmtId="10" fontId="11" fillId="6" borderId="8" xfId="0" applyNumberFormat="1" applyFont="1" applyFill="1" applyBorder="1" applyAlignment="1">
      <alignment vertical="center" wrapText="1"/>
    </xf>
    <xf numFmtId="10" fontId="11" fillId="6" borderId="8" xfId="1" applyNumberFormat="1" applyFont="1" applyFill="1" applyBorder="1" applyAlignment="1">
      <alignment vertical="center" wrapText="1"/>
    </xf>
    <xf numFmtId="2" fontId="11" fillId="6" borderId="8" xfId="1" applyNumberFormat="1" applyFont="1" applyFill="1" applyBorder="1" applyAlignment="1">
      <alignment vertical="center" wrapText="1"/>
    </xf>
    <xf numFmtId="10" fontId="12" fillId="6" borderId="1" xfId="0" applyNumberFormat="1" applyFont="1" applyFill="1" applyBorder="1" applyAlignment="1">
      <alignment horizontal="right" vertical="center" wrapText="1"/>
    </xf>
    <xf numFmtId="0" fontId="20" fillId="6" borderId="1" xfId="0" applyFont="1" applyFill="1" applyBorder="1" applyAlignment="1">
      <alignment horizontal="left" vertical="center" wrapText="1"/>
    </xf>
    <xf numFmtId="14" fontId="12" fillId="6" borderId="1" xfId="0" applyNumberFormat="1" applyFont="1" applyFill="1" applyBorder="1" applyAlignment="1">
      <alignment horizontal="left" vertical="center" wrapText="1"/>
    </xf>
    <xf numFmtId="2" fontId="12" fillId="6" borderId="1" xfId="0" applyNumberFormat="1" applyFont="1" applyFill="1" applyBorder="1" applyAlignment="1">
      <alignment horizontal="left" vertical="center" wrapText="1"/>
    </xf>
    <xf numFmtId="0" fontId="11" fillId="8" borderId="1" xfId="0" applyFont="1" applyFill="1" applyBorder="1" applyAlignment="1">
      <alignment horizontal="left" vertical="center" wrapText="1"/>
    </xf>
    <xf numFmtId="0" fontId="11" fillId="9" borderId="1" xfId="0" applyFont="1" applyFill="1" applyBorder="1" applyAlignment="1">
      <alignment horizontal="left" vertical="center"/>
    </xf>
    <xf numFmtId="0" fontId="11" fillId="9" borderId="1" xfId="0" applyFont="1" applyFill="1" applyBorder="1" applyAlignment="1">
      <alignment horizontal="left" vertical="center" wrapText="1"/>
    </xf>
    <xf numFmtId="0" fontId="11" fillId="9" borderId="1" xfId="0" applyFont="1" applyFill="1" applyBorder="1" applyAlignment="1">
      <alignment vertical="center" wrapText="1"/>
    </xf>
    <xf numFmtId="14" fontId="11" fillId="9" borderId="1" xfId="0" applyNumberFormat="1" applyFont="1" applyFill="1" applyBorder="1" applyAlignment="1">
      <alignment horizontal="left" vertical="center" wrapText="1"/>
    </xf>
    <xf numFmtId="2" fontId="11" fillId="9" borderId="1" xfId="0" applyNumberFormat="1" applyFont="1" applyFill="1" applyBorder="1" applyAlignment="1">
      <alignment horizontal="left" vertical="center" wrapText="1"/>
    </xf>
    <xf numFmtId="9" fontId="11" fillId="9" borderId="1" xfId="0" applyNumberFormat="1" applyFont="1" applyFill="1" applyBorder="1" applyAlignment="1">
      <alignment horizontal="left" vertical="center" wrapText="1"/>
    </xf>
    <xf numFmtId="10" fontId="11" fillId="9" borderId="8" xfId="0" applyNumberFormat="1" applyFont="1" applyFill="1" applyBorder="1" applyAlignment="1">
      <alignment vertical="center" wrapText="1"/>
    </xf>
    <xf numFmtId="10" fontId="11" fillId="9" borderId="8" xfId="1" applyNumberFormat="1" applyFont="1" applyFill="1" applyBorder="1" applyAlignment="1">
      <alignment vertical="center" wrapText="1"/>
    </xf>
    <xf numFmtId="2" fontId="11" fillId="9" borderId="8" xfId="1" applyNumberFormat="1" applyFont="1" applyFill="1" applyBorder="1" applyAlignment="1">
      <alignment vertical="center" wrapText="1"/>
    </xf>
    <xf numFmtId="0" fontId="13" fillId="9" borderId="1" xfId="0" applyFont="1" applyFill="1" applyBorder="1" applyAlignment="1">
      <alignment vertical="center" wrapText="1"/>
    </xf>
    <xf numFmtId="9" fontId="11" fillId="9" borderId="1" xfId="1" applyFont="1" applyFill="1" applyBorder="1" applyAlignment="1">
      <alignment horizontal="left" vertical="center" wrapText="1"/>
    </xf>
    <xf numFmtId="10" fontId="12" fillId="9" borderId="1" xfId="0" applyNumberFormat="1" applyFont="1" applyFill="1" applyBorder="1" applyAlignment="1">
      <alignment horizontal="right" vertical="center" wrapText="1"/>
    </xf>
    <xf numFmtId="10" fontId="12" fillId="9" borderId="5" xfId="0" applyNumberFormat="1" applyFont="1" applyFill="1" applyBorder="1" applyAlignment="1">
      <alignment horizontal="right" vertical="center" wrapText="1"/>
    </xf>
    <xf numFmtId="10" fontId="19" fillId="9" borderId="9" xfId="0" applyNumberFormat="1" applyFont="1" applyFill="1" applyBorder="1" applyAlignment="1">
      <alignment horizontal="right" vertical="center" wrapText="1"/>
    </xf>
    <xf numFmtId="10" fontId="19" fillId="9" borderId="10" xfId="0" applyNumberFormat="1" applyFont="1" applyFill="1" applyBorder="1" applyAlignment="1">
      <alignment horizontal="right" vertical="center" wrapText="1"/>
    </xf>
    <xf numFmtId="2" fontId="11" fillId="9" borderId="1" xfId="1" applyNumberFormat="1" applyFont="1" applyFill="1" applyBorder="1" applyAlignment="1">
      <alignment vertical="center" wrapText="1"/>
    </xf>
    <xf numFmtId="0" fontId="22" fillId="6" borderId="1" xfId="0" applyFont="1" applyFill="1" applyBorder="1" applyAlignment="1">
      <alignment vertical="center" wrapText="1"/>
    </xf>
    <xf numFmtId="9" fontId="11" fillId="6" borderId="1" xfId="0" applyNumberFormat="1" applyFont="1" applyFill="1" applyBorder="1" applyAlignment="1">
      <alignment horizontal="center" vertical="center"/>
    </xf>
    <xf numFmtId="0" fontId="22" fillId="6" borderId="11" xfId="0" applyFont="1" applyFill="1" applyBorder="1" applyAlignment="1">
      <alignment vertical="center" wrapText="1"/>
    </xf>
    <xf numFmtId="10" fontId="12" fillId="6" borderId="5" xfId="0" applyNumberFormat="1" applyFont="1" applyFill="1" applyBorder="1" applyAlignment="1">
      <alignment horizontal="center" vertical="center" wrapText="1"/>
    </xf>
    <xf numFmtId="10" fontId="12" fillId="6" borderId="1" xfId="0" applyNumberFormat="1" applyFont="1" applyFill="1" applyBorder="1" applyAlignment="1">
      <alignment horizontal="center" vertical="center" wrapText="1"/>
    </xf>
    <xf numFmtId="0" fontId="22" fillId="6" borderId="1" xfId="0" applyFont="1" applyFill="1" applyBorder="1" applyAlignment="1">
      <alignment vertical="center"/>
    </xf>
    <xf numFmtId="0" fontId="22" fillId="6" borderId="1" xfId="0" applyFont="1" applyFill="1" applyBorder="1" applyAlignment="1">
      <alignment vertical="top" wrapText="1"/>
    </xf>
    <xf numFmtId="10" fontId="11" fillId="6" borderId="1" xfId="0" applyNumberFormat="1" applyFont="1" applyFill="1" applyBorder="1" applyAlignment="1">
      <alignment horizontal="center" vertical="center"/>
    </xf>
    <xf numFmtId="9" fontId="11" fillId="6" borderId="1" xfId="0" applyNumberFormat="1" applyFont="1" applyFill="1" applyBorder="1" applyAlignment="1">
      <alignment vertical="center"/>
    </xf>
    <xf numFmtId="0" fontId="12" fillId="6" borderId="1" xfId="0" applyFont="1" applyFill="1" applyBorder="1" applyAlignment="1">
      <alignment horizontal="justify" vertical="center" wrapText="1"/>
    </xf>
    <xf numFmtId="0" fontId="11" fillId="6" borderId="8" xfId="0" applyFont="1" applyFill="1" applyBorder="1" applyAlignment="1">
      <alignment horizontal="left" vertical="center" wrapText="1"/>
    </xf>
    <xf numFmtId="2" fontId="2" fillId="2" borderId="0" xfId="0" applyNumberFormat="1" applyFont="1" applyFill="1" applyAlignment="1">
      <alignment horizontal="center" vertical="center"/>
    </xf>
    <xf numFmtId="0" fontId="13" fillId="6" borderId="1" xfId="0" applyFont="1" applyFill="1" applyBorder="1" applyAlignment="1">
      <alignment horizontal="left" vertical="center" wrapText="1"/>
    </xf>
    <xf numFmtId="10" fontId="11" fillId="6" borderId="1" xfId="0" applyNumberFormat="1" applyFont="1" applyFill="1" applyBorder="1" applyAlignment="1">
      <alignment vertical="center"/>
    </xf>
    <xf numFmtId="2" fontId="11" fillId="6" borderId="1" xfId="0" applyNumberFormat="1" applyFont="1" applyFill="1" applyBorder="1" applyAlignment="1">
      <alignment horizontal="center" vertical="center"/>
    </xf>
    <xf numFmtId="0" fontId="12" fillId="6" borderId="1" xfId="0" applyFont="1" applyFill="1" applyBorder="1" applyAlignment="1">
      <alignment horizontal="left" vertical="center"/>
    </xf>
    <xf numFmtId="14" fontId="11" fillId="6" borderId="1" xfId="0" applyNumberFormat="1" applyFont="1" applyFill="1" applyBorder="1" applyAlignment="1">
      <alignment horizontal="left" vertical="center"/>
    </xf>
    <xf numFmtId="2" fontId="12" fillId="6" borderId="5" xfId="0" applyNumberFormat="1" applyFont="1" applyFill="1" applyBorder="1" applyAlignment="1">
      <alignment horizontal="center" vertical="center" wrapText="1"/>
    </xf>
    <xf numFmtId="2" fontId="12" fillId="6" borderId="1" xfId="0" applyNumberFormat="1" applyFont="1" applyFill="1" applyBorder="1" applyAlignment="1">
      <alignment horizontal="center" vertical="center" wrapText="1"/>
    </xf>
    <xf numFmtId="0" fontId="19" fillId="7" borderId="10" xfId="0" applyFont="1" applyFill="1" applyBorder="1" applyAlignment="1">
      <alignment horizontal="left" vertical="center" wrapText="1"/>
    </xf>
    <xf numFmtId="0" fontId="11" fillId="6" borderId="8" xfId="0" applyFont="1" applyFill="1" applyBorder="1" applyAlignment="1">
      <alignment vertical="center"/>
    </xf>
    <xf numFmtId="0" fontId="11" fillId="6" borderId="8" xfId="0" applyFont="1" applyFill="1" applyBorder="1" applyAlignment="1">
      <alignment vertical="center" wrapText="1"/>
    </xf>
    <xf numFmtId="0" fontId="11" fillId="6" borderId="8" xfId="0" applyFont="1" applyFill="1" applyBorder="1" applyAlignment="1">
      <alignment horizontal="left" vertical="center"/>
    </xf>
    <xf numFmtId="14" fontId="11" fillId="6" borderId="8" xfId="0" applyNumberFormat="1" applyFont="1" applyFill="1" applyBorder="1" applyAlignment="1">
      <alignment vertical="center" wrapText="1"/>
    </xf>
    <xf numFmtId="14" fontId="11" fillId="6" borderId="8" xfId="0" applyNumberFormat="1" applyFont="1" applyFill="1" applyBorder="1" applyAlignment="1">
      <alignment vertical="center"/>
    </xf>
    <xf numFmtId="2" fontId="11" fillId="6" borderId="8" xfId="0" applyNumberFormat="1" applyFont="1" applyFill="1" applyBorder="1" applyAlignment="1">
      <alignment horizontal="center" vertical="center" wrapText="1"/>
    </xf>
    <xf numFmtId="9" fontId="11" fillId="6" borderId="8" xfId="0" applyNumberFormat="1" applyFont="1" applyFill="1" applyBorder="1" applyAlignment="1">
      <alignment horizontal="left" vertical="center" wrapText="1"/>
    </xf>
    <xf numFmtId="0" fontId="11" fillId="2" borderId="12" xfId="0" applyFont="1" applyFill="1" applyBorder="1" applyAlignment="1">
      <alignment vertical="center"/>
    </xf>
    <xf numFmtId="0" fontId="11" fillId="2" borderId="12" xfId="0" applyFont="1" applyFill="1" applyBorder="1" applyAlignment="1">
      <alignment vertical="center" wrapText="1"/>
    </xf>
    <xf numFmtId="0" fontId="24" fillId="2" borderId="12" xfId="0" applyFont="1" applyFill="1" applyBorder="1" applyAlignment="1">
      <alignment vertical="center" wrapText="1"/>
    </xf>
    <xf numFmtId="9" fontId="11" fillId="2" borderId="12" xfId="0" applyNumberFormat="1" applyFont="1" applyFill="1" applyBorder="1" applyAlignment="1">
      <alignment vertical="center"/>
    </xf>
    <xf numFmtId="0" fontId="12" fillId="2" borderId="12" xfId="0" applyFont="1" applyFill="1" applyBorder="1" applyAlignment="1">
      <alignment horizontal="justify" vertical="center"/>
    </xf>
    <xf numFmtId="0" fontId="11" fillId="2" borderId="12" xfId="0" applyFont="1" applyFill="1" applyBorder="1" applyAlignment="1">
      <alignment horizontal="left" vertical="center"/>
    </xf>
    <xf numFmtId="14" fontId="11" fillId="2" borderId="12" xfId="0" applyNumberFormat="1" applyFont="1" applyFill="1" applyBorder="1" applyAlignment="1">
      <alignment vertical="center" wrapText="1"/>
    </xf>
    <xf numFmtId="14" fontId="11" fillId="2" borderId="12" xfId="0" applyNumberFormat="1" applyFont="1" applyFill="1" applyBorder="1" applyAlignment="1">
      <alignment vertical="center"/>
    </xf>
    <xf numFmtId="0" fontId="11" fillId="2" borderId="12" xfId="0" applyFont="1" applyFill="1" applyBorder="1" applyAlignment="1">
      <alignment horizontal="left" vertical="center" wrapText="1"/>
    </xf>
    <xf numFmtId="2" fontId="11" fillId="2" borderId="12" xfId="0" applyNumberFormat="1" applyFont="1" applyFill="1" applyBorder="1" applyAlignment="1">
      <alignment horizontal="center" vertical="center" wrapText="1"/>
    </xf>
    <xf numFmtId="9" fontId="11" fillId="2" borderId="12" xfId="0" applyNumberFormat="1" applyFont="1" applyFill="1" applyBorder="1" applyAlignment="1">
      <alignment horizontal="left" vertical="center" wrapText="1"/>
    </xf>
    <xf numFmtId="10" fontId="12" fillId="2" borderId="12" xfId="0" applyNumberFormat="1" applyFont="1" applyFill="1" applyBorder="1" applyAlignment="1">
      <alignment horizontal="center" vertical="center" wrapText="1"/>
    </xf>
    <xf numFmtId="10" fontId="11" fillId="2" borderId="12" xfId="0" applyNumberFormat="1" applyFont="1" applyFill="1" applyBorder="1" applyAlignment="1">
      <alignment vertical="center" wrapText="1"/>
    </xf>
    <xf numFmtId="10" fontId="11" fillId="2" borderId="12" xfId="1" applyNumberFormat="1" applyFont="1" applyFill="1" applyBorder="1" applyAlignment="1">
      <alignment vertical="center" wrapText="1"/>
    </xf>
    <xf numFmtId="2" fontId="11" fillId="2" borderId="12" xfId="1" applyNumberFormat="1" applyFont="1" applyFill="1" applyBorder="1" applyAlignment="1">
      <alignment vertical="center" wrapText="1"/>
    </xf>
    <xf numFmtId="0" fontId="11" fillId="6" borderId="1" xfId="0" applyFont="1" applyFill="1" applyBorder="1" applyAlignment="1">
      <alignment horizontal="center" vertical="center" wrapText="1"/>
    </xf>
    <xf numFmtId="1" fontId="11" fillId="6" borderId="1" xfId="0" applyNumberFormat="1" applyFont="1" applyFill="1" applyBorder="1" applyAlignment="1">
      <alignment horizontal="center" vertical="center"/>
    </xf>
    <xf numFmtId="0" fontId="11" fillId="6" borderId="1" xfId="0" applyFont="1" applyFill="1" applyBorder="1" applyAlignment="1">
      <alignment horizontal="justify" vertical="center" wrapText="1"/>
    </xf>
    <xf numFmtId="0" fontId="11" fillId="6" borderId="1" xfId="0" applyFont="1" applyFill="1" applyBorder="1" applyAlignment="1">
      <alignment horizontal="justify" vertical="center"/>
    </xf>
    <xf numFmtId="14" fontId="11" fillId="6" borderId="1" xfId="0" applyNumberFormat="1" applyFont="1" applyFill="1" applyBorder="1" applyAlignment="1">
      <alignment horizontal="center" vertical="center" wrapText="1"/>
    </xf>
    <xf numFmtId="14" fontId="11" fillId="6" borderId="1" xfId="0" applyNumberFormat="1" applyFont="1" applyFill="1" applyBorder="1" applyAlignment="1">
      <alignment horizontal="center" vertical="center"/>
    </xf>
    <xf numFmtId="0" fontId="11" fillId="6" borderId="8" xfId="0" applyFont="1" applyFill="1" applyBorder="1" applyAlignment="1">
      <alignment horizontal="center" vertical="center"/>
    </xf>
    <xf numFmtId="9" fontId="11" fillId="6" borderId="8" xfId="0" applyNumberFormat="1" applyFont="1" applyFill="1" applyBorder="1" applyAlignment="1">
      <alignment horizontal="center" vertical="center"/>
    </xf>
    <xf numFmtId="14" fontId="11" fillId="6" borderId="8" xfId="0" applyNumberFormat="1" applyFont="1" applyFill="1" applyBorder="1" applyAlignment="1">
      <alignment horizontal="center" vertical="center" wrapText="1"/>
    </xf>
    <xf numFmtId="14" fontId="11" fillId="6" borderId="8" xfId="0" applyNumberFormat="1" applyFont="1" applyFill="1" applyBorder="1" applyAlignment="1">
      <alignment horizontal="center" vertical="center"/>
    </xf>
    <xf numFmtId="0" fontId="11" fillId="6" borderId="8" xfId="0" applyFont="1" applyFill="1" applyBorder="1" applyAlignment="1">
      <alignment horizontal="center" vertical="center" wrapText="1"/>
    </xf>
    <xf numFmtId="2" fontId="12" fillId="6" borderId="4" xfId="0" applyNumberFormat="1" applyFont="1" applyFill="1" applyBorder="1" applyAlignment="1">
      <alignment horizontal="center" vertical="center" wrapText="1"/>
    </xf>
    <xf numFmtId="2" fontId="12" fillId="6" borderId="8" xfId="0" applyNumberFormat="1" applyFont="1" applyFill="1" applyBorder="1" applyAlignment="1">
      <alignment horizontal="center" vertical="center" wrapText="1"/>
    </xf>
    <xf numFmtId="2" fontId="11" fillId="6" borderId="1" xfId="0" applyNumberFormat="1" applyFont="1" applyFill="1" applyBorder="1" applyAlignment="1">
      <alignment vertical="center"/>
    </xf>
    <xf numFmtId="9" fontId="11" fillId="6" borderId="1" xfId="0" applyNumberFormat="1" applyFont="1" applyFill="1" applyBorder="1" applyAlignment="1">
      <alignment vertical="center" wrapText="1"/>
    </xf>
    <xf numFmtId="9" fontId="11" fillId="6" borderId="1" xfId="1" applyFont="1" applyFill="1" applyBorder="1" applyAlignment="1">
      <alignment vertical="center"/>
    </xf>
    <xf numFmtId="10" fontId="11" fillId="6" borderId="1" xfId="0" applyNumberFormat="1" applyFont="1" applyFill="1" applyBorder="1" applyAlignment="1">
      <alignment horizontal="right" vertical="center" wrapText="1"/>
    </xf>
    <xf numFmtId="0" fontId="25" fillId="7" borderId="5" xfId="0" applyFont="1" applyFill="1" applyBorder="1"/>
    <xf numFmtId="0" fontId="25" fillId="7" borderId="5" xfId="0" applyFont="1" applyFill="1" applyBorder="1" applyAlignment="1">
      <alignment wrapText="1"/>
    </xf>
    <xf numFmtId="0" fontId="25" fillId="10" borderId="5" xfId="0" applyFont="1" applyFill="1" applyBorder="1" applyAlignment="1">
      <alignment wrapText="1"/>
    </xf>
    <xf numFmtId="0" fontId="25" fillId="10" borderId="5" xfId="0" applyFont="1" applyFill="1" applyBorder="1"/>
    <xf numFmtId="14" fontId="25" fillId="10" borderId="5" xfId="0" applyNumberFormat="1" applyFont="1" applyFill="1" applyBorder="1" applyAlignment="1">
      <alignment wrapText="1"/>
    </xf>
    <xf numFmtId="14" fontId="25" fillId="10" borderId="5" xfId="0" applyNumberFormat="1" applyFont="1" applyFill="1" applyBorder="1"/>
    <xf numFmtId="10" fontId="25" fillId="10" borderId="5" xfId="0" applyNumberFormat="1" applyFont="1" applyFill="1" applyBorder="1" applyAlignment="1">
      <alignment wrapText="1"/>
    </xf>
    <xf numFmtId="0" fontId="25" fillId="7" borderId="10" xfId="0" applyFont="1" applyFill="1" applyBorder="1"/>
    <xf numFmtId="0" fontId="25" fillId="7" borderId="10" xfId="0" applyFont="1" applyFill="1" applyBorder="1" applyAlignment="1">
      <alignment wrapText="1"/>
    </xf>
    <xf numFmtId="0" fontId="25" fillId="10" borderId="10" xfId="0" applyFont="1" applyFill="1" applyBorder="1" applyAlignment="1">
      <alignment wrapText="1"/>
    </xf>
    <xf numFmtId="0" fontId="25" fillId="10" borderId="10" xfId="0" applyFont="1" applyFill="1" applyBorder="1"/>
    <xf numFmtId="14" fontId="25" fillId="10" borderId="10" xfId="0" applyNumberFormat="1" applyFont="1" applyFill="1" applyBorder="1" applyAlignment="1">
      <alignment wrapText="1"/>
    </xf>
    <xf numFmtId="14" fontId="25" fillId="10" borderId="10" xfId="0" applyNumberFormat="1" applyFont="1" applyFill="1" applyBorder="1"/>
    <xf numFmtId="10" fontId="25" fillId="10" borderId="10" xfId="0" applyNumberFormat="1" applyFont="1" applyFill="1" applyBorder="1" applyAlignment="1">
      <alignment wrapText="1"/>
    </xf>
    <xf numFmtId="9" fontId="25" fillId="10" borderId="10" xfId="0" applyNumberFormat="1" applyFont="1" applyFill="1" applyBorder="1" applyAlignment="1">
      <alignment wrapText="1"/>
    </xf>
    <xf numFmtId="9" fontId="25" fillId="10" borderId="10" xfId="0" applyNumberFormat="1" applyFont="1" applyFill="1" applyBorder="1"/>
    <xf numFmtId="0" fontId="25" fillId="10" borderId="7" xfId="0" applyFont="1" applyFill="1" applyBorder="1" applyAlignment="1">
      <alignment wrapText="1"/>
    </xf>
    <xf numFmtId="0" fontId="25" fillId="10" borderId="7" xfId="0" applyFont="1" applyFill="1" applyBorder="1"/>
    <xf numFmtId="14" fontId="25" fillId="10" borderId="7" xfId="0" applyNumberFormat="1" applyFont="1" applyFill="1" applyBorder="1" applyAlignment="1">
      <alignment wrapText="1"/>
    </xf>
    <xf numFmtId="0" fontId="25" fillId="10" borderId="4" xfId="0" applyFont="1" applyFill="1" applyBorder="1" applyAlignment="1">
      <alignment wrapText="1"/>
    </xf>
    <xf numFmtId="0" fontId="25" fillId="10" borderId="4" xfId="0" applyFont="1" applyFill="1" applyBorder="1"/>
    <xf numFmtId="14" fontId="25" fillId="10" borderId="4" xfId="0" applyNumberFormat="1" applyFont="1" applyFill="1" applyBorder="1" applyAlignment="1">
      <alignment wrapText="1"/>
    </xf>
    <xf numFmtId="10" fontId="25" fillId="10" borderId="4" xfId="0" applyNumberFormat="1" applyFont="1" applyFill="1" applyBorder="1" applyAlignment="1">
      <alignment wrapText="1"/>
    </xf>
    <xf numFmtId="0" fontId="25" fillId="10" borderId="1" xfId="0" applyFont="1" applyFill="1" applyBorder="1"/>
    <xf numFmtId="0" fontId="25" fillId="10" borderId="9" xfId="0" applyFont="1" applyFill="1" applyBorder="1"/>
    <xf numFmtId="0" fontId="25" fillId="10" borderId="6" xfId="0" applyFont="1" applyFill="1" applyBorder="1"/>
    <xf numFmtId="9" fontId="27" fillId="6" borderId="8" xfId="2" applyNumberFormat="1" applyFont="1" applyFill="1" applyBorder="1" applyAlignment="1">
      <alignment horizontal="left" vertical="center" wrapText="1"/>
    </xf>
    <xf numFmtId="0" fontId="0" fillId="0" borderId="12" xfId="0" applyBorder="1"/>
    <xf numFmtId="0" fontId="0" fillId="0" borderId="12" xfId="0" applyBorder="1" applyAlignment="1">
      <alignment wrapText="1"/>
    </xf>
    <xf numFmtId="2" fontId="11" fillId="6" borderId="8" xfId="0" applyNumberFormat="1" applyFont="1" applyFill="1" applyBorder="1" applyAlignment="1">
      <alignment vertical="center" wrapText="1"/>
    </xf>
    <xf numFmtId="2" fontId="25" fillId="10" borderId="5" xfId="0" applyNumberFormat="1" applyFont="1" applyFill="1" applyBorder="1" applyAlignment="1">
      <alignment wrapText="1"/>
    </xf>
    <xf numFmtId="0" fontId="25" fillId="10" borderId="12" xfId="0" applyFont="1" applyFill="1" applyBorder="1"/>
    <xf numFmtId="0" fontId="25" fillId="7" borderId="12" xfId="0" applyFont="1" applyFill="1" applyBorder="1" applyAlignment="1">
      <alignment wrapText="1"/>
    </xf>
    <xf numFmtId="0" fontId="25" fillId="7" borderId="12" xfId="0" applyFont="1" applyFill="1" applyBorder="1"/>
    <xf numFmtId="0" fontId="25" fillId="10" borderId="12" xfId="0" applyFont="1" applyFill="1" applyBorder="1" applyAlignment="1">
      <alignment wrapText="1"/>
    </xf>
    <xf numFmtId="14" fontId="25" fillId="10" borderId="12" xfId="0" applyNumberFormat="1" applyFont="1" applyFill="1" applyBorder="1" applyAlignment="1">
      <alignment wrapText="1"/>
    </xf>
    <xf numFmtId="14" fontId="25" fillId="10" borderId="12" xfId="0" applyNumberFormat="1" applyFont="1" applyFill="1" applyBorder="1"/>
    <xf numFmtId="0" fontId="25" fillId="7" borderId="7" xfId="0" applyFont="1" applyFill="1" applyBorder="1" applyAlignment="1">
      <alignment wrapText="1"/>
    </xf>
    <xf numFmtId="0" fontId="25" fillId="7" borderId="7" xfId="0" applyFont="1" applyFill="1" applyBorder="1"/>
    <xf numFmtId="14" fontId="25" fillId="10" borderId="7" xfId="0" applyNumberFormat="1" applyFont="1" applyFill="1" applyBorder="1"/>
    <xf numFmtId="2" fontId="25" fillId="10" borderId="10" xfId="0" applyNumberFormat="1" applyFont="1" applyFill="1" applyBorder="1" applyAlignment="1">
      <alignment wrapText="1"/>
    </xf>
    <xf numFmtId="2" fontId="25" fillId="10" borderId="4" xfId="0" applyNumberFormat="1" applyFont="1" applyFill="1" applyBorder="1" applyAlignment="1">
      <alignment wrapText="1"/>
    </xf>
    <xf numFmtId="2" fontId="25" fillId="10" borderId="12" xfId="0" applyNumberFormat="1" applyFont="1" applyFill="1" applyBorder="1" applyAlignment="1">
      <alignment wrapText="1"/>
    </xf>
    <xf numFmtId="2" fontId="11" fillId="6" borderId="12" xfId="1" applyNumberFormat="1" applyFont="1" applyFill="1" applyBorder="1" applyAlignment="1">
      <alignment vertical="center" wrapText="1"/>
    </xf>
    <xf numFmtId="0" fontId="11" fillId="6" borderId="12" xfId="0" applyFont="1" applyFill="1" applyBorder="1" applyAlignment="1">
      <alignment vertical="center"/>
    </xf>
    <xf numFmtId="0" fontId="11" fillId="6" borderId="12" xfId="0" applyFont="1" applyFill="1" applyBorder="1" applyAlignment="1">
      <alignment vertical="center" wrapText="1"/>
    </xf>
    <xf numFmtId="0" fontId="11" fillId="6" borderId="12" xfId="0" applyFont="1" applyFill="1" applyBorder="1" applyAlignment="1">
      <alignment horizontal="justify" vertical="center" wrapText="1"/>
    </xf>
    <xf numFmtId="14" fontId="11" fillId="6" borderId="12" xfId="0" applyNumberFormat="1" applyFont="1" applyFill="1" applyBorder="1" applyAlignment="1">
      <alignment vertical="center" wrapText="1"/>
    </xf>
    <xf numFmtId="14" fontId="11" fillId="6" borderId="12" xfId="0" applyNumberFormat="1" applyFont="1" applyFill="1" applyBorder="1" applyAlignment="1">
      <alignment vertical="center"/>
    </xf>
    <xf numFmtId="0" fontId="11" fillId="6" borderId="12" xfId="0" applyFont="1" applyFill="1" applyBorder="1" applyAlignment="1">
      <alignment horizontal="left" vertical="center" wrapText="1"/>
    </xf>
    <xf numFmtId="2" fontId="11" fillId="6" borderId="12" xfId="0" applyNumberFormat="1" applyFont="1" applyFill="1" applyBorder="1" applyAlignment="1">
      <alignment horizontal="center" vertical="center" wrapText="1"/>
    </xf>
    <xf numFmtId="9" fontId="11" fillId="6" borderId="12" xfId="0" applyNumberFormat="1" applyFont="1" applyFill="1" applyBorder="1" applyAlignment="1">
      <alignment horizontal="left" vertical="center" wrapText="1"/>
    </xf>
    <xf numFmtId="10" fontId="11" fillId="6" borderId="12" xfId="0" applyNumberFormat="1" applyFont="1" applyFill="1" applyBorder="1" applyAlignment="1">
      <alignment vertical="center" wrapText="1"/>
    </xf>
    <xf numFmtId="10" fontId="11" fillId="6" borderId="12" xfId="1" applyNumberFormat="1" applyFont="1" applyFill="1" applyBorder="1" applyAlignment="1">
      <alignment vertical="center" wrapText="1"/>
    </xf>
    <xf numFmtId="9" fontId="11" fillId="6" borderId="8" xfId="1" applyFont="1" applyFill="1" applyBorder="1" applyAlignment="1">
      <alignment vertical="center"/>
    </xf>
    <xf numFmtId="0" fontId="11" fillId="6" borderId="8" xfId="0" applyFont="1" applyFill="1" applyBorder="1" applyAlignment="1">
      <alignment horizontal="justify" vertical="center" wrapText="1"/>
    </xf>
    <xf numFmtId="0" fontId="11" fillId="6" borderId="12" xfId="0" applyFont="1" applyFill="1" applyBorder="1" applyAlignment="1">
      <alignment horizontal="center" vertical="center" wrapText="1"/>
    </xf>
    <xf numFmtId="9" fontId="11" fillId="6" borderId="12" xfId="0" applyNumberFormat="1" applyFont="1" applyFill="1" applyBorder="1" applyAlignment="1">
      <alignment horizontal="center" vertical="center"/>
    </xf>
    <xf numFmtId="0" fontId="11" fillId="6" borderId="12" xfId="0" applyFont="1" applyFill="1" applyBorder="1" applyAlignment="1">
      <alignment horizontal="justify" vertical="center"/>
    </xf>
    <xf numFmtId="0" fontId="11" fillId="6" borderId="12" xfId="0" applyFont="1" applyFill="1" applyBorder="1" applyAlignment="1">
      <alignment horizontal="center" vertical="center"/>
    </xf>
    <xf numFmtId="14" fontId="11" fillId="6" borderId="12" xfId="0" applyNumberFormat="1" applyFont="1" applyFill="1" applyBorder="1" applyAlignment="1">
      <alignment horizontal="center" vertical="center" wrapText="1"/>
    </xf>
    <xf numFmtId="1" fontId="11" fillId="6" borderId="8" xfId="0" applyNumberFormat="1" applyFont="1" applyFill="1" applyBorder="1" applyAlignment="1">
      <alignment horizontal="center" vertical="center"/>
    </xf>
    <xf numFmtId="0" fontId="11" fillId="6" borderId="8" xfId="0" applyFont="1" applyFill="1" applyBorder="1" applyAlignment="1">
      <alignment horizontal="justify" vertical="center"/>
    </xf>
    <xf numFmtId="10" fontId="19" fillId="6" borderId="2" xfId="0" applyNumberFormat="1" applyFont="1" applyFill="1" applyBorder="1" applyAlignment="1">
      <alignment horizontal="right" vertical="center" wrapText="1"/>
    </xf>
    <xf numFmtId="2" fontId="19" fillId="6" borderId="2" xfId="0" applyNumberFormat="1" applyFont="1" applyFill="1" applyBorder="1" applyAlignment="1">
      <alignment horizontal="right" vertical="center" wrapText="1"/>
    </xf>
    <xf numFmtId="10" fontId="11" fillId="6" borderId="4" xfId="0" applyNumberFormat="1" applyFont="1" applyFill="1" applyBorder="1" applyAlignment="1">
      <alignment vertical="center" wrapText="1"/>
    </xf>
    <xf numFmtId="2" fontId="19" fillId="6" borderId="7" xfId="0" applyNumberFormat="1" applyFont="1" applyFill="1" applyBorder="1" applyAlignment="1">
      <alignment horizontal="right" vertical="center" wrapText="1"/>
    </xf>
    <xf numFmtId="0" fontId="19" fillId="6" borderId="12" xfId="0" applyFont="1" applyFill="1" applyBorder="1" applyAlignment="1">
      <alignment horizontal="left" vertical="center" wrapText="1"/>
    </xf>
    <xf numFmtId="14" fontId="11" fillId="6" borderId="12" xfId="0" applyNumberFormat="1" applyFont="1" applyFill="1" applyBorder="1" applyAlignment="1">
      <alignment horizontal="left" vertical="center" wrapText="1"/>
    </xf>
    <xf numFmtId="2" fontId="11" fillId="6" borderId="12" xfId="0" applyNumberFormat="1" applyFont="1" applyFill="1" applyBorder="1" applyAlignment="1">
      <alignment horizontal="left" vertical="center" wrapText="1"/>
    </xf>
    <xf numFmtId="0" fontId="11" fillId="9" borderId="8" xfId="0" applyFont="1" applyFill="1" applyBorder="1" applyAlignment="1">
      <alignment horizontal="left" vertical="center"/>
    </xf>
    <xf numFmtId="0" fontId="11" fillId="9" borderId="8" xfId="0" applyFont="1" applyFill="1" applyBorder="1" applyAlignment="1">
      <alignment horizontal="left" vertical="center" wrapText="1"/>
    </xf>
    <xf numFmtId="0" fontId="11" fillId="9" borderId="8" xfId="0" applyFont="1" applyFill="1" applyBorder="1" applyAlignment="1">
      <alignment vertical="center" wrapText="1"/>
    </xf>
    <xf numFmtId="0" fontId="13" fillId="9" borderId="8" xfId="0" applyFont="1" applyFill="1" applyBorder="1" applyAlignment="1">
      <alignment vertical="center" wrapText="1"/>
    </xf>
    <xf numFmtId="9" fontId="11" fillId="9" borderId="8" xfId="1" applyFont="1" applyFill="1" applyBorder="1" applyAlignment="1">
      <alignment horizontal="left" vertical="center" wrapText="1"/>
    </xf>
    <xf numFmtId="14" fontId="11" fillId="9" borderId="8" xfId="0" applyNumberFormat="1" applyFont="1" applyFill="1" applyBorder="1" applyAlignment="1">
      <alignment horizontal="left" vertical="center" wrapText="1"/>
    </xf>
    <xf numFmtId="2" fontId="11" fillId="9" borderId="8" xfId="0" applyNumberFormat="1" applyFont="1" applyFill="1" applyBorder="1" applyAlignment="1">
      <alignment horizontal="left" vertical="center" wrapText="1"/>
    </xf>
    <xf numFmtId="9" fontId="11" fillId="9" borderId="8" xfId="0" applyNumberFormat="1" applyFont="1" applyFill="1" applyBorder="1" applyAlignment="1">
      <alignment horizontal="left" vertical="center" wrapText="1"/>
    </xf>
    <xf numFmtId="10" fontId="12" fillId="9" borderId="8" xfId="0" applyNumberFormat="1" applyFont="1" applyFill="1" applyBorder="1" applyAlignment="1">
      <alignment horizontal="right" vertical="center" wrapText="1"/>
    </xf>
    <xf numFmtId="10" fontId="12" fillId="9" borderId="4" xfId="0" applyNumberFormat="1" applyFont="1" applyFill="1" applyBorder="1" applyAlignment="1">
      <alignment horizontal="right" vertical="center" wrapText="1"/>
    </xf>
    <xf numFmtId="10" fontId="19" fillId="9" borderId="6" xfId="0" applyNumberFormat="1" applyFont="1" applyFill="1" applyBorder="1" applyAlignment="1">
      <alignment horizontal="right" vertical="center" wrapText="1"/>
    </xf>
    <xf numFmtId="10" fontId="19" fillId="9" borderId="7" xfId="0" applyNumberFormat="1" applyFont="1" applyFill="1" applyBorder="1" applyAlignment="1">
      <alignment horizontal="right" vertical="center" wrapText="1"/>
    </xf>
    <xf numFmtId="0" fontId="11" fillId="6" borderId="12" xfId="0" applyFont="1" applyFill="1" applyBorder="1" applyAlignment="1">
      <alignment horizontal="left" vertical="center"/>
    </xf>
    <xf numFmtId="0" fontId="12" fillId="6" borderId="12" xfId="0" applyFont="1" applyFill="1" applyBorder="1" applyAlignment="1">
      <alignment horizontal="justify" vertical="center"/>
    </xf>
    <xf numFmtId="0" fontId="12" fillId="6" borderId="8" xfId="0" applyFont="1" applyFill="1" applyBorder="1" applyAlignment="1">
      <alignment horizontal="justify" vertical="center"/>
    </xf>
    <xf numFmtId="0" fontId="11" fillId="0" borderId="9" xfId="0" applyFont="1" applyBorder="1" applyAlignment="1">
      <alignment horizontal="justify" vertical="center" wrapText="1"/>
    </xf>
    <xf numFmtId="2" fontId="11" fillId="9" borderId="8" xfId="0" applyNumberFormat="1" applyFont="1" applyFill="1" applyBorder="1" applyAlignment="1">
      <alignment vertical="center" wrapText="1"/>
    </xf>
    <xf numFmtId="43" fontId="2" fillId="0" borderId="0" xfId="0" applyNumberFormat="1" applyFont="1" applyAlignment="1">
      <alignment vertical="center"/>
    </xf>
    <xf numFmtId="2" fontId="11" fillId="6" borderId="12" xfId="0" applyNumberFormat="1" applyFont="1" applyFill="1" applyBorder="1" applyAlignment="1">
      <alignment vertical="center" wrapText="1"/>
    </xf>
    <xf numFmtId="0" fontId="11" fillId="6" borderId="15" xfId="0" applyFont="1" applyFill="1" applyBorder="1" applyAlignment="1">
      <alignment vertical="center" wrapText="1"/>
    </xf>
    <xf numFmtId="0" fontId="11" fillId="6" borderId="16" xfId="0" applyFont="1" applyFill="1" applyBorder="1" applyAlignment="1">
      <alignment vertical="center" wrapText="1"/>
    </xf>
    <xf numFmtId="0" fontId="11" fillId="6" borderId="4" xfId="0" applyFont="1" applyFill="1" applyBorder="1" applyAlignment="1">
      <alignment vertical="center" wrapText="1"/>
    </xf>
    <xf numFmtId="0" fontId="11" fillId="6" borderId="17" xfId="0" applyFont="1" applyFill="1" applyBorder="1" applyAlignment="1">
      <alignment horizontal="left" vertical="center" wrapText="1"/>
    </xf>
    <xf numFmtId="10" fontId="25" fillId="6" borderId="10" xfId="0" applyNumberFormat="1" applyFont="1" applyFill="1" applyBorder="1"/>
    <xf numFmtId="2" fontId="25" fillId="6" borderId="4" xfId="0" applyNumberFormat="1" applyFont="1" applyFill="1" applyBorder="1" applyAlignment="1">
      <alignment wrapText="1"/>
    </xf>
    <xf numFmtId="2" fontId="25" fillId="6" borderId="12" xfId="0" applyNumberFormat="1" applyFont="1" applyFill="1" applyBorder="1" applyAlignment="1">
      <alignment wrapText="1"/>
    </xf>
    <xf numFmtId="2" fontId="25" fillId="6" borderId="10" xfId="0" applyNumberFormat="1" applyFont="1" applyFill="1" applyBorder="1" applyAlignment="1">
      <alignment wrapText="1"/>
    </xf>
    <xf numFmtId="2" fontId="25" fillId="6" borderId="7" xfId="0" applyNumberFormat="1" applyFont="1" applyFill="1" applyBorder="1" applyAlignment="1">
      <alignment wrapText="1"/>
    </xf>
    <xf numFmtId="0" fontId="25" fillId="6" borderId="10" xfId="0" applyFont="1" applyFill="1" applyBorder="1" applyAlignment="1">
      <alignment wrapText="1"/>
    </xf>
    <xf numFmtId="2" fontId="11" fillId="6" borderId="1" xfId="1" applyNumberFormat="1" applyFont="1" applyFill="1" applyBorder="1" applyAlignment="1">
      <alignment wrapText="1"/>
    </xf>
    <xf numFmtId="10" fontId="11" fillId="11" borderId="1" xfId="0" applyNumberFormat="1" applyFont="1" applyFill="1" applyBorder="1" applyAlignment="1">
      <alignment vertical="center" wrapText="1"/>
    </xf>
    <xf numFmtId="2" fontId="20" fillId="9" borderId="9" xfId="0" applyNumberFormat="1" applyFont="1" applyFill="1" applyBorder="1" applyAlignment="1">
      <alignment horizontal="right" vertical="center" wrapText="1"/>
    </xf>
    <xf numFmtId="2" fontId="20" fillId="9" borderId="10" xfId="0" applyNumberFormat="1" applyFont="1" applyFill="1" applyBorder="1" applyAlignment="1">
      <alignment horizontal="right" vertical="center" wrapText="1"/>
    </xf>
    <xf numFmtId="0" fontId="13" fillId="12" borderId="1" xfId="0" applyFont="1" applyFill="1" applyBorder="1" applyAlignment="1">
      <alignment horizontal="center" vertical="center"/>
    </xf>
    <xf numFmtId="0" fontId="12" fillId="12" borderId="1" xfId="0" applyFont="1" applyFill="1" applyBorder="1" applyAlignment="1">
      <alignment vertical="center" wrapText="1"/>
    </xf>
    <xf numFmtId="9" fontId="11" fillId="12" borderId="1" xfId="0" applyNumberFormat="1" applyFont="1" applyFill="1" applyBorder="1" applyAlignment="1">
      <alignment horizontal="center" vertical="center"/>
    </xf>
    <xf numFmtId="0" fontId="11" fillId="12" borderId="1" xfId="0" applyFont="1" applyFill="1" applyBorder="1" applyAlignment="1">
      <alignment vertical="center" wrapText="1"/>
    </xf>
    <xf numFmtId="0" fontId="13" fillId="12" borderId="1" xfId="0" applyFont="1" applyFill="1" applyBorder="1" applyAlignment="1">
      <alignment vertical="center" wrapText="1"/>
    </xf>
    <xf numFmtId="0" fontId="12" fillId="12" borderId="1" xfId="0" applyFont="1" applyFill="1" applyBorder="1" applyAlignment="1">
      <alignment horizontal="justify" vertical="center"/>
    </xf>
    <xf numFmtId="14" fontId="11" fillId="12" borderId="1" xfId="0" applyNumberFormat="1" applyFont="1" applyFill="1" applyBorder="1" applyAlignment="1">
      <alignment vertical="center" wrapText="1"/>
    </xf>
    <xf numFmtId="14" fontId="11" fillId="12" borderId="1" xfId="0" applyNumberFormat="1" applyFont="1" applyFill="1" applyBorder="1" applyAlignment="1">
      <alignment vertical="center"/>
    </xf>
    <xf numFmtId="2" fontId="11" fillId="12" borderId="1" xfId="0" applyNumberFormat="1" applyFont="1" applyFill="1" applyBorder="1" applyAlignment="1">
      <alignment horizontal="center" vertical="center" wrapText="1"/>
    </xf>
    <xf numFmtId="9" fontId="11" fillId="12" borderId="1" xfId="0" applyNumberFormat="1" applyFont="1" applyFill="1" applyBorder="1" applyAlignment="1">
      <alignment horizontal="left" vertical="center" wrapText="1"/>
    </xf>
    <xf numFmtId="0" fontId="11" fillId="12" borderId="1" xfId="0" applyFont="1" applyFill="1" applyBorder="1" applyAlignment="1">
      <alignment horizontal="left" vertical="center" wrapText="1"/>
    </xf>
    <xf numFmtId="0" fontId="11" fillId="12" borderId="1" xfId="0" applyFont="1" applyFill="1" applyBorder="1" applyAlignment="1">
      <alignment horizontal="center" vertical="center"/>
    </xf>
    <xf numFmtId="0" fontId="11" fillId="12" borderId="1" xfId="0" applyFont="1" applyFill="1" applyBorder="1" applyAlignment="1">
      <alignment vertical="center"/>
    </xf>
    <xf numFmtId="0" fontId="12" fillId="6" borderId="1" xfId="0" applyFont="1" applyFill="1" applyBorder="1" applyAlignment="1">
      <alignment horizontal="center" vertical="center"/>
    </xf>
    <xf numFmtId="10" fontId="19" fillId="6" borderId="12" xfId="0" applyNumberFormat="1" applyFont="1" applyFill="1" applyBorder="1" applyAlignment="1">
      <alignment horizontal="right" vertical="center" wrapText="1"/>
    </xf>
    <xf numFmtId="0" fontId="25" fillId="6" borderId="7" xfId="0" applyFont="1" applyFill="1" applyBorder="1"/>
    <xf numFmtId="0" fontId="25" fillId="6" borderId="12" xfId="0" applyFont="1" applyFill="1" applyBorder="1"/>
    <xf numFmtId="10" fontId="25" fillId="6" borderId="10" xfId="0" applyNumberFormat="1" applyFont="1" applyFill="1" applyBorder="1" applyAlignment="1">
      <alignment wrapText="1"/>
    </xf>
    <xf numFmtId="9" fontId="12" fillId="6" borderId="1" xfId="0" applyNumberFormat="1" applyFont="1" applyFill="1" applyBorder="1" applyAlignment="1">
      <alignment horizontal="center" vertical="center"/>
    </xf>
    <xf numFmtId="0" fontId="12" fillId="6" borderId="1" xfId="0" applyFont="1" applyFill="1" applyBorder="1" applyAlignment="1">
      <alignment horizontal="center" vertical="center" wrapText="1"/>
    </xf>
    <xf numFmtId="2" fontId="19" fillId="6" borderId="12" xfId="0" applyNumberFormat="1" applyFont="1" applyFill="1" applyBorder="1" applyAlignment="1">
      <alignment horizontal="right" vertical="center" wrapText="1"/>
    </xf>
    <xf numFmtId="2" fontId="12" fillId="6" borderId="12" xfId="0" applyNumberFormat="1" applyFont="1" applyFill="1" applyBorder="1" applyAlignment="1">
      <alignment horizontal="center" vertical="center" wrapText="1"/>
    </xf>
    <xf numFmtId="0" fontId="11" fillId="11" borderId="1" xfId="0" applyFont="1" applyFill="1" applyBorder="1" applyAlignment="1">
      <alignment vertical="center"/>
    </xf>
    <xf numFmtId="0" fontId="11" fillId="11" borderId="1" xfId="0" applyFont="1" applyFill="1" applyBorder="1" applyAlignment="1">
      <alignment horizontal="left" vertical="center"/>
    </xf>
    <xf numFmtId="0" fontId="11" fillId="11" borderId="1" xfId="0" applyFont="1" applyFill="1" applyBorder="1" applyAlignment="1">
      <alignment vertical="center" wrapText="1"/>
    </xf>
    <xf numFmtId="2" fontId="11" fillId="11" borderId="1" xfId="0" applyNumberFormat="1" applyFont="1" applyFill="1" applyBorder="1" applyAlignment="1">
      <alignment vertical="center" wrapText="1"/>
    </xf>
    <xf numFmtId="0" fontId="11" fillId="11" borderId="1" xfId="0" applyFont="1" applyFill="1" applyBorder="1" applyAlignment="1">
      <alignment horizontal="center" vertical="center" wrapText="1"/>
    </xf>
    <xf numFmtId="0" fontId="12" fillId="11" borderId="1" xfId="0" applyFont="1" applyFill="1" applyBorder="1" applyAlignment="1">
      <alignment horizontal="justify" vertical="center"/>
    </xf>
    <xf numFmtId="14" fontId="11" fillId="11" borderId="1" xfId="0" applyNumberFormat="1" applyFont="1" applyFill="1" applyBorder="1" applyAlignment="1">
      <alignment vertical="center" wrapText="1"/>
    </xf>
    <xf numFmtId="14" fontId="11" fillId="11" borderId="1" xfId="0" applyNumberFormat="1" applyFont="1" applyFill="1" applyBorder="1" applyAlignment="1">
      <alignment vertical="center"/>
    </xf>
    <xf numFmtId="0" fontId="11" fillId="11" borderId="1" xfId="0" applyFont="1" applyFill="1" applyBorder="1" applyAlignment="1">
      <alignment horizontal="left" vertical="center" wrapText="1"/>
    </xf>
    <xf numFmtId="2" fontId="11" fillId="11" borderId="1" xfId="0" applyNumberFormat="1" applyFont="1" applyFill="1" applyBorder="1" applyAlignment="1">
      <alignment horizontal="center" vertical="center" wrapText="1"/>
    </xf>
    <xf numFmtId="9" fontId="11" fillId="11" borderId="1" xfId="0" applyNumberFormat="1" applyFont="1" applyFill="1" applyBorder="1" applyAlignment="1">
      <alignment horizontal="left" vertical="center" wrapText="1"/>
    </xf>
    <xf numFmtId="2" fontId="12" fillId="11" borderId="5" xfId="0" applyNumberFormat="1" applyFont="1" applyFill="1" applyBorder="1" applyAlignment="1">
      <alignment horizontal="center" vertical="center" wrapText="1"/>
    </xf>
    <xf numFmtId="2" fontId="12" fillId="11" borderId="1" xfId="0" applyNumberFormat="1" applyFont="1" applyFill="1" applyBorder="1" applyAlignment="1">
      <alignment horizontal="center" vertical="center" wrapText="1"/>
    </xf>
    <xf numFmtId="2" fontId="11" fillId="11" borderId="12" xfId="0" applyNumberFormat="1" applyFont="1" applyFill="1" applyBorder="1" applyAlignment="1">
      <alignment vertical="center" wrapText="1"/>
    </xf>
    <xf numFmtId="10" fontId="11" fillId="11" borderId="1" xfId="1" applyNumberFormat="1" applyFont="1" applyFill="1" applyBorder="1" applyAlignment="1">
      <alignment vertical="center" wrapText="1"/>
    </xf>
    <xf numFmtId="2" fontId="11" fillId="11" borderId="1" xfId="1" applyNumberFormat="1" applyFont="1" applyFill="1" applyBorder="1" applyAlignment="1">
      <alignment vertical="center" wrapText="1"/>
    </xf>
    <xf numFmtId="10" fontId="11" fillId="6" borderId="12" xfId="0" applyNumberFormat="1" applyFont="1" applyFill="1" applyBorder="1" applyAlignment="1">
      <alignment vertical="center"/>
    </xf>
    <xf numFmtId="2" fontId="12" fillId="6" borderId="5" xfId="0" applyNumberFormat="1" applyFont="1" applyFill="1" applyBorder="1" applyAlignment="1">
      <alignment horizontal="center" wrapText="1"/>
    </xf>
    <xf numFmtId="2" fontId="12" fillId="6" borderId="1" xfId="0" applyNumberFormat="1" applyFont="1" applyFill="1" applyBorder="1" applyAlignment="1">
      <alignment horizontal="center" wrapText="1"/>
    </xf>
    <xf numFmtId="10" fontId="12" fillId="6" borderId="5" xfId="0" applyNumberFormat="1" applyFont="1" applyFill="1" applyBorder="1" applyAlignment="1">
      <alignment horizontal="center" wrapText="1"/>
    </xf>
    <xf numFmtId="10" fontId="12" fillId="6" borderId="1" xfId="0" applyNumberFormat="1" applyFont="1" applyFill="1" applyBorder="1" applyAlignment="1">
      <alignment horizontal="center" wrapText="1"/>
    </xf>
    <xf numFmtId="10" fontId="12" fillId="6" borderId="4" xfId="0" applyNumberFormat="1" applyFont="1" applyFill="1" applyBorder="1" applyAlignment="1">
      <alignment horizontal="center" wrapText="1"/>
    </xf>
    <xf numFmtId="10" fontId="12" fillId="6" borderId="8" xfId="0" applyNumberFormat="1" applyFont="1" applyFill="1" applyBorder="1" applyAlignment="1">
      <alignment horizontal="center" wrapText="1"/>
    </xf>
    <xf numFmtId="2" fontId="12" fillId="6" borderId="4" xfId="0" applyNumberFormat="1" applyFont="1" applyFill="1" applyBorder="1" applyAlignment="1">
      <alignment horizontal="center" wrapText="1"/>
    </xf>
    <xf numFmtId="2" fontId="12" fillId="6" borderId="8" xfId="0" applyNumberFormat="1" applyFont="1" applyFill="1" applyBorder="1" applyAlignment="1">
      <alignment horizontal="center" wrapText="1"/>
    </xf>
    <xf numFmtId="10" fontId="11" fillId="6" borderId="1" xfId="0" applyNumberFormat="1" applyFont="1" applyFill="1" applyBorder="1" applyAlignment="1">
      <alignment horizontal="center" wrapText="1"/>
    </xf>
    <xf numFmtId="10" fontId="11" fillId="6" borderId="1" xfId="1" applyNumberFormat="1" applyFont="1" applyFill="1" applyBorder="1" applyAlignment="1">
      <alignment horizontal="center" wrapText="1"/>
    </xf>
    <xf numFmtId="2" fontId="11" fillId="6" borderId="8" xfId="1" applyNumberFormat="1" applyFont="1" applyFill="1" applyBorder="1" applyAlignment="1">
      <alignment horizontal="center" wrapText="1"/>
    </xf>
    <xf numFmtId="2" fontId="11" fillId="6" borderId="1" xfId="0" applyNumberFormat="1" applyFont="1" applyFill="1" applyBorder="1" applyAlignment="1">
      <alignment horizontal="center" wrapText="1"/>
    </xf>
    <xf numFmtId="2" fontId="11" fillId="6" borderId="1" xfId="1" applyNumberFormat="1" applyFont="1" applyFill="1" applyBorder="1" applyAlignment="1">
      <alignment horizontal="center" wrapText="1"/>
    </xf>
    <xf numFmtId="10" fontId="11" fillId="6" borderId="8" xfId="0" applyNumberFormat="1" applyFont="1" applyFill="1" applyBorder="1" applyAlignment="1">
      <alignment horizontal="center" wrapText="1"/>
    </xf>
    <xf numFmtId="10" fontId="11" fillId="6" borderId="8" xfId="1" applyNumberFormat="1" applyFont="1" applyFill="1" applyBorder="1" applyAlignment="1">
      <alignment horizontal="center" wrapText="1"/>
    </xf>
    <xf numFmtId="2" fontId="11" fillId="6" borderId="8" xfId="0" applyNumberFormat="1" applyFont="1" applyFill="1" applyBorder="1" applyAlignment="1">
      <alignment horizontal="center" wrapText="1"/>
    </xf>
    <xf numFmtId="10" fontId="11" fillId="6" borderId="12" xfId="0" applyNumberFormat="1" applyFont="1" applyFill="1" applyBorder="1" applyAlignment="1">
      <alignment horizontal="center"/>
    </xf>
    <xf numFmtId="10" fontId="11" fillId="6" borderId="12" xfId="0" applyNumberFormat="1" applyFont="1" applyFill="1" applyBorder="1" applyAlignment="1">
      <alignment horizontal="center" wrapText="1"/>
    </xf>
    <xf numFmtId="10" fontId="11" fillId="6" borderId="12" xfId="1" applyNumberFormat="1" applyFont="1" applyFill="1" applyBorder="1" applyAlignment="1">
      <alignment horizontal="center" wrapText="1"/>
    </xf>
    <xf numFmtId="0" fontId="22" fillId="6" borderId="13" xfId="0" applyFont="1" applyFill="1" applyBorder="1" applyAlignment="1">
      <alignment vertical="center" wrapText="1"/>
    </xf>
    <xf numFmtId="0" fontId="22" fillId="6" borderId="5" xfId="0" applyFont="1" applyFill="1" applyBorder="1" applyAlignment="1">
      <alignment horizontal="center" vertical="center" wrapText="1"/>
    </xf>
    <xf numFmtId="0" fontId="2" fillId="2" borderId="14" xfId="0" applyFont="1" applyFill="1" applyBorder="1" applyAlignment="1">
      <alignment vertical="center"/>
    </xf>
    <xf numFmtId="2" fontId="11" fillId="6" borderId="18" xfId="1" applyNumberFormat="1" applyFont="1" applyFill="1" applyBorder="1" applyAlignment="1">
      <alignment horizontal="center" wrapText="1"/>
    </xf>
    <xf numFmtId="2" fontId="11" fillId="6" borderId="18" xfId="1" applyNumberFormat="1" applyFont="1" applyFill="1" applyBorder="1" applyAlignment="1">
      <alignment vertical="center" wrapText="1"/>
    </xf>
    <xf numFmtId="10" fontId="29" fillId="10" borderId="5" xfId="0" applyNumberFormat="1" applyFont="1" applyFill="1" applyBorder="1" applyAlignment="1">
      <alignment wrapText="1"/>
    </xf>
    <xf numFmtId="0" fontId="0" fillId="0" borderId="0" xfId="0" applyAlignment="1">
      <alignment wrapText="1"/>
    </xf>
    <xf numFmtId="2" fontId="11" fillId="6" borderId="1" xfId="0" applyNumberFormat="1" applyFont="1" applyFill="1" applyBorder="1" applyAlignment="1">
      <alignment wrapText="1"/>
    </xf>
    <xf numFmtId="10" fontId="11" fillId="6" borderId="1" xfId="0" applyNumberFormat="1" applyFont="1" applyFill="1" applyBorder="1" applyAlignment="1">
      <alignment wrapText="1"/>
    </xf>
    <xf numFmtId="2" fontId="12" fillId="6" borderId="5" xfId="0" applyNumberFormat="1" applyFont="1" applyFill="1" applyBorder="1" applyAlignment="1">
      <alignment vertical="center" wrapText="1"/>
    </xf>
    <xf numFmtId="2" fontId="12" fillId="6" borderId="1" xfId="0" applyNumberFormat="1" applyFont="1" applyFill="1" applyBorder="1" applyAlignment="1">
      <alignment vertical="center" wrapText="1"/>
    </xf>
    <xf numFmtId="10" fontId="12" fillId="6" borderId="5" xfId="0" applyNumberFormat="1" applyFont="1" applyFill="1" applyBorder="1" applyAlignment="1">
      <alignment vertical="center" wrapText="1"/>
    </xf>
    <xf numFmtId="10" fontId="12" fillId="6" borderId="1" xfId="0" applyNumberFormat="1" applyFont="1" applyFill="1" applyBorder="1" applyAlignment="1">
      <alignment vertical="center" wrapText="1"/>
    </xf>
    <xf numFmtId="10" fontId="12" fillId="6" borderId="4" xfId="0" applyNumberFormat="1" applyFont="1" applyFill="1" applyBorder="1" applyAlignment="1">
      <alignment vertical="center" wrapText="1"/>
    </xf>
    <xf numFmtId="10" fontId="12" fillId="6" borderId="8" xfId="0" applyNumberFormat="1" applyFont="1" applyFill="1" applyBorder="1" applyAlignment="1">
      <alignment vertical="center" wrapText="1"/>
    </xf>
    <xf numFmtId="2" fontId="12" fillId="6" borderId="4" xfId="0" applyNumberFormat="1" applyFont="1" applyFill="1" applyBorder="1" applyAlignment="1">
      <alignment vertical="center" wrapText="1"/>
    </xf>
    <xf numFmtId="2" fontId="12" fillId="6" borderId="8" xfId="0" applyNumberFormat="1" applyFont="1" applyFill="1" applyBorder="1" applyAlignment="1">
      <alignment vertical="center" wrapText="1"/>
    </xf>
    <xf numFmtId="10" fontId="12" fillId="6" borderId="12" xfId="0" applyNumberFormat="1" applyFont="1" applyFill="1" applyBorder="1" applyAlignment="1">
      <alignment vertical="center" wrapText="1"/>
    </xf>
    <xf numFmtId="9" fontId="34" fillId="6" borderId="1" xfId="0" applyNumberFormat="1" applyFont="1" applyFill="1" applyBorder="1" applyAlignment="1">
      <alignment horizontal="left" vertical="center" wrapText="1"/>
    </xf>
    <xf numFmtId="10" fontId="11" fillId="6" borderId="8" xfId="0" applyNumberFormat="1" applyFont="1" applyFill="1" applyBorder="1" applyAlignment="1">
      <alignment horizontal="right" vertical="center" wrapText="1"/>
    </xf>
    <xf numFmtId="0" fontId="25" fillId="13" borderId="9" xfId="0" applyFont="1" applyFill="1" applyBorder="1"/>
    <xf numFmtId="0" fontId="25" fillId="13" borderId="10" xfId="0" applyFont="1" applyFill="1" applyBorder="1" applyAlignment="1">
      <alignment wrapText="1"/>
    </xf>
    <xf numFmtId="0" fontId="25" fillId="13" borderId="10" xfId="0" applyFont="1" applyFill="1" applyBorder="1"/>
    <xf numFmtId="0" fontId="25" fillId="13" borderId="4" xfId="0" applyFont="1" applyFill="1" applyBorder="1" applyAlignment="1">
      <alignment wrapText="1"/>
    </xf>
    <xf numFmtId="9" fontId="25" fillId="13" borderId="7" xfId="0" applyNumberFormat="1" applyFont="1" applyFill="1" applyBorder="1"/>
    <xf numFmtId="0" fontId="25" fillId="13" borderId="4" xfId="0" applyFont="1" applyFill="1" applyBorder="1"/>
    <xf numFmtId="14" fontId="25" fillId="13" borderId="4" xfId="0" applyNumberFormat="1" applyFont="1" applyFill="1" applyBorder="1" applyAlignment="1">
      <alignment wrapText="1"/>
    </xf>
    <xf numFmtId="14" fontId="25" fillId="13" borderId="10" xfId="0" applyNumberFormat="1" applyFont="1" applyFill="1" applyBorder="1"/>
    <xf numFmtId="10" fontId="25" fillId="13" borderId="4" xfId="0" applyNumberFormat="1" applyFont="1" applyFill="1" applyBorder="1" applyAlignment="1">
      <alignment wrapText="1"/>
    </xf>
    <xf numFmtId="10" fontId="25" fillId="13" borderId="5" xfId="0" applyNumberFormat="1" applyFont="1" applyFill="1" applyBorder="1" applyAlignment="1">
      <alignment wrapText="1"/>
    </xf>
    <xf numFmtId="10" fontId="11" fillId="13" borderId="1" xfId="0" applyNumberFormat="1" applyFont="1" applyFill="1" applyBorder="1" applyAlignment="1">
      <alignment wrapText="1"/>
    </xf>
    <xf numFmtId="10" fontId="25" fillId="13" borderId="4" xfId="0" applyNumberFormat="1" applyFont="1" applyFill="1" applyBorder="1" applyAlignment="1">
      <alignment horizontal="right" wrapText="1"/>
    </xf>
    <xf numFmtId="2" fontId="11" fillId="13" borderId="1" xfId="1" applyNumberFormat="1" applyFont="1" applyFill="1" applyBorder="1" applyAlignment="1">
      <alignment horizontal="right" wrapText="1"/>
    </xf>
    <xf numFmtId="10" fontId="11" fillId="6" borderId="1" xfId="0" applyNumberFormat="1" applyFont="1" applyFill="1" applyBorder="1" applyAlignment="1">
      <alignment horizontal="right" wrapText="1"/>
    </xf>
    <xf numFmtId="0" fontId="25" fillId="10" borderId="5" xfId="0" applyFont="1" applyFill="1" applyBorder="1" applyAlignment="1">
      <alignment vertical="center" wrapText="1"/>
    </xf>
    <xf numFmtId="0" fontId="25" fillId="6" borderId="10" xfId="0" applyFont="1" applyFill="1" applyBorder="1" applyAlignment="1">
      <alignment vertical="center" wrapText="1"/>
    </xf>
    <xf numFmtId="0" fontId="25" fillId="10" borderId="10" xfId="0" applyFont="1" applyFill="1" applyBorder="1" applyAlignment="1">
      <alignment vertical="center" wrapText="1"/>
    </xf>
    <xf numFmtId="0" fontId="25" fillId="10" borderId="7" xfId="0" applyFont="1" applyFill="1" applyBorder="1" applyAlignment="1">
      <alignment vertical="center" wrapText="1"/>
    </xf>
    <xf numFmtId="0" fontId="25" fillId="10" borderId="4" xfId="0" applyFont="1" applyFill="1" applyBorder="1" applyAlignment="1">
      <alignment vertical="center" wrapText="1"/>
    </xf>
    <xf numFmtId="0" fontId="25" fillId="13" borderId="4" xfId="0" applyFont="1" applyFill="1" applyBorder="1" applyAlignment="1">
      <alignment vertical="center" wrapText="1"/>
    </xf>
    <xf numFmtId="0" fontId="25" fillId="10" borderId="12" xfId="0" applyFont="1" applyFill="1" applyBorder="1" applyAlignment="1">
      <alignment vertical="center" wrapText="1"/>
    </xf>
    <xf numFmtId="0" fontId="12" fillId="14" borderId="1" xfId="0" applyFont="1" applyFill="1" applyBorder="1" applyAlignment="1">
      <alignment horizontal="center" vertical="center" wrapText="1"/>
    </xf>
    <xf numFmtId="0" fontId="13" fillId="14" borderId="1" xfId="0" applyFont="1" applyFill="1" applyBorder="1" applyAlignment="1">
      <alignment horizontal="center" vertical="center"/>
    </xf>
    <xf numFmtId="0" fontId="12" fillId="11" borderId="1" xfId="0" applyFont="1" applyFill="1" applyBorder="1" applyAlignment="1">
      <alignment horizontal="center" vertical="center"/>
    </xf>
    <xf numFmtId="0" fontId="19" fillId="6" borderId="12" xfId="0" applyFont="1" applyFill="1" applyBorder="1" applyAlignment="1">
      <alignment vertical="center" wrapText="1"/>
    </xf>
    <xf numFmtId="0" fontId="19" fillId="6" borderId="14" xfId="0" applyFont="1" applyFill="1" applyBorder="1" applyAlignment="1">
      <alignment vertical="center" wrapText="1"/>
    </xf>
    <xf numFmtId="0" fontId="19" fillId="6" borderId="0" xfId="0" applyFont="1" applyFill="1" applyAlignment="1">
      <alignment vertical="center" wrapText="1"/>
    </xf>
    <xf numFmtId="2" fontId="11" fillId="6" borderId="1" xfId="0" applyNumberFormat="1" applyFont="1" applyFill="1" applyBorder="1" applyAlignment="1">
      <alignment horizontal="right" wrapText="1"/>
    </xf>
    <xf numFmtId="10" fontId="25" fillId="10" borderId="10" xfId="0" applyNumberFormat="1" applyFont="1" applyFill="1" applyBorder="1" applyAlignment="1">
      <alignment horizontal="right" wrapText="1"/>
    </xf>
    <xf numFmtId="2" fontId="25" fillId="10" borderId="10" xfId="0" applyNumberFormat="1" applyFont="1" applyFill="1" applyBorder="1" applyAlignment="1">
      <alignment horizontal="right" wrapText="1"/>
    </xf>
    <xf numFmtId="2" fontId="25" fillId="10" borderId="4" xfId="0" applyNumberFormat="1" applyFont="1" applyFill="1" applyBorder="1" applyAlignment="1">
      <alignment horizontal="right" wrapText="1"/>
    </xf>
    <xf numFmtId="2" fontId="25" fillId="10" borderId="12" xfId="0" applyNumberFormat="1" applyFont="1" applyFill="1" applyBorder="1" applyAlignment="1">
      <alignment horizontal="right" wrapText="1"/>
    </xf>
    <xf numFmtId="0" fontId="8" fillId="4" borderId="12" xfId="0" applyFont="1" applyFill="1" applyBorder="1" applyAlignment="1">
      <alignment horizontal="center" vertical="center"/>
    </xf>
    <xf numFmtId="0" fontId="30" fillId="0" borderId="19" xfId="0" applyFont="1" applyBorder="1" applyAlignment="1">
      <alignment horizontal="center" vertical="center" wrapText="1"/>
    </xf>
    <xf numFmtId="0" fontId="5" fillId="0" borderId="2" xfId="0" applyFont="1" applyBorder="1" applyAlignment="1">
      <alignment horizontal="center" vertical="center" wrapText="1"/>
    </xf>
    <xf numFmtId="0" fontId="32" fillId="0" borderId="20" xfId="0" applyFont="1" applyBorder="1" applyAlignment="1">
      <alignment horizontal="center" vertical="top" wrapText="1"/>
    </xf>
    <xf numFmtId="0" fontId="0" fillId="0" borderId="20" xfId="0" applyBorder="1" applyAlignment="1">
      <alignment horizontal="center" vertical="top" wrapText="1"/>
    </xf>
    <xf numFmtId="0" fontId="28" fillId="0" borderId="12" xfId="0" applyFont="1" applyBorder="1" applyAlignment="1">
      <alignment horizontal="center"/>
    </xf>
    <xf numFmtId="0" fontId="2" fillId="2" borderId="0" xfId="0" applyFont="1" applyFill="1" applyAlignment="1">
      <alignment horizontal="center"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0" xfId="0" applyFont="1" applyFill="1" applyAlignment="1">
      <alignment horizontal="center" vertical="center" wrapText="1"/>
    </xf>
  </cellXfs>
  <cellStyles count="3">
    <cellStyle name="Hyperlink" xfId="2" xr:uid="{00000000-000B-0000-0000-000008000000}"/>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12289" name="Object 1" hidden="1">
              <a:extLst>
                <a:ext uri="{63B3BB69-23CF-44E3-9099-C40C66FF867C}">
                  <a14:compatExt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B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7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8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9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A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Claudia Jannet Salazar Arango" id="{0F06A0E3-5AD8-470A-9226-426269845CC7}" userId="S::csalazar@indeportesantioquia.gov.co::7f40695f-7fd9-4025-aeab-2ec0f7bba507" providerId="AD"/>
  <person displayName="Gloria Cecilia Montoya Montoya" id="{E6A23BAD-79C6-4256-B234-EF60D816BE0B}" userId="S::gmontoya@indeportesantioquia.gov.co::3cf7fe4e-66df-4ce0-8cad-1ec8a2f6e2e6"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M6" dT="2025-01-30T17:17:40.72" personId="{0F06A0E3-5AD8-470A-9226-426269845CC7}" id="{588FB74B-3D9E-4C34-8018-8B135031A012}">
    <text xml:space="preserve">4 veces al año resultados plan de acción. 10 informes en Comité Directivo o de Gestión y Desempeño sobre los resultados de Plan de Desarrollo. 2 Informes avance cumplimiento PEI. </text>
  </threadedComment>
  <threadedComment ref="Q9" dT="2025-01-30T00:12:35.45" personId="{0F06A0E3-5AD8-470A-9226-426269845CC7}" id="{3B1BE395-2DB7-4BD8-9A5E-BD1E62D618AD}">
    <text>Incluye el proceso de selección, la auditoria es en junio, pero el proceso de contratación inicia en mayo).</text>
  </threadedComment>
  <threadedComment ref="R19" dT="2025-01-30T16:41:50.74" personId="{0F06A0E3-5AD8-470A-9226-426269845CC7}" id="{2E7E212E-97E4-4A93-BB59-FB0A39F362D6}">
    <text>El evento de la Audiencia Pública de Rendición de Cuentas está previsto para la segunda semana de diciembre de 2025</text>
  </threadedComment>
</ThreadedComments>
</file>

<file path=xl/threadedComments/threadedComment2.xml><?xml version="1.0" encoding="utf-8"?>
<ThreadedComments xmlns="http://schemas.microsoft.com/office/spreadsheetml/2018/threadedcomments" xmlns:x="http://schemas.openxmlformats.org/spreadsheetml/2006/main">
  <threadedComment ref="M6" dT="2025-01-30T17:17:40.72" personId="{0F06A0E3-5AD8-470A-9226-426269845CC7}" id="{CC8A4E9C-EFC4-4DDE-9782-BBB02D5202FE}">
    <text xml:space="preserve">4 veces al año resultados plan de acción. 10 informes en Comité Directivo o de Gestión y Desempeño sobre los resultados de Plan de Desarrollo. 2 Informes avance cumplimiento PEI. </text>
  </threadedComment>
  <threadedComment ref="Q9" dT="2025-01-30T00:12:35.45" personId="{0F06A0E3-5AD8-470A-9226-426269845CC7}" id="{1A8B1AF9-2589-43B5-A1AE-1ECF70BE83FF}">
    <text>Incluye el proceso de selección, la auditoria es en junio, pero el proceso de contratación inicia en mayo).</text>
  </threadedComment>
  <threadedComment ref="R9" dT="2025-01-30T00:13:08.47" personId="{0F06A0E3-5AD8-470A-9226-426269845CC7}" id="{45B9B75E-ED54-485C-A165-374931349A40}">
    <text>Incluye la entrega del informe final y la formulación de los planes de mejoramiento).</text>
  </threadedComment>
  <threadedComment ref="Q19" dT="2025-01-30T16:40:10.01" personId="{0F06A0E3-5AD8-470A-9226-426269845CC7}" id="{8712559F-C5E6-4C35-986D-2730C07A01A0}">
    <text xml:space="preserve">Se contemplan las fechas de la preparación </text>
  </threadedComment>
  <threadedComment ref="R19" dT="2025-01-30T16:41:50.74" personId="{0F06A0E3-5AD8-470A-9226-426269845CC7}" id="{E710FEFC-7489-45DB-8A8B-A2C99BA36F31}">
    <text>El evento de la Audiencia Pública de Rendición de Cuentas está previsto para la segunda semana de diciembre de 2025</text>
  </threadedComment>
</ThreadedComments>
</file>

<file path=xl/threadedComments/threadedComment3.xml><?xml version="1.0" encoding="utf-8"?>
<ThreadedComments xmlns="http://schemas.microsoft.com/office/spreadsheetml/2018/threadedcomments" xmlns:x="http://schemas.openxmlformats.org/spreadsheetml/2006/main">
  <threadedComment ref="AC6" dT="2025-10-14T20:21:53.51" personId="{E6A23BAD-79C6-4256-B234-EF60D816BE0B}" id="{6790B6DA-7115-48EE-AD1F-2427B731E6EF}">
    <text>ESte dato quedo errado corresponde a 5</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omments" Target="../comments8.xml"/><Relationship Id="rId5" Type="http://schemas.openxmlformats.org/officeDocument/2006/relationships/image" Target="../media/image1.png"/><Relationship Id="rId4" Type="http://schemas.openxmlformats.org/officeDocument/2006/relationships/oleObject" Target="../embeddings/oleObject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omments" Target="../comments9.xml"/><Relationship Id="rId5" Type="http://schemas.openxmlformats.org/officeDocument/2006/relationships/image" Target="../media/image1.png"/><Relationship Id="rId4" Type="http://schemas.openxmlformats.org/officeDocument/2006/relationships/oleObject" Target="../embeddings/oleObject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7" Type="http://schemas.microsoft.com/office/2017/10/relationships/threadedComment" Target="../threadedComments/threadedComment3.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omments" Target="../comments10.xml"/><Relationship Id="rId5" Type="http://schemas.openxmlformats.org/officeDocument/2006/relationships/image" Target="../media/image1.png"/><Relationship Id="rId4" Type="http://schemas.openxmlformats.org/officeDocument/2006/relationships/oleObject" Target="../embeddings/oleObject10.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omments" Target="../comments1.xml"/><Relationship Id="rId2" Type="http://schemas.openxmlformats.org/officeDocument/2006/relationships/printerSettings" Target="../printerSettings/printerSettings1.bin"/><Relationship Id="rId1" Type="http://schemas.openxmlformats.org/officeDocument/2006/relationships/hyperlink" Target="https://indeportesantioquia.gov.co/acceso-informacion-publica/" TargetMode="External"/><Relationship Id="rId6" Type="http://schemas.openxmlformats.org/officeDocument/2006/relationships/image" Target="../media/image1.png"/><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microsoft.com/office/2017/10/relationships/threadedComment" Target="../threadedComments/threadedComment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2.xml"/><Relationship Id="rId5" Type="http://schemas.openxmlformats.org/officeDocument/2006/relationships/image" Target="../media/image1.png"/><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image" Target="../media/image1.png"/><Relationship Id="rId4" Type="http://schemas.openxmlformats.org/officeDocument/2006/relationships/oleObject" Target="../embeddings/oleObject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7" Type="http://schemas.microsoft.com/office/2017/10/relationships/threadedComment" Target="../threadedComments/threadedComment2.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omments" Target="../comments4.xml"/><Relationship Id="rId5" Type="http://schemas.openxmlformats.org/officeDocument/2006/relationships/image" Target="../media/image1.png"/><Relationship Id="rId4" Type="http://schemas.openxmlformats.org/officeDocument/2006/relationships/oleObject" Target="../embeddings/oleObject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omments" Target="../comments5.xml"/><Relationship Id="rId5" Type="http://schemas.openxmlformats.org/officeDocument/2006/relationships/image" Target="../media/image1.png"/><Relationship Id="rId4" Type="http://schemas.openxmlformats.org/officeDocument/2006/relationships/oleObject" Target="../embeddings/oleObject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omments" Target="../comments6.xml"/><Relationship Id="rId5" Type="http://schemas.openxmlformats.org/officeDocument/2006/relationships/image" Target="../media/image1.png"/><Relationship Id="rId4" Type="http://schemas.openxmlformats.org/officeDocument/2006/relationships/oleObject" Target="../embeddings/oleObject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mments" Target="../comments7.xml"/><Relationship Id="rId5" Type="http://schemas.openxmlformats.org/officeDocument/2006/relationships/image" Target="../media/image1.png"/><Relationship Id="rId4" Type="http://schemas.openxmlformats.org/officeDocument/2006/relationships/oleObject" Target="../embeddings/oleObject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B11C2-EC52-4D1A-B1D9-269B37ED278F}">
  <dimension ref="A1:H2"/>
  <sheetViews>
    <sheetView workbookViewId="0">
      <selection activeCell="E2" sqref="E2:H2"/>
    </sheetView>
  </sheetViews>
  <sheetFormatPr defaultColWidth="9.140625" defaultRowHeight="15"/>
  <cols>
    <col min="1" max="4" width="35.7109375" customWidth="1"/>
    <col min="5" max="8" width="17.7109375" customWidth="1"/>
  </cols>
  <sheetData>
    <row r="1" spans="1:8" ht="29.25" customHeight="1">
      <c r="A1" s="361" t="s">
        <v>0</v>
      </c>
      <c r="B1" s="361"/>
      <c r="C1" s="361"/>
      <c r="D1" s="361"/>
      <c r="E1" s="361" t="s">
        <v>1</v>
      </c>
      <c r="F1" s="361"/>
      <c r="G1" s="361"/>
      <c r="H1" s="361"/>
    </row>
    <row r="2" spans="1:8" s="315" customFormat="1" ht="376.5" customHeight="1">
      <c r="A2" s="362" t="s">
        <v>2</v>
      </c>
      <c r="B2" s="363"/>
      <c r="C2" s="363"/>
      <c r="D2" s="363"/>
      <c r="E2" s="364" t="s">
        <v>3</v>
      </c>
      <c r="F2" s="365"/>
      <c r="G2" s="365"/>
      <c r="H2" s="365"/>
    </row>
  </sheetData>
  <sheetProtection algorithmName="SHA-512" hashValue="pZ43lcmyigAm+SPcu80O0WANY3eZJetz0P8M7S5uuJEBgW4Cb99W8TeAlqhHN4zKMKF99PmObvb2PFDM6tCK5w==" saltValue="ZJsehq+G9n0zkytlRLwRnw==" spinCount="100000" sheet="1" objects="1" scenarios="1"/>
  <mergeCells count="4">
    <mergeCell ref="A1:D1"/>
    <mergeCell ref="A2:D2"/>
    <mergeCell ref="E2:H2"/>
    <mergeCell ref="E1:H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59253-9DD3-4F51-BAFB-7C21B6055BCB}">
  <dimension ref="A1:AV17"/>
  <sheetViews>
    <sheetView showGridLines="0" topLeftCell="V5" zoomScaleNormal="100" workbookViewId="0">
      <pane ySplit="1" topLeftCell="A6" activePane="bottomLeft" state="frozen"/>
      <selection pane="bottomLeft" activeCell="AG6" sqref="AG6:AG13"/>
      <selection activeCell="A5" sqref="A5"/>
    </sheetView>
  </sheetViews>
  <sheetFormatPr defaultColWidth="0" defaultRowHeight="11.25" customHeight="1" zeroHeight="1"/>
  <cols>
    <col min="1" max="1" width="5" style="1" customWidth="1"/>
    <col min="2" max="2" width="21.28515625" style="49" customWidth="1"/>
    <col min="3" max="3" width="21.28515625" style="1" customWidth="1"/>
    <col min="4"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15.75"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15.75"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657</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36" s="19" customFormat="1" ht="77.099999999999994" customHeight="1">
      <c r="A5" s="11" t="s">
        <v>23</v>
      </c>
      <c r="B5" s="11" t="s">
        <v>24</v>
      </c>
      <c r="C5" s="11" t="s">
        <v>396</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117" customHeight="1">
      <c r="A6" s="262">
        <v>1</v>
      </c>
      <c r="B6" s="21" t="s">
        <v>658</v>
      </c>
      <c r="C6" s="22" t="s">
        <v>659</v>
      </c>
      <c r="D6" s="22" t="s">
        <v>660</v>
      </c>
      <c r="E6" s="23" t="s">
        <v>661</v>
      </c>
      <c r="F6" s="23" t="s">
        <v>662</v>
      </c>
      <c r="G6" s="254" t="s">
        <v>60</v>
      </c>
      <c r="H6" s="254" t="s">
        <v>663</v>
      </c>
      <c r="I6" s="254" t="s">
        <v>664</v>
      </c>
      <c r="J6" s="25" t="s">
        <v>193</v>
      </c>
      <c r="K6" s="26" t="s">
        <v>665</v>
      </c>
      <c r="L6" s="26" t="s">
        <v>666</v>
      </c>
      <c r="M6" s="27">
        <v>1600</v>
      </c>
      <c r="N6" s="26" t="s">
        <v>667</v>
      </c>
      <c r="O6" s="28" t="s">
        <v>668</v>
      </c>
      <c r="P6" s="27" t="s">
        <v>298</v>
      </c>
      <c r="Q6" s="257">
        <v>45691</v>
      </c>
      <c r="R6" s="258">
        <v>46006</v>
      </c>
      <c r="S6" s="23" t="s">
        <v>669</v>
      </c>
      <c r="T6" s="31" t="s">
        <v>670</v>
      </c>
      <c r="U6" s="259">
        <v>12.5</v>
      </c>
      <c r="V6" s="260" t="s">
        <v>671</v>
      </c>
      <c r="W6" s="27">
        <v>1600</v>
      </c>
      <c r="X6" s="27">
        <v>1600</v>
      </c>
      <c r="Y6" s="27">
        <v>1600</v>
      </c>
      <c r="Z6" s="27">
        <v>1600</v>
      </c>
      <c r="AA6" s="56">
        <v>1600</v>
      </c>
      <c r="AB6" s="34">
        <f t="shared" ref="AB6:AB13" si="0">IFERROR(((AA6/M6)*U6)/100, 0)</f>
        <v>0.125</v>
      </c>
      <c r="AC6" s="56">
        <v>1600</v>
      </c>
      <c r="AD6" s="35">
        <f t="shared" ref="AD6:AD13" si="1">IFERROR(((AC6/M6)*U6)/100,0)</f>
        <v>0.125</v>
      </c>
      <c r="AE6" s="56">
        <v>1600</v>
      </c>
      <c r="AF6" s="35">
        <f t="shared" ref="AF6:AF13" si="2">IFERROR(((AE6/M6)*U6)/100,0)</f>
        <v>0.125</v>
      </c>
      <c r="AG6" s="56">
        <v>1600</v>
      </c>
      <c r="AH6" s="35">
        <f t="shared" ref="AH6:AH13" si="3">IFERROR(((AG6/M6)*U6)/100,0)</f>
        <v>0.125</v>
      </c>
      <c r="AI6" s="36">
        <f>IFERROR(IF(AND(M6=AA6, M6=AC6, M6=AE6, M6=AG6), M6, AVERAGE(AA6, AC6, AE6, AG6)), 0)</f>
        <v>1600</v>
      </c>
      <c r="AJ6" s="35">
        <f t="shared" ref="AJ6:AJ13" si="4">IFERROR(MIN((AI6/M6)*U6, U6)/100, 0)</f>
        <v>0.125</v>
      </c>
    </row>
    <row r="7" spans="1:36" s="3" customFormat="1" ht="117" customHeight="1">
      <c r="A7" s="262">
        <v>2</v>
      </c>
      <c r="B7" s="21" t="s">
        <v>658</v>
      </c>
      <c r="C7" s="22" t="s">
        <v>659</v>
      </c>
      <c r="D7" s="22" t="s">
        <v>672</v>
      </c>
      <c r="E7" s="26" t="s">
        <v>500</v>
      </c>
      <c r="F7" s="26" t="s">
        <v>560</v>
      </c>
      <c r="G7" s="254" t="s">
        <v>60</v>
      </c>
      <c r="H7" s="254" t="s">
        <v>663</v>
      </c>
      <c r="I7" s="254" t="s">
        <v>664</v>
      </c>
      <c r="J7" s="25" t="s">
        <v>193</v>
      </c>
      <c r="K7" s="26" t="s">
        <v>673</v>
      </c>
      <c r="L7" s="25" t="s">
        <v>674</v>
      </c>
      <c r="M7" s="27">
        <v>580</v>
      </c>
      <c r="N7" s="26" t="s">
        <v>667</v>
      </c>
      <c r="O7" s="28" t="s">
        <v>675</v>
      </c>
      <c r="P7" s="27" t="s">
        <v>298</v>
      </c>
      <c r="Q7" s="257">
        <v>45691</v>
      </c>
      <c r="R7" s="258">
        <v>46006</v>
      </c>
      <c r="S7" s="23" t="s">
        <v>669</v>
      </c>
      <c r="T7" s="31" t="s">
        <v>676</v>
      </c>
      <c r="U7" s="259">
        <v>12.5</v>
      </c>
      <c r="V7" s="260" t="s">
        <v>677</v>
      </c>
      <c r="W7" s="27">
        <v>580</v>
      </c>
      <c r="X7" s="27">
        <v>580</v>
      </c>
      <c r="Y7" s="27">
        <v>580</v>
      </c>
      <c r="Z7" s="27">
        <v>580</v>
      </c>
      <c r="AA7" s="56">
        <v>580</v>
      </c>
      <c r="AB7" s="34">
        <f t="shared" si="0"/>
        <v>0.125</v>
      </c>
      <c r="AC7" s="56">
        <v>580</v>
      </c>
      <c r="AD7" s="35">
        <f t="shared" si="1"/>
        <v>0.125</v>
      </c>
      <c r="AE7" s="56">
        <v>580</v>
      </c>
      <c r="AF7" s="35">
        <f t="shared" si="2"/>
        <v>0.125</v>
      </c>
      <c r="AG7" s="56">
        <v>580</v>
      </c>
      <c r="AH7" s="35">
        <f t="shared" si="3"/>
        <v>0.125</v>
      </c>
      <c r="AI7" s="36">
        <f>IFERROR(IF(AND(M7=AA7, M7=AC7, M7=AE7, M7=AG7), M7, AVERAGE(AA7, AC7, AE7, AG7)), 0)</f>
        <v>580</v>
      </c>
      <c r="AJ7" s="35">
        <f t="shared" si="4"/>
        <v>0.125</v>
      </c>
    </row>
    <row r="8" spans="1:36" s="3" customFormat="1" ht="117" customHeight="1">
      <c r="A8" s="262">
        <v>3</v>
      </c>
      <c r="B8" s="21" t="s">
        <v>658</v>
      </c>
      <c r="C8" s="22" t="s">
        <v>659</v>
      </c>
      <c r="D8" s="22" t="s">
        <v>672</v>
      </c>
      <c r="E8" s="26" t="s">
        <v>500</v>
      </c>
      <c r="F8" s="26" t="s">
        <v>560</v>
      </c>
      <c r="G8" s="254" t="s">
        <v>60</v>
      </c>
      <c r="H8" s="254" t="s">
        <v>663</v>
      </c>
      <c r="I8" s="254" t="s">
        <v>664</v>
      </c>
      <c r="J8" s="25" t="s">
        <v>193</v>
      </c>
      <c r="K8" s="26" t="s">
        <v>673</v>
      </c>
      <c r="L8" s="26" t="s">
        <v>678</v>
      </c>
      <c r="M8" s="27">
        <v>1961</v>
      </c>
      <c r="N8" s="26" t="s">
        <v>667</v>
      </c>
      <c r="O8" s="28" t="s">
        <v>679</v>
      </c>
      <c r="P8" s="27" t="s">
        <v>197</v>
      </c>
      <c r="Q8" s="257">
        <v>45691</v>
      </c>
      <c r="R8" s="258">
        <v>46006</v>
      </c>
      <c r="S8" s="23" t="s">
        <v>669</v>
      </c>
      <c r="T8" s="31" t="s">
        <v>680</v>
      </c>
      <c r="U8" s="259">
        <v>12.5</v>
      </c>
      <c r="V8" s="260" t="s">
        <v>681</v>
      </c>
      <c r="W8" s="27">
        <v>1961</v>
      </c>
      <c r="X8" s="27">
        <v>1961</v>
      </c>
      <c r="Y8" s="27">
        <v>1961</v>
      </c>
      <c r="Z8" s="27">
        <v>1961</v>
      </c>
      <c r="AA8" s="56">
        <v>1961</v>
      </c>
      <c r="AB8" s="34">
        <f t="shared" si="0"/>
        <v>0.125</v>
      </c>
      <c r="AC8" s="56">
        <v>1961</v>
      </c>
      <c r="AD8" s="35">
        <f t="shared" si="1"/>
        <v>0.125</v>
      </c>
      <c r="AE8" s="56">
        <v>1961</v>
      </c>
      <c r="AF8" s="35">
        <f t="shared" si="2"/>
        <v>0.125</v>
      </c>
      <c r="AG8" s="56">
        <v>1961</v>
      </c>
      <c r="AH8" s="35">
        <f t="shared" si="3"/>
        <v>0.125</v>
      </c>
      <c r="AI8" s="36">
        <f>IFERROR(IF(AND(M8=AA8, M8=AC8, M8=AE8, M8=AG8), M8, AVERAGE(AA8, AC8, AE8, AG8)), 0)</f>
        <v>1961</v>
      </c>
      <c r="AJ8" s="35">
        <f t="shared" si="4"/>
        <v>0.125</v>
      </c>
    </row>
    <row r="9" spans="1:36" s="3" customFormat="1" ht="117" customHeight="1">
      <c r="A9" s="262">
        <v>4</v>
      </c>
      <c r="B9" s="21" t="s">
        <v>658</v>
      </c>
      <c r="C9" s="22" t="s">
        <v>659</v>
      </c>
      <c r="D9" s="22" t="s">
        <v>682</v>
      </c>
      <c r="E9" s="26" t="s">
        <v>500</v>
      </c>
      <c r="F9" s="26" t="s">
        <v>560</v>
      </c>
      <c r="G9" s="254" t="s">
        <v>60</v>
      </c>
      <c r="H9" s="254" t="s">
        <v>663</v>
      </c>
      <c r="I9" s="254" t="s">
        <v>664</v>
      </c>
      <c r="J9" s="25" t="s">
        <v>179</v>
      </c>
      <c r="K9" s="26" t="s">
        <v>683</v>
      </c>
      <c r="L9" s="26" t="s">
        <v>684</v>
      </c>
      <c r="M9" s="37">
        <v>50</v>
      </c>
      <c r="N9" s="26" t="s">
        <v>685</v>
      </c>
      <c r="O9" s="26" t="s">
        <v>686</v>
      </c>
      <c r="P9" s="27" t="s">
        <v>298</v>
      </c>
      <c r="Q9" s="257">
        <v>45691</v>
      </c>
      <c r="R9" s="258">
        <v>46006</v>
      </c>
      <c r="S9" s="23" t="s">
        <v>669</v>
      </c>
      <c r="T9" s="31" t="s">
        <v>687</v>
      </c>
      <c r="U9" s="259">
        <v>12.5</v>
      </c>
      <c r="V9" s="260" t="s">
        <v>688</v>
      </c>
      <c r="W9" s="350"/>
      <c r="X9" s="350"/>
      <c r="Y9" s="350"/>
      <c r="Z9" s="37">
        <v>42</v>
      </c>
      <c r="AA9" s="56">
        <v>3</v>
      </c>
      <c r="AB9" s="34">
        <f t="shared" si="0"/>
        <v>7.4999999999999997E-3</v>
      </c>
      <c r="AC9" s="56">
        <v>16</v>
      </c>
      <c r="AD9" s="35">
        <f t="shared" si="1"/>
        <v>0.04</v>
      </c>
      <c r="AE9" s="56">
        <v>35</v>
      </c>
      <c r="AF9" s="35">
        <f t="shared" si="2"/>
        <v>8.7499999999999994E-2</v>
      </c>
      <c r="AG9" s="56">
        <v>42</v>
      </c>
      <c r="AH9" s="35">
        <f t="shared" si="3"/>
        <v>0.105</v>
      </c>
      <c r="AI9" s="36">
        <f>AA9+AC9+AE9+AG9</f>
        <v>96</v>
      </c>
      <c r="AJ9" s="35">
        <f t="shared" si="4"/>
        <v>0.125</v>
      </c>
    </row>
    <row r="10" spans="1:36" s="3" customFormat="1" ht="117" customHeight="1">
      <c r="A10" s="262">
        <v>5</v>
      </c>
      <c r="B10" s="21" t="s">
        <v>658</v>
      </c>
      <c r="C10" s="22" t="s">
        <v>659</v>
      </c>
      <c r="D10" s="22" t="s">
        <v>689</v>
      </c>
      <c r="E10" s="23" t="s">
        <v>661</v>
      </c>
      <c r="F10" s="23" t="s">
        <v>662</v>
      </c>
      <c r="G10" s="254" t="s">
        <v>60</v>
      </c>
      <c r="H10" s="254" t="s">
        <v>663</v>
      </c>
      <c r="I10" s="254" t="s">
        <v>664</v>
      </c>
      <c r="J10" s="25" t="s">
        <v>179</v>
      </c>
      <c r="K10" s="26" t="s">
        <v>690</v>
      </c>
      <c r="L10" s="26" t="s">
        <v>691</v>
      </c>
      <c r="M10" s="251">
        <v>257</v>
      </c>
      <c r="N10" s="252" t="s">
        <v>692</v>
      </c>
      <c r="O10" s="38" t="s">
        <v>693</v>
      </c>
      <c r="P10" s="27" t="s">
        <v>298</v>
      </c>
      <c r="Q10" s="257">
        <v>45691</v>
      </c>
      <c r="R10" s="258">
        <v>46006</v>
      </c>
      <c r="S10" s="23" t="s">
        <v>669</v>
      </c>
      <c r="T10" s="31" t="s">
        <v>670</v>
      </c>
      <c r="U10" s="259">
        <v>12.5</v>
      </c>
      <c r="V10" s="260" t="s">
        <v>694</v>
      </c>
      <c r="W10" s="351"/>
      <c r="X10" s="351"/>
      <c r="Y10" s="351"/>
      <c r="Z10" s="27">
        <v>257</v>
      </c>
      <c r="AA10" s="56">
        <v>0</v>
      </c>
      <c r="AB10" s="34">
        <f t="shared" si="0"/>
        <v>0</v>
      </c>
      <c r="AC10" s="56">
        <v>30</v>
      </c>
      <c r="AD10" s="35">
        <f t="shared" si="1"/>
        <v>1.4591439688715952E-2</v>
      </c>
      <c r="AE10" s="56">
        <v>30</v>
      </c>
      <c r="AF10" s="35">
        <f t="shared" si="2"/>
        <v>1.4591439688715952E-2</v>
      </c>
      <c r="AG10" s="56">
        <v>242</v>
      </c>
      <c r="AH10" s="35">
        <f t="shared" si="3"/>
        <v>0.11770428015564201</v>
      </c>
      <c r="AI10" s="36">
        <f>AA10+AC10+AE10+AG10</f>
        <v>302</v>
      </c>
      <c r="AJ10" s="35">
        <f t="shared" si="4"/>
        <v>0.125</v>
      </c>
    </row>
    <row r="11" spans="1:36" s="3" customFormat="1" ht="117" customHeight="1">
      <c r="A11" s="262">
        <v>6</v>
      </c>
      <c r="B11" s="21" t="s">
        <v>658</v>
      </c>
      <c r="C11" s="22" t="s">
        <v>659</v>
      </c>
      <c r="D11" s="22" t="s">
        <v>660</v>
      </c>
      <c r="E11" s="23" t="s">
        <v>661</v>
      </c>
      <c r="F11" s="26" t="s">
        <v>662</v>
      </c>
      <c r="G11" s="254" t="s">
        <v>60</v>
      </c>
      <c r="H11" s="254" t="s">
        <v>663</v>
      </c>
      <c r="I11" s="254" t="s">
        <v>664</v>
      </c>
      <c r="J11" s="270" t="s">
        <v>179</v>
      </c>
      <c r="K11" s="254" t="s">
        <v>695</v>
      </c>
      <c r="L11" s="254" t="s">
        <v>696</v>
      </c>
      <c r="M11" s="253">
        <v>1</v>
      </c>
      <c r="N11" s="254" t="s">
        <v>697</v>
      </c>
      <c r="O11" s="256" t="s">
        <v>698</v>
      </c>
      <c r="P11" s="27" t="s">
        <v>298</v>
      </c>
      <c r="Q11" s="257">
        <v>45691</v>
      </c>
      <c r="R11" s="258">
        <v>46006</v>
      </c>
      <c r="S11" s="23" t="s">
        <v>669</v>
      </c>
      <c r="T11" s="31" t="s">
        <v>676</v>
      </c>
      <c r="U11" s="259">
        <v>12.5</v>
      </c>
      <c r="V11" s="260" t="s">
        <v>699</v>
      </c>
      <c r="W11" s="269">
        <v>0.25</v>
      </c>
      <c r="X11" s="269">
        <v>0.25</v>
      </c>
      <c r="Y11" s="269">
        <v>0.25</v>
      </c>
      <c r="Z11" s="269">
        <v>0.25</v>
      </c>
      <c r="AA11" s="34">
        <v>0.25</v>
      </c>
      <c r="AB11" s="34">
        <f t="shared" si="0"/>
        <v>3.125E-2</v>
      </c>
      <c r="AC11" s="34">
        <v>0.25</v>
      </c>
      <c r="AD11" s="35">
        <f t="shared" si="1"/>
        <v>3.125E-2</v>
      </c>
      <c r="AE11" s="34">
        <v>0.25</v>
      </c>
      <c r="AF11" s="35">
        <f t="shared" si="2"/>
        <v>3.125E-2</v>
      </c>
      <c r="AG11" s="34">
        <v>0.25</v>
      </c>
      <c r="AH11" s="35">
        <f t="shared" si="3"/>
        <v>3.125E-2</v>
      </c>
      <c r="AI11" s="36">
        <f>AA11+AC11+AE11+AG11</f>
        <v>1</v>
      </c>
      <c r="AJ11" s="35">
        <f t="shared" si="4"/>
        <v>0.125</v>
      </c>
    </row>
    <row r="12" spans="1:36" s="3" customFormat="1" ht="117" customHeight="1">
      <c r="A12" s="262">
        <v>7</v>
      </c>
      <c r="B12" s="263" t="s">
        <v>658</v>
      </c>
      <c r="C12" s="22" t="s">
        <v>659</v>
      </c>
      <c r="D12" s="261" t="s">
        <v>700</v>
      </c>
      <c r="E12" s="254" t="s">
        <v>701</v>
      </c>
      <c r="F12" s="254" t="s">
        <v>702</v>
      </c>
      <c r="G12" s="254" t="s">
        <v>60</v>
      </c>
      <c r="H12" s="254" t="s">
        <v>663</v>
      </c>
      <c r="I12" s="254" t="s">
        <v>703</v>
      </c>
      <c r="J12" s="25" t="s">
        <v>179</v>
      </c>
      <c r="K12" s="26" t="s">
        <v>704</v>
      </c>
      <c r="L12" s="254" t="s">
        <v>705</v>
      </c>
      <c r="M12" s="42">
        <v>15000</v>
      </c>
      <c r="N12" s="26" t="s">
        <v>706</v>
      </c>
      <c r="O12" s="28" t="s">
        <v>707</v>
      </c>
      <c r="P12" s="42" t="s">
        <v>298</v>
      </c>
      <c r="Q12" s="257">
        <v>45691</v>
      </c>
      <c r="R12" s="258">
        <v>46006</v>
      </c>
      <c r="S12" s="23" t="s">
        <v>233</v>
      </c>
      <c r="T12" s="31" t="s">
        <v>708</v>
      </c>
      <c r="U12" s="259">
        <v>12.5</v>
      </c>
      <c r="V12" s="260" t="s">
        <v>709</v>
      </c>
      <c r="W12" s="352"/>
      <c r="X12" s="352"/>
      <c r="Y12" s="352"/>
      <c r="Z12" s="264">
        <v>15000</v>
      </c>
      <c r="AA12" s="56">
        <v>2157</v>
      </c>
      <c r="AB12" s="34">
        <f>IFERROR(((AA12/M12)*U12)/100, 0)</f>
        <v>1.7975000000000001E-2</v>
      </c>
      <c r="AC12" s="56">
        <v>6732</v>
      </c>
      <c r="AD12" s="35">
        <f t="shared" si="1"/>
        <v>5.6099999999999997E-2</v>
      </c>
      <c r="AE12" s="56">
        <v>14260</v>
      </c>
      <c r="AF12" s="35">
        <f t="shared" si="2"/>
        <v>0.11883333333333333</v>
      </c>
      <c r="AG12" s="56">
        <v>15000</v>
      </c>
      <c r="AH12" s="35">
        <f t="shared" si="3"/>
        <v>0.125</v>
      </c>
      <c r="AI12" s="36">
        <f>AA12+AC12+AE12+AG12</f>
        <v>38149</v>
      </c>
      <c r="AJ12" s="35">
        <f t="shared" si="4"/>
        <v>0.125</v>
      </c>
    </row>
    <row r="13" spans="1:36" s="3" customFormat="1" ht="117" customHeight="1">
      <c r="A13" s="262">
        <v>8</v>
      </c>
      <c r="B13" s="263" t="s">
        <v>302</v>
      </c>
      <c r="C13" s="22" t="s">
        <v>710</v>
      </c>
      <c r="D13" s="261" t="s">
        <v>711</v>
      </c>
      <c r="E13" s="254" t="s">
        <v>701</v>
      </c>
      <c r="F13" s="254" t="s">
        <v>702</v>
      </c>
      <c r="G13" s="254" t="s">
        <v>60</v>
      </c>
      <c r="H13" s="254" t="s">
        <v>177</v>
      </c>
      <c r="I13" s="254" t="s">
        <v>703</v>
      </c>
      <c r="J13" s="37" t="s">
        <v>179</v>
      </c>
      <c r="K13" s="26" t="s">
        <v>712</v>
      </c>
      <c r="L13" s="255" t="s">
        <v>713</v>
      </c>
      <c r="M13" s="42">
        <v>12</v>
      </c>
      <c r="N13" s="26" t="s">
        <v>714</v>
      </c>
      <c r="O13" s="28" t="s">
        <v>715</v>
      </c>
      <c r="P13" s="42" t="s">
        <v>197</v>
      </c>
      <c r="Q13" s="257">
        <v>45691</v>
      </c>
      <c r="R13" s="258">
        <v>46006</v>
      </c>
      <c r="S13" s="26" t="s">
        <v>233</v>
      </c>
      <c r="T13" s="31" t="s">
        <v>708</v>
      </c>
      <c r="U13" s="259">
        <v>12.5</v>
      </c>
      <c r="V13" s="260" t="s">
        <v>716</v>
      </c>
      <c r="W13" s="264">
        <v>0</v>
      </c>
      <c r="X13" s="264">
        <v>4</v>
      </c>
      <c r="Y13" s="264">
        <v>0</v>
      </c>
      <c r="Z13" s="264">
        <v>8</v>
      </c>
      <c r="AA13" s="56">
        <v>0</v>
      </c>
      <c r="AB13" s="34">
        <f t="shared" si="0"/>
        <v>0</v>
      </c>
      <c r="AC13" s="56">
        <v>3</v>
      </c>
      <c r="AD13" s="35">
        <f t="shared" si="1"/>
        <v>3.125E-2</v>
      </c>
      <c r="AE13" s="56">
        <v>3</v>
      </c>
      <c r="AF13" s="35">
        <f t="shared" si="2"/>
        <v>3.125E-2</v>
      </c>
      <c r="AG13" s="56">
        <v>13</v>
      </c>
      <c r="AH13" s="35">
        <f t="shared" si="3"/>
        <v>0.13541666666666666</v>
      </c>
      <c r="AI13" s="36">
        <f>AA13+AC13+AE13+AG13</f>
        <v>19</v>
      </c>
      <c r="AJ13" s="35">
        <f t="shared" si="4"/>
        <v>0.125</v>
      </c>
    </row>
    <row r="14" spans="1:36" ht="11.25" hidden="1" customHeight="1">
      <c r="B14" s="40" t="s">
        <v>302</v>
      </c>
      <c r="C14" s="40" t="s">
        <v>60</v>
      </c>
      <c r="D14" s="44" t="s">
        <v>717</v>
      </c>
      <c r="E14" s="24" t="s">
        <v>701</v>
      </c>
      <c r="F14" s="24" t="s">
        <v>702</v>
      </c>
      <c r="S14" s="48" t="s">
        <v>718</v>
      </c>
      <c r="U14" s="32">
        <v>12.5</v>
      </c>
    </row>
    <row r="15" spans="1:36" ht="11.25" hidden="1" customHeight="1">
      <c r="D15" s="31" t="s">
        <v>719</v>
      </c>
      <c r="S15" s="23" t="s">
        <v>233</v>
      </c>
      <c r="U15" s="32">
        <v>12.5</v>
      </c>
    </row>
    <row r="16" spans="1:36" ht="11.25" hidden="1" customHeight="1">
      <c r="S16" s="48" t="s">
        <v>718</v>
      </c>
      <c r="U16" s="32">
        <v>12.5</v>
      </c>
    </row>
    <row r="17" ht="11.25" customHeight="1"/>
  </sheetData>
  <sheetProtection algorithmName="SHA-512" hashValue="Q+C3ptscbrr26aZbxPI0KH99Rbtb61O4655Ca9UyEPWoSLC/vE+3oVW/FewAgiQHmCtyDmkIK5WsjXbjBMAU4A==" saltValue="YJW6LG1kQWCFj29dWkjxWA==" spinCount="100000" sheet="1" objects="1" scenarios="1"/>
  <protectedRanges>
    <protectedRange sqref="V1:V1048576" name="Range5"/>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1025"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1025" r:id="rId4"/>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5AF6-1C41-4294-938E-4EBC08D167BA}">
  <dimension ref="A1:AV13"/>
  <sheetViews>
    <sheetView showGridLines="0" zoomScale="110" zoomScaleNormal="110" workbookViewId="0">
      <pane ySplit="5" topLeftCell="A6" activePane="bottomLeft" state="frozen"/>
      <selection pane="bottomLeft" activeCell="AG4" sqref="AA4:AJ4"/>
    </sheetView>
  </sheetViews>
  <sheetFormatPr defaultColWidth="0" defaultRowHeight="11.25" customHeight="1" zeroHeight="1"/>
  <cols>
    <col min="1" max="1" width="5" style="47" customWidth="1"/>
    <col min="2" max="2" width="21.28515625" style="49" customWidth="1"/>
    <col min="3" max="3" width="26.42578125" style="49" customWidth="1"/>
    <col min="4"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15.75"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15.75"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36" s="19" customFormat="1" ht="77.099999999999994" customHeight="1">
      <c r="A5" s="11" t="s">
        <v>23</v>
      </c>
      <c r="B5" s="11" t="s">
        <v>24</v>
      </c>
      <c r="C5" s="11" t="s">
        <v>396</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135.75" customHeight="1">
      <c r="A6" s="40">
        <v>1</v>
      </c>
      <c r="B6" s="40" t="s">
        <v>720</v>
      </c>
      <c r="C6" s="24" t="s">
        <v>721</v>
      </c>
      <c r="D6" s="40" t="s">
        <v>60</v>
      </c>
      <c r="E6" s="40" t="s">
        <v>722</v>
      </c>
      <c r="F6" s="24" t="s">
        <v>723</v>
      </c>
      <c r="G6" s="24" t="s">
        <v>347</v>
      </c>
      <c r="H6" s="24" t="s">
        <v>205</v>
      </c>
      <c r="I6" s="24" t="s">
        <v>724</v>
      </c>
      <c r="J6" s="24" t="s">
        <v>193</v>
      </c>
      <c r="K6" s="24" t="s">
        <v>725</v>
      </c>
      <c r="L6" s="24" t="s">
        <v>726</v>
      </c>
      <c r="M6" s="96">
        <v>1</v>
      </c>
      <c r="N6" s="40" t="s">
        <v>108</v>
      </c>
      <c r="O6" s="39" t="s">
        <v>727</v>
      </c>
      <c r="P6" s="44" t="s">
        <v>159</v>
      </c>
      <c r="Q6" s="29">
        <v>45658</v>
      </c>
      <c r="R6" s="30">
        <v>46022</v>
      </c>
      <c r="S6" s="24" t="s">
        <v>505</v>
      </c>
      <c r="T6" s="41" t="s">
        <v>728</v>
      </c>
      <c r="U6" s="32">
        <v>30</v>
      </c>
      <c r="V6" s="33" t="s">
        <v>729</v>
      </c>
      <c r="W6" s="92">
        <v>1</v>
      </c>
      <c r="X6" s="92">
        <v>1</v>
      </c>
      <c r="Y6" s="92">
        <v>1</v>
      </c>
      <c r="Z6" s="92">
        <v>1</v>
      </c>
      <c r="AA6" s="147">
        <v>0.76919999999999999</v>
      </c>
      <c r="AB6" s="34">
        <f>IFERROR(((AA6/M6)*U6)/100, 0)</f>
        <v>0.23075999999999999</v>
      </c>
      <c r="AC6" s="34">
        <v>1</v>
      </c>
      <c r="AD6" s="35">
        <f t="shared" ref="AD6:AD12" si="0">IFERROR(((AC6/M6)*U6)/100,0)</f>
        <v>0.3</v>
      </c>
      <c r="AE6" s="34">
        <v>1</v>
      </c>
      <c r="AF6" s="35">
        <f t="shared" ref="AF6:AF12" si="1">IFERROR(((AE6/M6)*U6)/100,0)</f>
        <v>0.3</v>
      </c>
      <c r="AG6" s="34">
        <v>1</v>
      </c>
      <c r="AH6" s="35">
        <f t="shared" ref="AH6:AH12" si="2">IFERROR(((AG6/M6)*U6)/100,0)</f>
        <v>0.3</v>
      </c>
      <c r="AI6" s="67">
        <f t="shared" ref="AI6:AI12" si="3">IFERROR(IF(AND(M6=AA6, M6=AC6, M6=AE6, M6=AG6), M6, AVERAGE(AA6, AC6, AE6, AG6)), 0)</f>
        <v>0.94230000000000003</v>
      </c>
      <c r="AJ6" s="35">
        <f t="shared" ref="AJ6:AJ12" si="4">IFERROR(MIN((AI6/M6)*U6, U6)/100, 0)</f>
        <v>0.28269</v>
      </c>
    </row>
    <row r="7" spans="1:36" s="3" customFormat="1" ht="126.75" customHeight="1">
      <c r="A7" s="40">
        <v>2</v>
      </c>
      <c r="B7" s="40" t="s">
        <v>289</v>
      </c>
      <c r="C7" s="24" t="s">
        <v>721</v>
      </c>
      <c r="D7" s="40" t="s">
        <v>60</v>
      </c>
      <c r="E7" s="40" t="s">
        <v>722</v>
      </c>
      <c r="F7" s="24" t="s">
        <v>723</v>
      </c>
      <c r="G7" s="24" t="s">
        <v>347</v>
      </c>
      <c r="H7" s="24" t="s">
        <v>205</v>
      </c>
      <c r="I7" s="24" t="s">
        <v>724</v>
      </c>
      <c r="J7" s="24" t="s">
        <v>193</v>
      </c>
      <c r="K7" s="24" t="s">
        <v>725</v>
      </c>
      <c r="L7" s="24" t="s">
        <v>726</v>
      </c>
      <c r="M7" s="96">
        <v>1</v>
      </c>
      <c r="N7" s="40" t="s">
        <v>108</v>
      </c>
      <c r="O7" s="39" t="s">
        <v>730</v>
      </c>
      <c r="P7" s="44" t="s">
        <v>159</v>
      </c>
      <c r="Q7" s="29">
        <v>45658</v>
      </c>
      <c r="R7" s="30">
        <v>46022</v>
      </c>
      <c r="S7" s="24" t="s">
        <v>505</v>
      </c>
      <c r="T7" s="41" t="s">
        <v>728</v>
      </c>
      <c r="U7" s="32">
        <v>20</v>
      </c>
      <c r="V7" s="33" t="s">
        <v>731</v>
      </c>
      <c r="W7" s="92">
        <v>1</v>
      </c>
      <c r="X7" s="92">
        <v>1</v>
      </c>
      <c r="Y7" s="92">
        <v>1</v>
      </c>
      <c r="Z7" s="92">
        <v>1</v>
      </c>
      <c r="AA7" s="34">
        <v>1</v>
      </c>
      <c r="AB7" s="34">
        <f>IFERROR(((AA7/M7)*U7)/100, 0)</f>
        <v>0.2</v>
      </c>
      <c r="AC7" s="34">
        <v>1</v>
      </c>
      <c r="AD7" s="35">
        <f t="shared" si="0"/>
        <v>0.2</v>
      </c>
      <c r="AE7" s="34">
        <v>1</v>
      </c>
      <c r="AF7" s="35">
        <f t="shared" si="1"/>
        <v>0.2</v>
      </c>
      <c r="AG7" s="34">
        <v>1</v>
      </c>
      <c r="AH7" s="35">
        <f t="shared" si="2"/>
        <v>0.2</v>
      </c>
      <c r="AI7" s="67">
        <f t="shared" si="3"/>
        <v>1</v>
      </c>
      <c r="AJ7" s="35">
        <f t="shared" si="4"/>
        <v>0.2</v>
      </c>
    </row>
    <row r="8" spans="1:36" s="3" customFormat="1" ht="117" customHeight="1">
      <c r="A8" s="40">
        <v>3</v>
      </c>
      <c r="B8" s="40" t="s">
        <v>289</v>
      </c>
      <c r="C8" s="24" t="s">
        <v>721</v>
      </c>
      <c r="D8" s="40" t="s">
        <v>60</v>
      </c>
      <c r="E8" s="40" t="s">
        <v>722</v>
      </c>
      <c r="F8" s="24" t="s">
        <v>723</v>
      </c>
      <c r="G8" s="24" t="s">
        <v>347</v>
      </c>
      <c r="H8" s="24" t="s">
        <v>205</v>
      </c>
      <c r="I8" s="24" t="s">
        <v>724</v>
      </c>
      <c r="J8" s="24" t="s">
        <v>193</v>
      </c>
      <c r="K8" s="24" t="s">
        <v>732</v>
      </c>
      <c r="L8" s="24" t="s">
        <v>733</v>
      </c>
      <c r="M8" s="96">
        <v>1</v>
      </c>
      <c r="N8" s="40" t="s">
        <v>108</v>
      </c>
      <c r="O8" s="39" t="s">
        <v>734</v>
      </c>
      <c r="P8" s="44" t="s">
        <v>159</v>
      </c>
      <c r="Q8" s="29">
        <v>45658</v>
      </c>
      <c r="R8" s="30">
        <v>46022</v>
      </c>
      <c r="S8" s="24" t="s">
        <v>505</v>
      </c>
      <c r="T8" s="41" t="s">
        <v>728</v>
      </c>
      <c r="U8" s="32">
        <v>10</v>
      </c>
      <c r="V8" s="33" t="s">
        <v>735</v>
      </c>
      <c r="W8" s="92">
        <v>1</v>
      </c>
      <c r="X8" s="92">
        <v>1</v>
      </c>
      <c r="Y8" s="92">
        <v>1</v>
      </c>
      <c r="Z8" s="92">
        <v>1</v>
      </c>
      <c r="AA8" s="34">
        <v>1</v>
      </c>
      <c r="AB8" s="34">
        <f t="shared" ref="AB8:AB12" si="5">IFERROR(((AA8/M8)*U8)/100, 0)</f>
        <v>0.1</v>
      </c>
      <c r="AC8" s="34">
        <v>1</v>
      </c>
      <c r="AD8" s="35">
        <f t="shared" si="0"/>
        <v>0.1</v>
      </c>
      <c r="AE8" s="34">
        <v>1</v>
      </c>
      <c r="AF8" s="35">
        <f t="shared" si="1"/>
        <v>0.1</v>
      </c>
      <c r="AG8" s="34">
        <v>1</v>
      </c>
      <c r="AH8" s="35">
        <f t="shared" si="2"/>
        <v>0.1</v>
      </c>
      <c r="AI8" s="67">
        <f t="shared" si="3"/>
        <v>1</v>
      </c>
      <c r="AJ8" s="35">
        <f t="shared" si="4"/>
        <v>0.1</v>
      </c>
    </row>
    <row r="9" spans="1:36" s="3" customFormat="1" ht="117" customHeight="1">
      <c r="A9" s="40">
        <v>4</v>
      </c>
      <c r="B9" s="40" t="s">
        <v>720</v>
      </c>
      <c r="C9" s="24" t="s">
        <v>721</v>
      </c>
      <c r="D9" s="40" t="s">
        <v>60</v>
      </c>
      <c r="E9" s="40" t="s">
        <v>722</v>
      </c>
      <c r="F9" s="24" t="s">
        <v>723</v>
      </c>
      <c r="G9" s="24" t="s">
        <v>347</v>
      </c>
      <c r="H9" s="24" t="s">
        <v>205</v>
      </c>
      <c r="I9" s="24" t="s">
        <v>724</v>
      </c>
      <c r="J9" s="24" t="s">
        <v>193</v>
      </c>
      <c r="K9" s="24" t="s">
        <v>736</v>
      </c>
      <c r="L9" s="24" t="s">
        <v>733</v>
      </c>
      <c r="M9" s="96">
        <v>1</v>
      </c>
      <c r="N9" s="40" t="s">
        <v>108</v>
      </c>
      <c r="O9" s="39" t="s">
        <v>737</v>
      </c>
      <c r="P9" s="44" t="s">
        <v>159</v>
      </c>
      <c r="Q9" s="29">
        <v>45658</v>
      </c>
      <c r="R9" s="30">
        <v>46022</v>
      </c>
      <c r="S9" s="24" t="s">
        <v>505</v>
      </c>
      <c r="T9" s="41" t="s">
        <v>738</v>
      </c>
      <c r="U9" s="32">
        <v>10</v>
      </c>
      <c r="V9" s="33" t="s">
        <v>739</v>
      </c>
      <c r="W9" s="92">
        <v>1</v>
      </c>
      <c r="X9" s="92">
        <v>1</v>
      </c>
      <c r="Y9" s="92">
        <v>1</v>
      </c>
      <c r="Z9" s="92">
        <v>1</v>
      </c>
      <c r="AA9" s="34">
        <v>1</v>
      </c>
      <c r="AB9" s="34">
        <f t="shared" si="5"/>
        <v>0.1</v>
      </c>
      <c r="AC9" s="34">
        <v>1</v>
      </c>
      <c r="AD9" s="35">
        <f t="shared" si="0"/>
        <v>0.1</v>
      </c>
      <c r="AE9" s="34">
        <v>1</v>
      </c>
      <c r="AF9" s="35">
        <f t="shared" si="1"/>
        <v>0.1</v>
      </c>
      <c r="AG9" s="34">
        <v>1</v>
      </c>
      <c r="AH9" s="35">
        <f t="shared" si="2"/>
        <v>0.1</v>
      </c>
      <c r="AI9" s="67">
        <f t="shared" si="3"/>
        <v>1</v>
      </c>
      <c r="AJ9" s="35">
        <f t="shared" si="4"/>
        <v>0.1</v>
      </c>
    </row>
    <row r="10" spans="1:36" s="3" customFormat="1" ht="117" customHeight="1">
      <c r="A10" s="40">
        <v>5</v>
      </c>
      <c r="B10" s="40" t="s">
        <v>720</v>
      </c>
      <c r="C10" s="24" t="s">
        <v>721</v>
      </c>
      <c r="D10" s="40" t="s">
        <v>60</v>
      </c>
      <c r="E10" s="40" t="s">
        <v>722</v>
      </c>
      <c r="F10" s="24" t="s">
        <v>723</v>
      </c>
      <c r="G10" s="24" t="s">
        <v>347</v>
      </c>
      <c r="H10" s="24" t="s">
        <v>205</v>
      </c>
      <c r="I10" s="24" t="s">
        <v>724</v>
      </c>
      <c r="J10" s="24" t="s">
        <v>193</v>
      </c>
      <c r="K10" s="24" t="s">
        <v>740</v>
      </c>
      <c r="L10" s="24" t="s">
        <v>733</v>
      </c>
      <c r="M10" s="96">
        <v>1</v>
      </c>
      <c r="N10" s="40" t="s">
        <v>108</v>
      </c>
      <c r="O10" s="39" t="s">
        <v>741</v>
      </c>
      <c r="P10" s="44" t="s">
        <v>159</v>
      </c>
      <c r="Q10" s="29">
        <v>45658</v>
      </c>
      <c r="R10" s="30">
        <v>46022</v>
      </c>
      <c r="S10" s="24" t="s">
        <v>505</v>
      </c>
      <c r="T10" s="41" t="s">
        <v>728</v>
      </c>
      <c r="U10" s="32">
        <v>10</v>
      </c>
      <c r="V10" s="33" t="s">
        <v>742</v>
      </c>
      <c r="W10" s="92">
        <v>1</v>
      </c>
      <c r="X10" s="92">
        <v>1</v>
      </c>
      <c r="Y10" s="92">
        <v>1</v>
      </c>
      <c r="Z10" s="92">
        <v>1</v>
      </c>
      <c r="AA10" s="34">
        <v>1</v>
      </c>
      <c r="AB10" s="34">
        <f t="shared" si="5"/>
        <v>0.1</v>
      </c>
      <c r="AC10" s="34">
        <v>1</v>
      </c>
      <c r="AD10" s="35">
        <f t="shared" si="0"/>
        <v>0.1</v>
      </c>
      <c r="AE10" s="34">
        <v>1</v>
      </c>
      <c r="AF10" s="35">
        <f t="shared" si="1"/>
        <v>0.1</v>
      </c>
      <c r="AG10" s="34">
        <v>1</v>
      </c>
      <c r="AH10" s="35">
        <f t="shared" si="2"/>
        <v>0.1</v>
      </c>
      <c r="AI10" s="67">
        <f t="shared" si="3"/>
        <v>1</v>
      </c>
      <c r="AJ10" s="35">
        <f t="shared" si="4"/>
        <v>0.1</v>
      </c>
    </row>
    <row r="11" spans="1:36" s="3" customFormat="1" ht="131.25" customHeight="1">
      <c r="A11" s="40">
        <v>6</v>
      </c>
      <c r="B11" s="40" t="s">
        <v>720</v>
      </c>
      <c r="C11" s="24" t="s">
        <v>721</v>
      </c>
      <c r="D11" s="40" t="s">
        <v>60</v>
      </c>
      <c r="E11" s="40" t="s">
        <v>722</v>
      </c>
      <c r="F11" s="24" t="s">
        <v>723</v>
      </c>
      <c r="G11" s="24" t="s">
        <v>347</v>
      </c>
      <c r="H11" s="24" t="s">
        <v>205</v>
      </c>
      <c r="I11" s="24" t="s">
        <v>724</v>
      </c>
      <c r="J11" s="24" t="s">
        <v>193</v>
      </c>
      <c r="K11" s="24" t="s">
        <v>736</v>
      </c>
      <c r="L11" s="24" t="s">
        <v>733</v>
      </c>
      <c r="M11" s="96">
        <v>1</v>
      </c>
      <c r="N11" s="40" t="s">
        <v>108</v>
      </c>
      <c r="O11" s="39" t="s">
        <v>743</v>
      </c>
      <c r="P11" s="44" t="s">
        <v>159</v>
      </c>
      <c r="Q11" s="29">
        <v>45658</v>
      </c>
      <c r="R11" s="30">
        <v>46022</v>
      </c>
      <c r="S11" s="24" t="s">
        <v>505</v>
      </c>
      <c r="T11" s="41" t="s">
        <v>728</v>
      </c>
      <c r="U11" s="32">
        <v>10</v>
      </c>
      <c r="V11" s="33" t="s">
        <v>744</v>
      </c>
      <c r="W11" s="92">
        <v>1</v>
      </c>
      <c r="X11" s="92">
        <v>1</v>
      </c>
      <c r="Y11" s="92">
        <v>1</v>
      </c>
      <c r="Z11" s="92">
        <v>1</v>
      </c>
      <c r="AA11" s="34">
        <v>1</v>
      </c>
      <c r="AB11" s="34">
        <f t="shared" si="5"/>
        <v>0.1</v>
      </c>
      <c r="AC11" s="34">
        <v>1</v>
      </c>
      <c r="AD11" s="35">
        <f t="shared" si="0"/>
        <v>0.1</v>
      </c>
      <c r="AE11" s="34">
        <v>1</v>
      </c>
      <c r="AF11" s="35">
        <f t="shared" si="1"/>
        <v>0.1</v>
      </c>
      <c r="AG11" s="34">
        <v>1</v>
      </c>
      <c r="AH11" s="35">
        <f t="shared" si="2"/>
        <v>0.1</v>
      </c>
      <c r="AI11" s="67">
        <f t="shared" si="3"/>
        <v>1</v>
      </c>
      <c r="AJ11" s="35">
        <f t="shared" si="4"/>
        <v>0.1</v>
      </c>
    </row>
    <row r="12" spans="1:36" s="3" customFormat="1" ht="132.75" customHeight="1">
      <c r="A12" s="40">
        <v>7</v>
      </c>
      <c r="B12" s="40" t="s">
        <v>745</v>
      </c>
      <c r="C12" s="24" t="s">
        <v>721</v>
      </c>
      <c r="D12" s="40" t="s">
        <v>60</v>
      </c>
      <c r="E12" s="40" t="s">
        <v>722</v>
      </c>
      <c r="F12" s="24" t="s">
        <v>723</v>
      </c>
      <c r="G12" s="24" t="s">
        <v>347</v>
      </c>
      <c r="H12" s="24" t="s">
        <v>205</v>
      </c>
      <c r="I12" s="24" t="s">
        <v>724</v>
      </c>
      <c r="J12" s="24" t="s">
        <v>193</v>
      </c>
      <c r="K12" s="24" t="s">
        <v>746</v>
      </c>
      <c r="L12" s="24" t="s">
        <v>733</v>
      </c>
      <c r="M12" s="96">
        <v>1</v>
      </c>
      <c r="N12" s="40" t="s">
        <v>108</v>
      </c>
      <c r="O12" s="39" t="s">
        <v>747</v>
      </c>
      <c r="P12" s="44" t="s">
        <v>159</v>
      </c>
      <c r="Q12" s="29">
        <v>45658</v>
      </c>
      <c r="R12" s="30">
        <v>46022</v>
      </c>
      <c r="S12" s="24" t="s">
        <v>505</v>
      </c>
      <c r="T12" s="41" t="s">
        <v>728</v>
      </c>
      <c r="U12" s="32">
        <v>10</v>
      </c>
      <c r="V12" s="33" t="s">
        <v>748</v>
      </c>
      <c r="W12" s="92">
        <v>1</v>
      </c>
      <c r="X12" s="92">
        <v>1</v>
      </c>
      <c r="Y12" s="92">
        <v>1</v>
      </c>
      <c r="Z12" s="92">
        <v>1</v>
      </c>
      <c r="AA12" s="34">
        <v>1</v>
      </c>
      <c r="AB12" s="34">
        <f t="shared" si="5"/>
        <v>0.1</v>
      </c>
      <c r="AC12" s="34">
        <v>1</v>
      </c>
      <c r="AD12" s="35">
        <f t="shared" si="0"/>
        <v>0.1</v>
      </c>
      <c r="AE12" s="34">
        <v>1</v>
      </c>
      <c r="AF12" s="35">
        <f t="shared" si="1"/>
        <v>0.1</v>
      </c>
      <c r="AG12" s="34">
        <v>1</v>
      </c>
      <c r="AH12" s="35">
        <f t="shared" si="2"/>
        <v>0.1</v>
      </c>
      <c r="AI12" s="313">
        <f t="shared" si="3"/>
        <v>1</v>
      </c>
      <c r="AJ12" s="35">
        <f t="shared" si="4"/>
        <v>0.1</v>
      </c>
    </row>
    <row r="13" spans="1:36" ht="11.25" customHeight="1"/>
  </sheetData>
  <sheetProtection algorithmName="SHA-512" hashValue="za6q0r3hUEgIYdRXeuiAug88BcDmh86pJ/6sG3gNhwkHZLLxzs43ISOG2+s2Tfdm3URovO09Q3DLu7zDWQpd3g==" saltValue="1Id8BkNQSd5fXibhHAcdIg==" spinCount="100000" sheet="1" objects="1" scenarios="1"/>
  <protectedRanges>
    <protectedRange sqref="V1:V1048576" name="Range5"/>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6145"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6145" r:id="rId4"/>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D10CA-66C9-4309-B666-9FBC59B7B56A}">
  <dimension ref="A1:AV15"/>
  <sheetViews>
    <sheetView showGridLines="0" zoomScaleNormal="100" workbookViewId="0">
      <pane ySplit="5" topLeftCell="A6" activePane="bottomLeft" state="frozen"/>
      <selection pane="bottomLeft" activeCell="AF7" sqref="AF7"/>
    </sheetView>
  </sheetViews>
  <sheetFormatPr defaultColWidth="0" defaultRowHeight="11.25" customHeight="1" zeroHeight="1"/>
  <cols>
    <col min="1" max="1" width="5" style="47" customWidth="1"/>
    <col min="2"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1" bestFit="1" customWidth="1"/>
    <col min="15" max="15" width="40.85546875" style="46" customWidth="1"/>
    <col min="16" max="16" width="17" style="1" hidden="1" customWidth="1"/>
    <col min="17" max="17" width="11.7109375" style="47" hidden="1" customWidth="1"/>
    <col min="18" max="18" width="11.85546875" style="47" hidden="1" customWidth="1"/>
    <col min="19" max="19" width="22.140625" style="47" hidden="1" customWidth="1"/>
    <col min="20" max="20" width="31.28515625" style="49" hidden="1"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15.75"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15.75"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36" s="19" customFormat="1" ht="77.099999999999994" customHeight="1">
      <c r="A5" s="11" t="s">
        <v>23</v>
      </c>
      <c r="B5" s="11" t="s">
        <v>24</v>
      </c>
      <c r="C5" s="11" t="s">
        <v>396</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94.5">
      <c r="A6" s="40">
        <v>1</v>
      </c>
      <c r="B6" s="40" t="s">
        <v>302</v>
      </c>
      <c r="C6" s="40" t="s">
        <v>60</v>
      </c>
      <c r="D6" s="44" t="s">
        <v>749</v>
      </c>
      <c r="E6" s="40" t="s">
        <v>500</v>
      </c>
      <c r="F6" s="24" t="s">
        <v>560</v>
      </c>
      <c r="G6" s="24" t="s">
        <v>750</v>
      </c>
      <c r="H6" s="24" t="s">
        <v>751</v>
      </c>
      <c r="I6" s="24" t="s">
        <v>752</v>
      </c>
      <c r="J6" s="24" t="s">
        <v>179</v>
      </c>
      <c r="K6" s="24" t="s">
        <v>753</v>
      </c>
      <c r="L6" s="24" t="s">
        <v>754</v>
      </c>
      <c r="M6" s="56">
        <v>30</v>
      </c>
      <c r="N6" s="131" t="s">
        <v>755</v>
      </c>
      <c r="O6" s="98" t="s">
        <v>756</v>
      </c>
      <c r="P6" s="44" t="s">
        <v>757</v>
      </c>
      <c r="Q6" s="29">
        <v>45778</v>
      </c>
      <c r="R6" s="30">
        <v>46022</v>
      </c>
      <c r="S6" s="24" t="s">
        <v>758</v>
      </c>
      <c r="T6" s="41" t="s">
        <v>759</v>
      </c>
      <c r="U6" s="32">
        <v>10</v>
      </c>
      <c r="V6" s="33" t="s">
        <v>760</v>
      </c>
      <c r="W6" s="106">
        <v>0</v>
      </c>
      <c r="X6" s="106">
        <v>25</v>
      </c>
      <c r="Y6" s="106">
        <v>5</v>
      </c>
      <c r="Z6" s="107">
        <v>0</v>
      </c>
      <c r="AA6" s="56">
        <v>0</v>
      </c>
      <c r="AB6" s="34">
        <f t="shared" ref="AB6:AB12" si="0">IFERROR(((AA6/M6)*U6)/100, 0)</f>
        <v>0</v>
      </c>
      <c r="AC6" s="56">
        <v>33</v>
      </c>
      <c r="AD6" s="35">
        <f t="shared" ref="AD6:AD12" si="1">IFERROR(((AC6/M6)*U6)/100,0)</f>
        <v>0.11</v>
      </c>
      <c r="AE6" s="56">
        <v>6</v>
      </c>
      <c r="AF6" s="35">
        <f t="shared" ref="AF6:AF12" si="2">IFERROR(((AE6/M6)*U6)/100,0)</f>
        <v>0.02</v>
      </c>
      <c r="AG6" s="56">
        <v>156</v>
      </c>
      <c r="AH6" s="35">
        <f t="shared" ref="AH6:AH12" si="3">IFERROR(((AG6/M6)*U6)/100,0)</f>
        <v>0.52</v>
      </c>
      <c r="AI6" s="36">
        <f t="shared" ref="AI6:AI12" si="4">AA6+AC6+AE6+AG6</f>
        <v>195</v>
      </c>
      <c r="AJ6" s="35">
        <f t="shared" ref="AJ6:AJ12" si="5">IFERROR(MIN((AI6/M6)*U6, U6)/100, 0)</f>
        <v>0.1</v>
      </c>
    </row>
    <row r="7" spans="1:36" s="3" customFormat="1" ht="121.5">
      <c r="A7" s="40">
        <v>2</v>
      </c>
      <c r="B7" s="40" t="s">
        <v>302</v>
      </c>
      <c r="C7" s="40" t="s">
        <v>60</v>
      </c>
      <c r="D7" s="44" t="s">
        <v>749</v>
      </c>
      <c r="E7" s="40" t="s">
        <v>500</v>
      </c>
      <c r="F7" s="24" t="s">
        <v>560</v>
      </c>
      <c r="G7" s="24" t="s">
        <v>750</v>
      </c>
      <c r="H7" s="24" t="s">
        <v>751</v>
      </c>
      <c r="I7" s="24" t="s">
        <v>752</v>
      </c>
      <c r="J7" s="24" t="s">
        <v>179</v>
      </c>
      <c r="K7" s="24" t="s">
        <v>761</v>
      </c>
      <c r="L7" s="24" t="s">
        <v>762</v>
      </c>
      <c r="M7" s="56">
        <v>41</v>
      </c>
      <c r="N7" s="131" t="s">
        <v>763</v>
      </c>
      <c r="O7" s="39" t="s">
        <v>764</v>
      </c>
      <c r="P7" s="44" t="s">
        <v>757</v>
      </c>
      <c r="Q7" s="29">
        <v>45658</v>
      </c>
      <c r="R7" s="30">
        <v>46022</v>
      </c>
      <c r="S7" s="24" t="s">
        <v>765</v>
      </c>
      <c r="T7" s="41" t="s">
        <v>759</v>
      </c>
      <c r="U7" s="32">
        <v>30</v>
      </c>
      <c r="V7" s="33" t="s">
        <v>766</v>
      </c>
      <c r="W7" s="106">
        <v>0</v>
      </c>
      <c r="X7" s="106">
        <v>4</v>
      </c>
      <c r="Y7" s="106">
        <v>9</v>
      </c>
      <c r="Z7" s="107">
        <v>28</v>
      </c>
      <c r="AA7" s="236">
        <v>0</v>
      </c>
      <c r="AB7" s="34">
        <f t="shared" si="0"/>
        <v>0</v>
      </c>
      <c r="AC7" s="56">
        <v>8</v>
      </c>
      <c r="AD7" s="35">
        <f t="shared" si="1"/>
        <v>5.8536585365853655E-2</v>
      </c>
      <c r="AE7" s="56">
        <v>14</v>
      </c>
      <c r="AF7" s="35">
        <f t="shared" si="2"/>
        <v>0.10243902439024391</v>
      </c>
      <c r="AG7" s="56">
        <v>16</v>
      </c>
      <c r="AH7" s="35">
        <f t="shared" si="3"/>
        <v>0.11707317073170731</v>
      </c>
      <c r="AI7" s="36">
        <f t="shared" si="4"/>
        <v>38</v>
      </c>
      <c r="AJ7" s="35">
        <f t="shared" si="5"/>
        <v>0.2780487804878049</v>
      </c>
    </row>
    <row r="8" spans="1:36" s="3" customFormat="1" ht="94.5">
      <c r="A8" s="273">
        <v>3</v>
      </c>
      <c r="B8" s="273" t="s">
        <v>302</v>
      </c>
      <c r="C8" s="273" t="s">
        <v>60</v>
      </c>
      <c r="D8" s="274" t="s">
        <v>749</v>
      </c>
      <c r="E8" s="273" t="s">
        <v>500</v>
      </c>
      <c r="F8" s="275" t="s">
        <v>560</v>
      </c>
      <c r="G8" s="275" t="s">
        <v>750</v>
      </c>
      <c r="H8" s="275" t="s">
        <v>751</v>
      </c>
      <c r="I8" s="275" t="s">
        <v>752</v>
      </c>
      <c r="J8" s="275" t="s">
        <v>179</v>
      </c>
      <c r="K8" s="275" t="s">
        <v>767</v>
      </c>
      <c r="L8" s="275" t="s">
        <v>768</v>
      </c>
      <c r="M8" s="276">
        <v>31</v>
      </c>
      <c r="N8" s="277" t="s">
        <v>769</v>
      </c>
      <c r="O8" s="278" t="s">
        <v>770</v>
      </c>
      <c r="P8" s="274" t="s">
        <v>757</v>
      </c>
      <c r="Q8" s="279">
        <v>45931</v>
      </c>
      <c r="R8" s="280">
        <v>46022</v>
      </c>
      <c r="S8" s="275" t="s">
        <v>758</v>
      </c>
      <c r="T8" s="281" t="s">
        <v>759</v>
      </c>
      <c r="U8" s="282">
        <v>0</v>
      </c>
      <c r="V8" s="283" t="s">
        <v>771</v>
      </c>
      <c r="W8" s="284">
        <v>0</v>
      </c>
      <c r="X8" s="284">
        <v>0</v>
      </c>
      <c r="Y8" s="284">
        <v>0</v>
      </c>
      <c r="Z8" s="285">
        <v>0</v>
      </c>
      <c r="AA8" s="286">
        <v>0</v>
      </c>
      <c r="AB8" s="248">
        <f t="shared" si="0"/>
        <v>0</v>
      </c>
      <c r="AC8" s="276">
        <v>0</v>
      </c>
      <c r="AD8" s="287">
        <f t="shared" si="1"/>
        <v>0</v>
      </c>
      <c r="AE8" s="276">
        <v>0</v>
      </c>
      <c r="AF8" s="287">
        <f t="shared" si="2"/>
        <v>0</v>
      </c>
      <c r="AG8" s="276">
        <v>0</v>
      </c>
      <c r="AH8" s="287">
        <f t="shared" si="3"/>
        <v>0</v>
      </c>
      <c r="AI8" s="288">
        <f t="shared" si="4"/>
        <v>0</v>
      </c>
      <c r="AJ8" s="35">
        <f t="shared" si="5"/>
        <v>0</v>
      </c>
    </row>
    <row r="9" spans="1:36" s="3" customFormat="1" ht="94.5">
      <c r="A9" s="40">
        <v>4</v>
      </c>
      <c r="B9" s="40" t="s">
        <v>302</v>
      </c>
      <c r="C9" s="40" t="s">
        <v>60</v>
      </c>
      <c r="D9" s="44" t="s">
        <v>749</v>
      </c>
      <c r="E9" s="40" t="s">
        <v>500</v>
      </c>
      <c r="F9" s="24" t="s">
        <v>560</v>
      </c>
      <c r="G9" s="24" t="s">
        <v>750</v>
      </c>
      <c r="H9" s="24" t="s">
        <v>751</v>
      </c>
      <c r="I9" s="24" t="s">
        <v>752</v>
      </c>
      <c r="J9" s="24" t="s">
        <v>179</v>
      </c>
      <c r="K9" s="24" t="s">
        <v>772</v>
      </c>
      <c r="L9" s="24" t="s">
        <v>773</v>
      </c>
      <c r="M9" s="56">
        <v>56</v>
      </c>
      <c r="N9" s="20" t="s">
        <v>774</v>
      </c>
      <c r="O9" s="39" t="s">
        <v>775</v>
      </c>
      <c r="P9" s="44" t="s">
        <v>757</v>
      </c>
      <c r="Q9" s="29">
        <v>45658</v>
      </c>
      <c r="R9" s="30">
        <v>46022</v>
      </c>
      <c r="S9" s="24" t="s">
        <v>765</v>
      </c>
      <c r="T9" s="41" t="s">
        <v>759</v>
      </c>
      <c r="U9" s="32">
        <v>30</v>
      </c>
      <c r="V9" s="33" t="s">
        <v>776</v>
      </c>
      <c r="W9" s="106">
        <v>0</v>
      </c>
      <c r="X9" s="106">
        <v>0</v>
      </c>
      <c r="Y9" s="106">
        <v>56</v>
      </c>
      <c r="Z9" s="107">
        <v>0</v>
      </c>
      <c r="AA9" s="236">
        <v>0</v>
      </c>
      <c r="AB9" s="34">
        <f t="shared" si="0"/>
        <v>0</v>
      </c>
      <c r="AC9" s="56">
        <v>32</v>
      </c>
      <c r="AD9" s="35">
        <f t="shared" si="1"/>
        <v>0.17142857142857143</v>
      </c>
      <c r="AE9" s="56">
        <v>32</v>
      </c>
      <c r="AF9" s="35">
        <f t="shared" si="2"/>
        <v>0.17142857142857143</v>
      </c>
      <c r="AG9" s="56">
        <v>32</v>
      </c>
      <c r="AH9" s="35">
        <f t="shared" si="3"/>
        <v>0.17142857142857143</v>
      </c>
      <c r="AI9" s="36">
        <f t="shared" si="4"/>
        <v>96</v>
      </c>
      <c r="AJ9" s="35">
        <f t="shared" si="5"/>
        <v>0.3</v>
      </c>
    </row>
    <row r="10" spans="1:36" s="3" customFormat="1" ht="94.5">
      <c r="A10" s="40">
        <v>5</v>
      </c>
      <c r="B10" s="40" t="s">
        <v>302</v>
      </c>
      <c r="C10" s="40" t="s">
        <v>60</v>
      </c>
      <c r="D10" s="44" t="s">
        <v>749</v>
      </c>
      <c r="E10" s="40" t="s">
        <v>500</v>
      </c>
      <c r="F10" s="24" t="s">
        <v>560</v>
      </c>
      <c r="G10" s="24" t="s">
        <v>750</v>
      </c>
      <c r="H10" s="24" t="s">
        <v>751</v>
      </c>
      <c r="I10" s="24" t="s">
        <v>752</v>
      </c>
      <c r="J10" s="110" t="s">
        <v>179</v>
      </c>
      <c r="K10" s="24" t="s">
        <v>777</v>
      </c>
      <c r="L10" s="24" t="s">
        <v>778</v>
      </c>
      <c r="M10" s="56">
        <v>25</v>
      </c>
      <c r="N10" s="131" t="s">
        <v>779</v>
      </c>
      <c r="O10" s="39" t="s">
        <v>780</v>
      </c>
      <c r="P10" s="44" t="s">
        <v>757</v>
      </c>
      <c r="Q10" s="29">
        <v>45658</v>
      </c>
      <c r="R10" s="30">
        <v>46022</v>
      </c>
      <c r="S10" s="24" t="s">
        <v>765</v>
      </c>
      <c r="T10" s="41" t="s">
        <v>759</v>
      </c>
      <c r="U10" s="32">
        <v>20</v>
      </c>
      <c r="V10" s="33" t="s">
        <v>781</v>
      </c>
      <c r="W10" s="106">
        <v>0</v>
      </c>
      <c r="X10" s="106">
        <v>5</v>
      </c>
      <c r="Y10" s="106">
        <v>5</v>
      </c>
      <c r="Z10" s="107">
        <v>15</v>
      </c>
      <c r="AA10" s="236">
        <v>0</v>
      </c>
      <c r="AB10" s="34">
        <f t="shared" si="0"/>
        <v>0</v>
      </c>
      <c r="AC10" s="56">
        <v>7</v>
      </c>
      <c r="AD10" s="35">
        <f t="shared" si="1"/>
        <v>5.6000000000000008E-2</v>
      </c>
      <c r="AE10" s="56">
        <v>0</v>
      </c>
      <c r="AF10" s="35">
        <f t="shared" si="2"/>
        <v>0</v>
      </c>
      <c r="AG10" s="56">
        <v>8</v>
      </c>
      <c r="AH10" s="35">
        <f t="shared" si="3"/>
        <v>6.4000000000000001E-2</v>
      </c>
      <c r="AI10" s="36">
        <f t="shared" si="4"/>
        <v>15</v>
      </c>
      <c r="AJ10" s="35">
        <f t="shared" si="5"/>
        <v>0.12</v>
      </c>
    </row>
    <row r="11" spans="1:36" s="3" customFormat="1" ht="158.25" customHeight="1">
      <c r="A11" s="109">
        <v>6</v>
      </c>
      <c r="B11" s="109" t="s">
        <v>302</v>
      </c>
      <c r="C11" s="109" t="s">
        <v>60</v>
      </c>
      <c r="D11" s="111" t="s">
        <v>749</v>
      </c>
      <c r="E11" s="109" t="s">
        <v>500</v>
      </c>
      <c r="F11" s="110" t="s">
        <v>560</v>
      </c>
      <c r="G11" s="110" t="s">
        <v>750</v>
      </c>
      <c r="H11" s="110" t="s">
        <v>751</v>
      </c>
      <c r="I11" s="237" t="s">
        <v>752</v>
      </c>
      <c r="J11" s="193" t="s">
        <v>179</v>
      </c>
      <c r="K11" s="239" t="s">
        <v>782</v>
      </c>
      <c r="L11" s="110" t="s">
        <v>783</v>
      </c>
      <c r="M11" s="177">
        <v>2</v>
      </c>
      <c r="N11" s="141" t="s">
        <v>784</v>
      </c>
      <c r="O11" s="232" t="s">
        <v>785</v>
      </c>
      <c r="P11" s="111" t="s">
        <v>757</v>
      </c>
      <c r="Q11" s="112">
        <v>45778</v>
      </c>
      <c r="R11" s="113">
        <v>46022</v>
      </c>
      <c r="S11" s="110" t="s">
        <v>786</v>
      </c>
      <c r="T11" s="99" t="s">
        <v>759</v>
      </c>
      <c r="U11" s="114">
        <v>5</v>
      </c>
      <c r="V11" s="115" t="s">
        <v>787</v>
      </c>
      <c r="W11" s="142">
        <v>0</v>
      </c>
      <c r="X11" s="142">
        <v>0</v>
      </c>
      <c r="Y11" s="142">
        <v>0</v>
      </c>
      <c r="Z11" s="143">
        <v>2</v>
      </c>
      <c r="AA11" s="236">
        <v>0</v>
      </c>
      <c r="AB11" s="65">
        <f t="shared" si="0"/>
        <v>0</v>
      </c>
      <c r="AC11" s="56">
        <v>0</v>
      </c>
      <c r="AD11" s="66">
        <f t="shared" si="1"/>
        <v>0</v>
      </c>
      <c r="AE11" s="56">
        <v>0</v>
      </c>
      <c r="AF11" s="66">
        <f t="shared" si="2"/>
        <v>0</v>
      </c>
      <c r="AG11" s="56">
        <v>0</v>
      </c>
      <c r="AH11" s="66">
        <f t="shared" si="3"/>
        <v>0</v>
      </c>
      <c r="AI11" s="36">
        <f t="shared" si="4"/>
        <v>0</v>
      </c>
      <c r="AJ11" s="35">
        <f t="shared" si="5"/>
        <v>0</v>
      </c>
    </row>
    <row r="12" spans="1:36" s="3" customFormat="1" ht="173.25" customHeight="1">
      <c r="A12" s="192">
        <v>7</v>
      </c>
      <c r="B12" s="192" t="s">
        <v>302</v>
      </c>
      <c r="C12" s="192" t="s">
        <v>60</v>
      </c>
      <c r="D12" s="230" t="s">
        <v>749</v>
      </c>
      <c r="E12" s="192" t="s">
        <v>500</v>
      </c>
      <c r="F12" s="193" t="s">
        <v>560</v>
      </c>
      <c r="G12" s="193" t="s">
        <v>750</v>
      </c>
      <c r="H12" s="193" t="s">
        <v>751</v>
      </c>
      <c r="I12" s="238" t="s">
        <v>752</v>
      </c>
      <c r="J12" s="193" t="s">
        <v>179</v>
      </c>
      <c r="K12" s="240" t="s">
        <v>788</v>
      </c>
      <c r="L12" s="193" t="s">
        <v>789</v>
      </c>
      <c r="M12" s="236">
        <v>50</v>
      </c>
      <c r="N12" s="204" t="s">
        <v>790</v>
      </c>
      <c r="O12" s="231" t="s">
        <v>791</v>
      </c>
      <c r="P12" s="230" t="s">
        <v>757</v>
      </c>
      <c r="Q12" s="195">
        <v>45809</v>
      </c>
      <c r="R12" s="196">
        <v>46022</v>
      </c>
      <c r="S12" s="193" t="s">
        <v>792</v>
      </c>
      <c r="T12" s="197" t="s">
        <v>759</v>
      </c>
      <c r="U12" s="198">
        <v>5</v>
      </c>
      <c r="V12" s="199" t="s">
        <v>793</v>
      </c>
      <c r="W12" s="272">
        <v>0</v>
      </c>
      <c r="X12" s="272">
        <v>0</v>
      </c>
      <c r="Y12" s="272">
        <v>20</v>
      </c>
      <c r="Z12" s="272">
        <v>30</v>
      </c>
      <c r="AA12" s="236">
        <v>0</v>
      </c>
      <c r="AB12" s="200">
        <f t="shared" si="0"/>
        <v>0</v>
      </c>
      <c r="AC12" s="56">
        <v>33</v>
      </c>
      <c r="AD12" s="201">
        <f t="shared" si="1"/>
        <v>3.3000000000000002E-2</v>
      </c>
      <c r="AE12" s="56">
        <v>22</v>
      </c>
      <c r="AF12" s="201">
        <f t="shared" si="2"/>
        <v>2.2000000000000002E-2</v>
      </c>
      <c r="AG12" s="56">
        <v>0</v>
      </c>
      <c r="AH12" s="201">
        <f t="shared" si="3"/>
        <v>0</v>
      </c>
      <c r="AI12" s="36">
        <f t="shared" si="4"/>
        <v>55</v>
      </c>
      <c r="AJ12" s="35">
        <f t="shared" si="5"/>
        <v>0.05</v>
      </c>
    </row>
    <row r="13" spans="1:36" ht="11.25" customHeight="1">
      <c r="L13" s="233"/>
    </row>
    <row r="14" spans="1:36" ht="11.25" customHeight="1">
      <c r="U14" s="100"/>
    </row>
    <row r="15" spans="1:36" ht="11.25" customHeight="1"/>
  </sheetData>
  <sheetProtection algorithmName="SHA-512" hashValue="GW5+KOfbZKFwo8yQoUpDKW0amHBmL3FGT2b5QFq1FkRI9QXO1euGdUjukt0QPaLHuo/1ZOe69UaECO2ZdrtdqQ==" saltValue="W9ZEJPwpPkaSML9q3gBpvA==" spinCount="100000" sheet="1" objects="1" scenarios="1"/>
  <protectedRanges>
    <protectedRange sqref="V1:V1048576" name="Range1"/>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7169"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7169"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BE6FA-F77F-43B3-9765-72E64C09245C}">
  <dimension ref="A1:B6"/>
  <sheetViews>
    <sheetView topLeftCell="A3" workbookViewId="0">
      <selection activeCell="B9" sqref="B9"/>
    </sheetView>
  </sheetViews>
  <sheetFormatPr defaultColWidth="9.140625" defaultRowHeight="15"/>
  <cols>
    <col min="1" max="1" width="21.42578125" bestFit="1" customWidth="1"/>
    <col min="2" max="2" width="36.42578125" bestFit="1" customWidth="1"/>
  </cols>
  <sheetData>
    <row r="1" spans="1:2">
      <c r="A1" s="366" t="s">
        <v>4</v>
      </c>
      <c r="B1" s="366"/>
    </row>
    <row r="2" spans="1:2" ht="90">
      <c r="A2" s="175" t="s">
        <v>5</v>
      </c>
      <c r="B2" s="176" t="s">
        <v>6</v>
      </c>
    </row>
    <row r="3" spans="1:2" ht="75">
      <c r="A3" s="175" t="s">
        <v>7</v>
      </c>
      <c r="B3" s="176" t="s">
        <v>8</v>
      </c>
    </row>
    <row r="4" spans="1:2" ht="30">
      <c r="A4" s="175" t="s">
        <v>9</v>
      </c>
      <c r="B4" s="176" t="s">
        <v>10</v>
      </c>
    </row>
    <row r="5" spans="1:2" ht="135">
      <c r="A5" s="175" t="s">
        <v>11</v>
      </c>
      <c r="B5" s="176" t="s">
        <v>12</v>
      </c>
    </row>
    <row r="6" spans="1:2" ht="54.75" customHeight="1">
      <c r="A6" s="175" t="s">
        <v>13</v>
      </c>
      <c r="B6" s="176" t="s">
        <v>14</v>
      </c>
    </row>
  </sheetData>
  <sheetProtection algorithmName="SHA-512" hashValue="IDPxwyueg4OkBDpE1ckVOTnRbXXdD84qV/crQIfK18ylTtDFa+x4/w7MJzTuvoHfV7iYErB2ib8t0XRF9z/EuA==" saltValue="cGQjAO/s4b5H5lxg34HNUQ==" spinCount="100000" sheet="1" objects="1" scenarios="1"/>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6FFE3-8702-433B-ACEA-55CD30BF4FE1}">
  <dimension ref="A1:AV1048576"/>
  <sheetViews>
    <sheetView showGridLines="0" tabSelected="1" zoomScaleNormal="100" workbookViewId="0">
      <pane ySplit="5" topLeftCell="W8" activePane="bottomLeft" state="frozen"/>
      <selection pane="bottomLeft" activeCell="W9" sqref="W9"/>
    </sheetView>
  </sheetViews>
  <sheetFormatPr defaultColWidth="0" defaultRowHeight="11.25" customHeight="1" zeroHeight="1"/>
  <cols>
    <col min="1" max="1" width="5" style="47" customWidth="1"/>
    <col min="2" max="2" width="25.7109375" style="49" customWidth="1"/>
    <col min="3" max="3" width="30.7109375" style="49" customWidth="1"/>
    <col min="4"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36" s="3" customFormat="1" ht="15.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15.75"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15.75"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36" s="19" customFormat="1" ht="77.099999999999994" customHeight="1">
      <c r="A5" s="11" t="s">
        <v>23</v>
      </c>
      <c r="B5" s="11" t="s">
        <v>24</v>
      </c>
      <c r="C5" s="11" t="s">
        <v>25</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117" customHeight="1">
      <c r="A6" s="40">
        <v>1</v>
      </c>
      <c r="B6" s="24" t="s">
        <v>58</v>
      </c>
      <c r="C6" s="24" t="s">
        <v>59</v>
      </c>
      <c r="D6" s="40" t="s">
        <v>60</v>
      </c>
      <c r="E6" s="40" t="s">
        <v>61</v>
      </c>
      <c r="F6" s="24" t="s">
        <v>62</v>
      </c>
      <c r="G6" s="24" t="s">
        <v>63</v>
      </c>
      <c r="H6" s="24" t="s">
        <v>64</v>
      </c>
      <c r="I6" s="24" t="s">
        <v>65</v>
      </c>
      <c r="J6" s="24" t="s">
        <v>66</v>
      </c>
      <c r="K6" s="24" t="s">
        <v>67</v>
      </c>
      <c r="L6" s="24" t="s">
        <v>68</v>
      </c>
      <c r="M6" s="97">
        <v>0.9</v>
      </c>
      <c r="N6" s="40" t="s">
        <v>69</v>
      </c>
      <c r="O6" s="134" t="s">
        <v>70</v>
      </c>
      <c r="P6" s="44" t="s">
        <v>71</v>
      </c>
      <c r="Q6" s="29">
        <v>45659</v>
      </c>
      <c r="R6" s="30">
        <v>46022</v>
      </c>
      <c r="S6" s="24" t="s">
        <v>72</v>
      </c>
      <c r="T6" s="41" t="s">
        <v>73</v>
      </c>
      <c r="U6" s="32">
        <f>(+(100)/17)</f>
        <v>5.882352941176471</v>
      </c>
      <c r="V6" s="33" t="s">
        <v>74</v>
      </c>
      <c r="W6" s="298">
        <v>0.9</v>
      </c>
      <c r="X6" s="298">
        <v>0.9</v>
      </c>
      <c r="Y6" s="298">
        <v>0.9</v>
      </c>
      <c r="Z6" s="298">
        <v>0.9</v>
      </c>
      <c r="AA6" s="298">
        <v>0.93</v>
      </c>
      <c r="AB6" s="298">
        <f>IFERROR(((AA6/M6)*U6)/100, 0)</f>
        <v>6.0784313725490202E-2</v>
      </c>
      <c r="AC6" s="298">
        <v>0.84</v>
      </c>
      <c r="AD6" s="299">
        <f t="shared" ref="AD6:AD22" si="0">IFERROR(((AC6/M6)*U6)/100,0)</f>
        <v>5.4901960784313725E-2</v>
      </c>
      <c r="AE6" s="298">
        <v>0.81899999999999995</v>
      </c>
      <c r="AF6" s="299">
        <f t="shared" ref="AF6:AF22" si="1">IFERROR(((AE6/M6)*U6)/100,0)</f>
        <v>5.3529411764705881E-2</v>
      </c>
      <c r="AG6" s="298">
        <v>0.98</v>
      </c>
      <c r="AH6" s="299">
        <f t="shared" ref="AH6:AH22" si="2">IFERROR(((AG6/M6)*U6)/100,0)</f>
        <v>6.4052287581699355E-2</v>
      </c>
      <c r="AI6" s="300">
        <f>IFERROR(IF(AND(M6=AA6, M6=AC6, M6=AE6, M6=AG6), M6, AVERAGE(AA6, AC6, AE6, AG6)), 0)</f>
        <v>0.89224999999999999</v>
      </c>
      <c r="AJ6" s="299">
        <f t="shared" ref="AJ6:AJ22" si="3">IFERROR(MIN((AI6/M6)*U6, U6)/100, 0)</f>
        <v>5.8316993464052294E-2</v>
      </c>
    </row>
    <row r="7" spans="1:36" s="3" customFormat="1" ht="117" customHeight="1">
      <c r="A7" s="40">
        <v>2</v>
      </c>
      <c r="B7" s="24" t="s">
        <v>58</v>
      </c>
      <c r="C7" s="24" t="s">
        <v>59</v>
      </c>
      <c r="D7" s="40" t="s">
        <v>60</v>
      </c>
      <c r="E7" s="40" t="s">
        <v>61</v>
      </c>
      <c r="F7" s="24" t="s">
        <v>62</v>
      </c>
      <c r="G7" s="24" t="s">
        <v>75</v>
      </c>
      <c r="H7" s="24" t="s">
        <v>64</v>
      </c>
      <c r="I7" s="24" t="s">
        <v>65</v>
      </c>
      <c r="J7" s="24" t="s">
        <v>76</v>
      </c>
      <c r="K7" s="24" t="s">
        <v>77</v>
      </c>
      <c r="L7" s="24" t="s">
        <v>78</v>
      </c>
      <c r="M7" s="144">
        <v>6</v>
      </c>
      <c r="N7" s="40" t="s">
        <v>79</v>
      </c>
      <c r="O7" s="133" t="s">
        <v>80</v>
      </c>
      <c r="P7" s="44" t="s">
        <v>81</v>
      </c>
      <c r="Q7" s="29">
        <v>45659</v>
      </c>
      <c r="R7" s="30">
        <v>45688</v>
      </c>
      <c r="S7" s="24" t="s">
        <v>82</v>
      </c>
      <c r="T7" s="41" t="s">
        <v>83</v>
      </c>
      <c r="U7" s="32">
        <f t="shared" ref="U7:U22" si="4">(+(100)/17)</f>
        <v>5.882352941176471</v>
      </c>
      <c r="V7" s="33" t="s">
        <v>84</v>
      </c>
      <c r="W7" s="290">
        <v>6</v>
      </c>
      <c r="X7" s="290">
        <v>0</v>
      </c>
      <c r="Y7" s="290">
        <v>0</v>
      </c>
      <c r="Z7" s="290">
        <v>0</v>
      </c>
      <c r="AA7" s="301">
        <v>6</v>
      </c>
      <c r="AB7" s="298">
        <f t="shared" ref="AB7:AB22" si="5">IFERROR(((AA7/M7)*U7)/100, 0)</f>
        <v>5.8823529411764712E-2</v>
      </c>
      <c r="AC7" s="301">
        <v>0</v>
      </c>
      <c r="AD7" s="299">
        <f t="shared" si="0"/>
        <v>0</v>
      </c>
      <c r="AE7" s="301">
        <v>0</v>
      </c>
      <c r="AF7" s="299">
        <f t="shared" si="1"/>
        <v>0</v>
      </c>
      <c r="AG7" s="301">
        <v>0</v>
      </c>
      <c r="AH7" s="299">
        <f>IFERROR(((AG7/M7)*U7)/100,0)</f>
        <v>0</v>
      </c>
      <c r="AI7" s="302">
        <f>AA7+AC7+AE7+AG7</f>
        <v>6</v>
      </c>
      <c r="AJ7" s="299">
        <f t="shared" si="3"/>
        <v>5.8823529411764712E-2</v>
      </c>
    </row>
    <row r="8" spans="1:36" s="3" customFormat="1" ht="117" customHeight="1">
      <c r="A8" s="40">
        <v>3</v>
      </c>
      <c r="B8" s="24" t="s">
        <v>58</v>
      </c>
      <c r="C8" s="24" t="s">
        <v>59</v>
      </c>
      <c r="D8" s="40" t="s">
        <v>60</v>
      </c>
      <c r="E8" s="40" t="s">
        <v>61</v>
      </c>
      <c r="F8" s="24" t="s">
        <v>85</v>
      </c>
      <c r="G8" s="24" t="s">
        <v>86</v>
      </c>
      <c r="H8" s="24" t="s">
        <v>64</v>
      </c>
      <c r="I8" s="24" t="s">
        <v>65</v>
      </c>
      <c r="J8" s="24" t="s">
        <v>76</v>
      </c>
      <c r="K8" s="24" t="s">
        <v>87</v>
      </c>
      <c r="L8" s="24" t="s">
        <v>88</v>
      </c>
      <c r="M8" s="144">
        <v>2</v>
      </c>
      <c r="N8" s="40" t="s">
        <v>89</v>
      </c>
      <c r="O8" s="133" t="s">
        <v>90</v>
      </c>
      <c r="P8" s="44" t="s">
        <v>91</v>
      </c>
      <c r="Q8" s="29">
        <v>45659</v>
      </c>
      <c r="R8" s="29">
        <v>46022</v>
      </c>
      <c r="S8" s="24" t="s">
        <v>72</v>
      </c>
      <c r="T8" s="41" t="s">
        <v>83</v>
      </c>
      <c r="U8" s="32">
        <f t="shared" si="4"/>
        <v>5.882352941176471</v>
      </c>
      <c r="V8" s="33" t="s">
        <v>92</v>
      </c>
      <c r="W8" s="290">
        <v>0</v>
      </c>
      <c r="X8" s="291">
        <v>1</v>
      </c>
      <c r="Y8" s="290">
        <v>0</v>
      </c>
      <c r="Z8" s="291">
        <v>1</v>
      </c>
      <c r="AA8" s="301">
        <v>0</v>
      </c>
      <c r="AB8" s="298">
        <f t="shared" si="5"/>
        <v>0</v>
      </c>
      <c r="AC8" s="301">
        <v>1</v>
      </c>
      <c r="AD8" s="299">
        <f t="shared" si="0"/>
        <v>2.9411764705882356E-2</v>
      </c>
      <c r="AE8" s="301">
        <v>1</v>
      </c>
      <c r="AF8" s="299">
        <f t="shared" si="1"/>
        <v>2.9411764705882356E-2</v>
      </c>
      <c r="AG8" s="301">
        <v>0</v>
      </c>
      <c r="AH8" s="299">
        <f t="shared" si="2"/>
        <v>0</v>
      </c>
      <c r="AI8" s="302">
        <f>AA8+AC8+AE8+AG8</f>
        <v>2</v>
      </c>
      <c r="AJ8" s="299">
        <f t="shared" si="3"/>
        <v>5.8823529411764712E-2</v>
      </c>
    </row>
    <row r="9" spans="1:36" s="3" customFormat="1" ht="141.75" customHeight="1">
      <c r="A9" s="40">
        <v>4</v>
      </c>
      <c r="B9" s="24" t="s">
        <v>58</v>
      </c>
      <c r="C9" s="24" t="s">
        <v>59</v>
      </c>
      <c r="D9" s="40" t="s">
        <v>60</v>
      </c>
      <c r="E9" s="40" t="s">
        <v>61</v>
      </c>
      <c r="F9" s="24" t="s">
        <v>93</v>
      </c>
      <c r="G9" s="24" t="s">
        <v>94</v>
      </c>
      <c r="H9" s="24" t="s">
        <v>64</v>
      </c>
      <c r="I9" s="24" t="s">
        <v>65</v>
      </c>
      <c r="J9" s="24" t="s">
        <v>76</v>
      </c>
      <c r="K9" s="24" t="s">
        <v>95</v>
      </c>
      <c r="L9" s="24" t="s">
        <v>96</v>
      </c>
      <c r="M9" s="97">
        <v>1</v>
      </c>
      <c r="N9" s="40" t="s">
        <v>69</v>
      </c>
      <c r="O9" s="133" t="s">
        <v>97</v>
      </c>
      <c r="P9" s="44" t="s">
        <v>71</v>
      </c>
      <c r="Q9" s="29">
        <v>45659</v>
      </c>
      <c r="R9" s="30">
        <v>46022</v>
      </c>
      <c r="S9" s="24" t="s">
        <v>82</v>
      </c>
      <c r="T9" s="41" t="s">
        <v>98</v>
      </c>
      <c r="U9" s="32">
        <f t="shared" si="4"/>
        <v>5.882352941176471</v>
      </c>
      <c r="V9" s="33" t="s">
        <v>99</v>
      </c>
      <c r="W9" s="292">
        <v>0.25</v>
      </c>
      <c r="X9" s="292">
        <v>0.25</v>
      </c>
      <c r="Y9" s="292">
        <v>0.25</v>
      </c>
      <c r="Z9" s="293">
        <v>0.25</v>
      </c>
      <c r="AA9" s="298">
        <v>0.68220000000000003</v>
      </c>
      <c r="AB9" s="298">
        <f t="shared" si="5"/>
        <v>4.0129411764705886E-2</v>
      </c>
      <c r="AC9" s="298">
        <v>8.6999999999999994E-2</v>
      </c>
      <c r="AD9" s="299">
        <f t="shared" si="0"/>
        <v>5.1176470588235289E-3</v>
      </c>
      <c r="AE9" s="298">
        <v>8.5800000000000001E-2</v>
      </c>
      <c r="AF9" s="299">
        <f t="shared" si="1"/>
        <v>5.0470588235294123E-3</v>
      </c>
      <c r="AG9" s="298">
        <v>1.4999999999999999E-2</v>
      </c>
      <c r="AH9" s="299">
        <f t="shared" si="2"/>
        <v>8.8235294117647062E-4</v>
      </c>
      <c r="AI9" s="302">
        <f>AA9+AC9+AE9+AG9</f>
        <v>0.87</v>
      </c>
      <c r="AJ9" s="299">
        <f t="shared" si="3"/>
        <v>5.1176470588235295E-2</v>
      </c>
    </row>
    <row r="10" spans="1:36" s="3" customFormat="1" ht="117" customHeight="1">
      <c r="A10" s="40">
        <v>5</v>
      </c>
      <c r="B10" s="24" t="s">
        <v>58</v>
      </c>
      <c r="C10" s="24" t="s">
        <v>59</v>
      </c>
      <c r="D10" s="40" t="s">
        <v>60</v>
      </c>
      <c r="E10" s="40" t="s">
        <v>61</v>
      </c>
      <c r="F10" s="24" t="s">
        <v>62</v>
      </c>
      <c r="G10" s="24" t="s">
        <v>100</v>
      </c>
      <c r="H10" s="24" t="s">
        <v>64</v>
      </c>
      <c r="I10" s="24" t="s">
        <v>65</v>
      </c>
      <c r="J10" s="24" t="s">
        <v>76</v>
      </c>
      <c r="K10" s="24" t="s">
        <v>101</v>
      </c>
      <c r="L10" s="24" t="s">
        <v>102</v>
      </c>
      <c r="M10" s="144">
        <v>2</v>
      </c>
      <c r="N10" s="40" t="s">
        <v>79</v>
      </c>
      <c r="O10" s="134" t="s">
        <v>103</v>
      </c>
      <c r="P10" s="44" t="s">
        <v>81</v>
      </c>
      <c r="Q10" s="29">
        <v>45659</v>
      </c>
      <c r="R10" s="30">
        <v>46022</v>
      </c>
      <c r="S10" s="24" t="s">
        <v>72</v>
      </c>
      <c r="T10" s="41" t="s">
        <v>83</v>
      </c>
      <c r="U10" s="32">
        <f t="shared" si="4"/>
        <v>5.882352941176471</v>
      </c>
      <c r="V10" s="33" t="s">
        <v>104</v>
      </c>
      <c r="W10" s="290">
        <v>0</v>
      </c>
      <c r="X10" s="290">
        <v>1</v>
      </c>
      <c r="Y10" s="290">
        <v>0</v>
      </c>
      <c r="Z10" s="291">
        <v>1</v>
      </c>
      <c r="AA10" s="301">
        <v>0</v>
      </c>
      <c r="AB10" s="298">
        <f t="shared" si="5"/>
        <v>0</v>
      </c>
      <c r="AC10" s="301">
        <v>1</v>
      </c>
      <c r="AD10" s="299">
        <f t="shared" si="0"/>
        <v>2.9411764705882356E-2</v>
      </c>
      <c r="AE10" s="301">
        <v>1</v>
      </c>
      <c r="AF10" s="299">
        <f t="shared" si="1"/>
        <v>2.9411764705882356E-2</v>
      </c>
      <c r="AG10" s="301">
        <v>1</v>
      </c>
      <c r="AH10" s="299">
        <f t="shared" si="2"/>
        <v>2.9411764705882356E-2</v>
      </c>
      <c r="AI10" s="302">
        <f>AA10+AC10+AE10+AG10</f>
        <v>3</v>
      </c>
      <c r="AJ10" s="299">
        <f t="shared" si="3"/>
        <v>5.8823529411764712E-2</v>
      </c>
    </row>
    <row r="11" spans="1:36" s="3" customFormat="1" ht="117" customHeight="1">
      <c r="A11" s="40">
        <v>6</v>
      </c>
      <c r="B11" s="24" t="s">
        <v>58</v>
      </c>
      <c r="C11" s="24" t="s">
        <v>59</v>
      </c>
      <c r="D11" s="40" t="s">
        <v>60</v>
      </c>
      <c r="E11" s="40" t="s">
        <v>61</v>
      </c>
      <c r="F11" s="24" t="s">
        <v>62</v>
      </c>
      <c r="G11" s="24" t="s">
        <v>105</v>
      </c>
      <c r="H11" s="24" t="s">
        <v>64</v>
      </c>
      <c r="I11" s="24" t="s">
        <v>65</v>
      </c>
      <c r="J11" s="24" t="s">
        <v>76</v>
      </c>
      <c r="K11" s="24" t="s">
        <v>106</v>
      </c>
      <c r="L11" s="24" t="s">
        <v>107</v>
      </c>
      <c r="M11" s="145">
        <v>1</v>
      </c>
      <c r="N11" s="24" t="s">
        <v>108</v>
      </c>
      <c r="O11" s="24" t="s">
        <v>109</v>
      </c>
      <c r="P11" s="44" t="s">
        <v>81</v>
      </c>
      <c r="Q11" s="29">
        <v>45659</v>
      </c>
      <c r="R11" s="30">
        <v>46022</v>
      </c>
      <c r="S11" s="24" t="s">
        <v>82</v>
      </c>
      <c r="T11" s="41" t="s">
        <v>110</v>
      </c>
      <c r="U11" s="32">
        <f t="shared" si="4"/>
        <v>5.882352941176471</v>
      </c>
      <c r="V11" s="33" t="s">
        <v>111</v>
      </c>
      <c r="W11" s="292">
        <v>0</v>
      </c>
      <c r="X11" s="292">
        <v>0.5</v>
      </c>
      <c r="Y11" s="292">
        <v>0</v>
      </c>
      <c r="Z11" s="293">
        <v>0.5</v>
      </c>
      <c r="AA11" s="298">
        <v>0</v>
      </c>
      <c r="AB11" s="298">
        <f t="shared" si="5"/>
        <v>0</v>
      </c>
      <c r="AC11" s="298">
        <v>0.5</v>
      </c>
      <c r="AD11" s="299">
        <f t="shared" si="0"/>
        <v>2.9411764705882356E-2</v>
      </c>
      <c r="AE11" s="298">
        <v>0.4</v>
      </c>
      <c r="AF11" s="299">
        <f t="shared" si="1"/>
        <v>2.3529411764705882E-2</v>
      </c>
      <c r="AG11" s="298">
        <v>0.1</v>
      </c>
      <c r="AH11" s="299">
        <f t="shared" si="2"/>
        <v>5.8823529411764705E-3</v>
      </c>
      <c r="AI11" s="302">
        <f>AA11+AC11+AE11+AG11</f>
        <v>1</v>
      </c>
      <c r="AJ11" s="299">
        <f t="shared" si="3"/>
        <v>5.8823529411764712E-2</v>
      </c>
    </row>
    <row r="12" spans="1:36" s="3" customFormat="1" ht="117" customHeight="1">
      <c r="A12" s="40">
        <v>7</v>
      </c>
      <c r="B12" s="24" t="s">
        <v>58</v>
      </c>
      <c r="C12" s="24" t="s">
        <v>59</v>
      </c>
      <c r="D12" s="40" t="s">
        <v>60</v>
      </c>
      <c r="E12" s="40" t="s">
        <v>61</v>
      </c>
      <c r="F12" s="24" t="s">
        <v>62</v>
      </c>
      <c r="G12" s="24" t="s">
        <v>112</v>
      </c>
      <c r="H12" s="24" t="s">
        <v>64</v>
      </c>
      <c r="I12" s="24" t="s">
        <v>65</v>
      </c>
      <c r="J12" s="24" t="s">
        <v>66</v>
      </c>
      <c r="K12" s="24" t="s">
        <v>113</v>
      </c>
      <c r="L12" s="24" t="s">
        <v>114</v>
      </c>
      <c r="M12" s="97">
        <v>1</v>
      </c>
      <c r="N12" s="40" t="s">
        <v>69</v>
      </c>
      <c r="O12" s="134" t="s">
        <v>115</v>
      </c>
      <c r="P12" s="44" t="s">
        <v>71</v>
      </c>
      <c r="Q12" s="29">
        <v>45659</v>
      </c>
      <c r="R12" s="30">
        <v>46022</v>
      </c>
      <c r="S12" s="24" t="s">
        <v>72</v>
      </c>
      <c r="T12" s="41" t="s">
        <v>98</v>
      </c>
      <c r="U12" s="32">
        <f t="shared" si="4"/>
        <v>5.882352941176471</v>
      </c>
      <c r="V12" s="33" t="s">
        <v>116</v>
      </c>
      <c r="W12" s="292">
        <v>1</v>
      </c>
      <c r="X12" s="292">
        <v>1</v>
      </c>
      <c r="Y12" s="292">
        <v>1</v>
      </c>
      <c r="Z12" s="293">
        <v>1</v>
      </c>
      <c r="AA12" s="298">
        <v>1</v>
      </c>
      <c r="AB12" s="298">
        <f t="shared" si="5"/>
        <v>5.8823529411764712E-2</v>
      </c>
      <c r="AC12" s="298">
        <v>1</v>
      </c>
      <c r="AD12" s="299">
        <f t="shared" si="0"/>
        <v>5.8823529411764712E-2</v>
      </c>
      <c r="AE12" s="298">
        <v>1</v>
      </c>
      <c r="AF12" s="299">
        <f t="shared" si="1"/>
        <v>5.8823529411764712E-2</v>
      </c>
      <c r="AG12" s="298">
        <v>1</v>
      </c>
      <c r="AH12" s="299">
        <f t="shared" si="2"/>
        <v>5.8823529411764712E-2</v>
      </c>
      <c r="AI12" s="300">
        <f>IFERROR(IF(AND(M12=AA12, M12=AC12, M12=AE12, M12=AG12), M12, AVERAGE(AA12, AC12, AE12, AG12)), 0)</f>
        <v>1</v>
      </c>
      <c r="AJ12" s="299">
        <f t="shared" si="3"/>
        <v>5.8823529411764712E-2</v>
      </c>
    </row>
    <row r="13" spans="1:36" s="3" customFormat="1" ht="117" customHeight="1">
      <c r="A13" s="40">
        <v>8</v>
      </c>
      <c r="B13" s="24" t="s">
        <v>58</v>
      </c>
      <c r="C13" s="24" t="s">
        <v>59</v>
      </c>
      <c r="D13" s="40" t="s">
        <v>60</v>
      </c>
      <c r="E13" s="40" t="s">
        <v>61</v>
      </c>
      <c r="F13" s="24" t="s">
        <v>62</v>
      </c>
      <c r="G13" s="24" t="s">
        <v>117</v>
      </c>
      <c r="H13" s="24" t="s">
        <v>64</v>
      </c>
      <c r="I13" s="110" t="s">
        <v>65</v>
      </c>
      <c r="J13" s="24" t="s">
        <v>66</v>
      </c>
      <c r="K13" s="24" t="s">
        <v>118</v>
      </c>
      <c r="L13" s="24" t="s">
        <v>119</v>
      </c>
      <c r="M13" s="97">
        <v>1</v>
      </c>
      <c r="N13" s="40" t="s">
        <v>69</v>
      </c>
      <c r="O13" s="134" t="s">
        <v>120</v>
      </c>
      <c r="P13" s="111" t="s">
        <v>71</v>
      </c>
      <c r="Q13" s="29">
        <v>45659</v>
      </c>
      <c r="R13" s="30">
        <v>46022</v>
      </c>
      <c r="S13" s="24" t="s">
        <v>72</v>
      </c>
      <c r="T13" s="41" t="s">
        <v>98</v>
      </c>
      <c r="U13" s="32">
        <f t="shared" si="4"/>
        <v>5.882352941176471</v>
      </c>
      <c r="V13" s="115" t="s">
        <v>121</v>
      </c>
      <c r="W13" s="292">
        <v>1</v>
      </c>
      <c r="X13" s="292">
        <v>1</v>
      </c>
      <c r="Y13" s="292">
        <v>1</v>
      </c>
      <c r="Z13" s="292">
        <v>1</v>
      </c>
      <c r="AA13" s="292">
        <v>1</v>
      </c>
      <c r="AB13" s="303">
        <f t="shared" si="5"/>
        <v>5.8823529411764712E-2</v>
      </c>
      <c r="AC13" s="303">
        <v>1</v>
      </c>
      <c r="AD13" s="304">
        <f t="shared" si="0"/>
        <v>5.8823529411764712E-2</v>
      </c>
      <c r="AE13" s="303">
        <v>1</v>
      </c>
      <c r="AF13" s="304">
        <f t="shared" si="1"/>
        <v>5.8823529411764712E-2</v>
      </c>
      <c r="AG13" s="303">
        <v>1</v>
      </c>
      <c r="AH13" s="304">
        <f t="shared" si="2"/>
        <v>5.8823529411764712E-2</v>
      </c>
      <c r="AI13" s="300">
        <f>IFERROR(IF(AND(M13=AA13, M13=AC13, M13=AE13, M13=AG13), M13, AVERAGE(AA13, AC13, AE13, AG13)), 0)</f>
        <v>1</v>
      </c>
      <c r="AJ13" s="299">
        <f t="shared" si="3"/>
        <v>5.8823529411764712E-2</v>
      </c>
    </row>
    <row r="14" spans="1:36" s="3" customFormat="1" ht="93" customHeight="1">
      <c r="A14" s="40">
        <v>9</v>
      </c>
      <c r="B14" s="24" t="s">
        <v>58</v>
      </c>
      <c r="C14" s="24" t="s">
        <v>59</v>
      </c>
      <c r="D14" s="40" t="s">
        <v>60</v>
      </c>
      <c r="E14" s="40" t="s">
        <v>61</v>
      </c>
      <c r="F14" s="24" t="s">
        <v>62</v>
      </c>
      <c r="G14" s="24" t="s">
        <v>122</v>
      </c>
      <c r="H14" s="24" t="s">
        <v>64</v>
      </c>
      <c r="I14" s="110" t="s">
        <v>65</v>
      </c>
      <c r="J14" s="24" t="s">
        <v>76</v>
      </c>
      <c r="K14" s="24" t="s">
        <v>123</v>
      </c>
      <c r="L14" s="24" t="s">
        <v>124</v>
      </c>
      <c r="M14" s="97">
        <v>1</v>
      </c>
      <c r="N14" s="40" t="s">
        <v>69</v>
      </c>
      <c r="O14" s="134" t="s">
        <v>125</v>
      </c>
      <c r="P14" s="111" t="s">
        <v>81</v>
      </c>
      <c r="Q14" s="29">
        <v>45659</v>
      </c>
      <c r="R14" s="30">
        <v>46022</v>
      </c>
      <c r="S14" s="24" t="s">
        <v>126</v>
      </c>
      <c r="T14" s="41" t="s">
        <v>127</v>
      </c>
      <c r="U14" s="32">
        <f t="shared" si="4"/>
        <v>5.882352941176471</v>
      </c>
      <c r="V14" s="115" t="s">
        <v>128</v>
      </c>
      <c r="W14" s="294">
        <v>0.5</v>
      </c>
      <c r="X14" s="294">
        <v>0</v>
      </c>
      <c r="Y14" s="294">
        <v>0.5</v>
      </c>
      <c r="Z14" s="295">
        <v>0</v>
      </c>
      <c r="AA14" s="303">
        <v>0.5</v>
      </c>
      <c r="AB14" s="303">
        <f t="shared" si="5"/>
        <v>2.9411764705882356E-2</v>
      </c>
      <c r="AC14" s="303">
        <v>0</v>
      </c>
      <c r="AD14" s="304">
        <f t="shared" si="0"/>
        <v>0</v>
      </c>
      <c r="AE14" s="303">
        <v>0.5</v>
      </c>
      <c r="AF14" s="304">
        <f t="shared" si="1"/>
        <v>2.9411764705882356E-2</v>
      </c>
      <c r="AG14" s="303">
        <v>0</v>
      </c>
      <c r="AH14" s="304">
        <f t="shared" si="2"/>
        <v>0</v>
      </c>
      <c r="AI14" s="302">
        <f>AA14+AC14+AE14+AG14</f>
        <v>1</v>
      </c>
      <c r="AJ14" s="299">
        <f t="shared" si="3"/>
        <v>5.8823529411764712E-2</v>
      </c>
    </row>
    <row r="15" spans="1:36" s="3" customFormat="1" ht="160.5" customHeight="1">
      <c r="A15" s="40">
        <v>10</v>
      </c>
      <c r="B15" s="24" t="s">
        <v>58</v>
      </c>
      <c r="C15" s="24" t="s">
        <v>59</v>
      </c>
      <c r="D15" s="40" t="s">
        <v>60</v>
      </c>
      <c r="E15" s="40" t="s">
        <v>61</v>
      </c>
      <c r="F15" s="24" t="s">
        <v>62</v>
      </c>
      <c r="G15" s="24" t="s">
        <v>129</v>
      </c>
      <c r="H15" s="24" t="s">
        <v>64</v>
      </c>
      <c r="I15" s="110" t="s">
        <v>65</v>
      </c>
      <c r="J15" s="24" t="s">
        <v>76</v>
      </c>
      <c r="K15" s="24" t="s">
        <v>130</v>
      </c>
      <c r="L15" s="24" t="s">
        <v>131</v>
      </c>
      <c r="M15" s="144">
        <v>1</v>
      </c>
      <c r="N15" s="40" t="s">
        <v>89</v>
      </c>
      <c r="O15" s="134" t="s">
        <v>132</v>
      </c>
      <c r="P15" s="111" t="s">
        <v>81</v>
      </c>
      <c r="Q15" s="29">
        <v>45659</v>
      </c>
      <c r="R15" s="30">
        <v>46022</v>
      </c>
      <c r="S15" s="24" t="s">
        <v>126</v>
      </c>
      <c r="T15" s="41" t="s">
        <v>127</v>
      </c>
      <c r="U15" s="32">
        <f t="shared" si="4"/>
        <v>5.882352941176471</v>
      </c>
      <c r="V15" s="174" t="s">
        <v>133</v>
      </c>
      <c r="W15" s="296">
        <v>0.5</v>
      </c>
      <c r="X15" s="296">
        <v>0.5</v>
      </c>
      <c r="Y15" s="296">
        <v>0</v>
      </c>
      <c r="Z15" s="297">
        <v>0</v>
      </c>
      <c r="AA15" s="305">
        <v>0.25</v>
      </c>
      <c r="AB15" s="303">
        <f t="shared" si="5"/>
        <v>1.4705882352941178E-2</v>
      </c>
      <c r="AC15" s="305">
        <v>0.25</v>
      </c>
      <c r="AD15" s="304">
        <f t="shared" si="0"/>
        <v>1.4705882352941178E-2</v>
      </c>
      <c r="AE15" s="305">
        <v>0.1</v>
      </c>
      <c r="AF15" s="304">
        <f t="shared" si="1"/>
        <v>5.8823529411764705E-3</v>
      </c>
      <c r="AG15" s="305">
        <v>0.25</v>
      </c>
      <c r="AH15" s="304">
        <f t="shared" si="2"/>
        <v>1.4705882352941178E-2</v>
      </c>
      <c r="AI15" s="302">
        <f>AA15+AC15+AE15+AG15</f>
        <v>0.85</v>
      </c>
      <c r="AJ15" s="299">
        <f t="shared" si="3"/>
        <v>0.05</v>
      </c>
    </row>
    <row r="16" spans="1:36" s="3" customFormat="1" ht="189">
      <c r="A16" s="40">
        <v>11</v>
      </c>
      <c r="B16" s="24" t="s">
        <v>58</v>
      </c>
      <c r="C16" s="24" t="s">
        <v>59</v>
      </c>
      <c r="D16" s="40" t="s">
        <v>60</v>
      </c>
      <c r="E16" s="40" t="s">
        <v>61</v>
      </c>
      <c r="F16" s="24" t="s">
        <v>62</v>
      </c>
      <c r="G16" s="24" t="s">
        <v>134</v>
      </c>
      <c r="H16" s="24" t="s">
        <v>64</v>
      </c>
      <c r="I16" s="110" t="s">
        <v>65</v>
      </c>
      <c r="J16" s="24" t="s">
        <v>66</v>
      </c>
      <c r="K16" s="24" t="s">
        <v>135</v>
      </c>
      <c r="L16" s="24" t="s">
        <v>136</v>
      </c>
      <c r="M16" s="146">
        <v>1</v>
      </c>
      <c r="N16" s="40" t="s">
        <v>137</v>
      </c>
      <c r="O16" s="134" t="s">
        <v>138</v>
      </c>
      <c r="P16" s="111" t="s">
        <v>71</v>
      </c>
      <c r="Q16" s="29">
        <v>45659</v>
      </c>
      <c r="R16" s="30">
        <v>46022</v>
      </c>
      <c r="S16" s="24" t="s">
        <v>126</v>
      </c>
      <c r="T16" s="41" t="s">
        <v>139</v>
      </c>
      <c r="U16" s="32">
        <f t="shared" si="4"/>
        <v>5.882352941176471</v>
      </c>
      <c r="V16" s="115" t="s">
        <v>140</v>
      </c>
      <c r="W16" s="294">
        <v>1</v>
      </c>
      <c r="X16" s="294">
        <v>1</v>
      </c>
      <c r="Y16" s="294">
        <v>1</v>
      </c>
      <c r="Z16" s="294">
        <v>1</v>
      </c>
      <c r="AA16" s="294">
        <v>1</v>
      </c>
      <c r="AB16" s="303">
        <f t="shared" si="5"/>
        <v>5.8823529411764712E-2</v>
      </c>
      <c r="AC16" s="303">
        <v>1</v>
      </c>
      <c r="AD16" s="304">
        <f t="shared" si="0"/>
        <v>5.8823529411764712E-2</v>
      </c>
      <c r="AE16" s="303">
        <v>1</v>
      </c>
      <c r="AF16" s="304">
        <f t="shared" si="1"/>
        <v>5.8823529411764712E-2</v>
      </c>
      <c r="AG16" s="303">
        <v>1</v>
      </c>
      <c r="AH16" s="304">
        <f t="shared" si="2"/>
        <v>5.8823529411764712E-2</v>
      </c>
      <c r="AI16" s="300">
        <f>IFERROR(IF(AND(M16=AA16, M16=AC16, M16=AE16, M16=AG16), M16, AVERAGE(AA16, AC16, AE16, AG16)), 0)</f>
        <v>1</v>
      </c>
      <c r="AJ16" s="299">
        <f t="shared" si="3"/>
        <v>5.8823529411764712E-2</v>
      </c>
    </row>
    <row r="17" spans="1:36" s="3" customFormat="1" ht="135">
      <c r="A17" s="40">
        <v>12</v>
      </c>
      <c r="B17" s="24" t="s">
        <v>58</v>
      </c>
      <c r="C17" s="24" t="s">
        <v>59</v>
      </c>
      <c r="D17" s="40" t="s">
        <v>60</v>
      </c>
      <c r="E17" s="40" t="s">
        <v>61</v>
      </c>
      <c r="F17" s="24" t="s">
        <v>62</v>
      </c>
      <c r="G17" s="24" t="s">
        <v>63</v>
      </c>
      <c r="H17" s="24" t="s">
        <v>64</v>
      </c>
      <c r="I17" s="110" t="s">
        <v>65</v>
      </c>
      <c r="J17" s="24" t="s">
        <v>76</v>
      </c>
      <c r="K17" s="24" t="s">
        <v>141</v>
      </c>
      <c r="L17" s="24" t="s">
        <v>142</v>
      </c>
      <c r="M17" s="144">
        <v>1</v>
      </c>
      <c r="N17" s="40" t="s">
        <v>89</v>
      </c>
      <c r="O17" s="134" t="s">
        <v>143</v>
      </c>
      <c r="P17" s="111" t="s">
        <v>81</v>
      </c>
      <c r="Q17" s="29">
        <v>45659</v>
      </c>
      <c r="R17" s="30">
        <v>46022</v>
      </c>
      <c r="S17" s="24" t="s">
        <v>72</v>
      </c>
      <c r="T17" s="41" t="s">
        <v>110</v>
      </c>
      <c r="U17" s="32">
        <f t="shared" si="4"/>
        <v>5.882352941176471</v>
      </c>
      <c r="V17" s="115" t="s">
        <v>144</v>
      </c>
      <c r="W17" s="296">
        <v>1</v>
      </c>
      <c r="X17" s="296">
        <v>0</v>
      </c>
      <c r="Y17" s="296">
        <v>0</v>
      </c>
      <c r="Z17" s="296">
        <v>0</v>
      </c>
      <c r="AA17" s="305">
        <v>1</v>
      </c>
      <c r="AB17" s="303">
        <f>IFERROR(((AA17/M17)*U17)/100, 0)</f>
        <v>5.8823529411764712E-2</v>
      </c>
      <c r="AC17" s="305">
        <v>0</v>
      </c>
      <c r="AD17" s="304">
        <f t="shared" si="0"/>
        <v>0</v>
      </c>
      <c r="AE17" s="305">
        <v>0</v>
      </c>
      <c r="AF17" s="304">
        <f t="shared" si="1"/>
        <v>0</v>
      </c>
      <c r="AG17" s="305">
        <v>0</v>
      </c>
      <c r="AH17" s="304">
        <f t="shared" si="2"/>
        <v>0</v>
      </c>
      <c r="AI17" s="302">
        <f>AA17+AC17+AE17+AG17</f>
        <v>1</v>
      </c>
      <c r="AJ17" s="299">
        <f t="shared" si="3"/>
        <v>5.8823529411764712E-2</v>
      </c>
    </row>
    <row r="18" spans="1:36" s="3" customFormat="1" ht="409.5">
      <c r="A18" s="40">
        <v>13</v>
      </c>
      <c r="B18" s="24" t="s">
        <v>58</v>
      </c>
      <c r="C18" s="24" t="s">
        <v>59</v>
      </c>
      <c r="D18" s="40" t="s">
        <v>60</v>
      </c>
      <c r="E18" s="40" t="s">
        <v>61</v>
      </c>
      <c r="F18" s="24" t="s">
        <v>145</v>
      </c>
      <c r="G18" s="24" t="s">
        <v>94</v>
      </c>
      <c r="H18" s="24" t="s">
        <v>64</v>
      </c>
      <c r="I18" s="110" t="s">
        <v>65</v>
      </c>
      <c r="J18" s="24" t="s">
        <v>76</v>
      </c>
      <c r="K18" s="24" t="s">
        <v>146</v>
      </c>
      <c r="L18" s="24" t="s">
        <v>147</v>
      </c>
      <c r="M18" s="144">
        <v>3</v>
      </c>
      <c r="N18" s="40" t="s">
        <v>89</v>
      </c>
      <c r="O18" s="133" t="s">
        <v>148</v>
      </c>
      <c r="P18" s="111" t="s">
        <v>91</v>
      </c>
      <c r="Q18" s="29">
        <v>45659</v>
      </c>
      <c r="R18" s="30">
        <v>46022</v>
      </c>
      <c r="S18" s="24" t="s">
        <v>72</v>
      </c>
      <c r="T18" s="41" t="s">
        <v>149</v>
      </c>
      <c r="U18" s="32">
        <f t="shared" si="4"/>
        <v>5.882352941176471</v>
      </c>
      <c r="V18" s="115" t="s">
        <v>150</v>
      </c>
      <c r="W18" s="296">
        <v>0</v>
      </c>
      <c r="X18" s="296">
        <v>2</v>
      </c>
      <c r="Y18" s="296">
        <v>0</v>
      </c>
      <c r="Z18" s="297">
        <v>1</v>
      </c>
      <c r="AA18" s="305">
        <v>0</v>
      </c>
      <c r="AB18" s="303">
        <f t="shared" si="5"/>
        <v>0</v>
      </c>
      <c r="AC18" s="305">
        <v>2</v>
      </c>
      <c r="AD18" s="304">
        <f t="shared" si="0"/>
        <v>3.9215686274509803E-2</v>
      </c>
      <c r="AE18" s="305">
        <v>0</v>
      </c>
      <c r="AF18" s="304">
        <f t="shared" si="1"/>
        <v>0</v>
      </c>
      <c r="AG18" s="305">
        <v>1</v>
      </c>
      <c r="AH18" s="304">
        <f t="shared" si="2"/>
        <v>1.9607843137254902E-2</v>
      </c>
      <c r="AI18" s="302">
        <f>AA18+AC18+AE18+AG18</f>
        <v>3</v>
      </c>
      <c r="AJ18" s="299">
        <f t="shared" si="3"/>
        <v>5.8823529411764712E-2</v>
      </c>
    </row>
    <row r="19" spans="1:36" s="3" customFormat="1" ht="409.5">
      <c r="A19" s="40">
        <v>14</v>
      </c>
      <c r="B19" s="24" t="s">
        <v>58</v>
      </c>
      <c r="C19" s="24" t="s">
        <v>59</v>
      </c>
      <c r="D19" s="40" t="s">
        <v>60</v>
      </c>
      <c r="E19" s="40" t="s">
        <v>61</v>
      </c>
      <c r="F19" s="24" t="s">
        <v>145</v>
      </c>
      <c r="G19" s="24" t="s">
        <v>94</v>
      </c>
      <c r="H19" s="24" t="s">
        <v>64</v>
      </c>
      <c r="I19" s="110" t="s">
        <v>65</v>
      </c>
      <c r="J19" s="24" t="s">
        <v>76</v>
      </c>
      <c r="K19" s="24" t="s">
        <v>151</v>
      </c>
      <c r="L19" s="24" t="s">
        <v>152</v>
      </c>
      <c r="M19" s="97">
        <v>1</v>
      </c>
      <c r="N19" s="24" t="s">
        <v>108</v>
      </c>
      <c r="O19" s="133" t="s">
        <v>153</v>
      </c>
      <c r="P19" s="111" t="s">
        <v>81</v>
      </c>
      <c r="Q19" s="29">
        <v>45659</v>
      </c>
      <c r="R19" s="30">
        <v>46022</v>
      </c>
      <c r="S19" s="24" t="s">
        <v>72</v>
      </c>
      <c r="T19" s="41" t="s">
        <v>98</v>
      </c>
      <c r="U19" s="32">
        <f t="shared" si="4"/>
        <v>5.882352941176471</v>
      </c>
      <c r="V19" s="115" t="s">
        <v>154</v>
      </c>
      <c r="W19" s="294">
        <v>0</v>
      </c>
      <c r="X19" s="294">
        <v>0.25</v>
      </c>
      <c r="Y19" s="294">
        <v>0.5</v>
      </c>
      <c r="Z19" s="295">
        <v>0.25</v>
      </c>
      <c r="AA19" s="303">
        <v>0</v>
      </c>
      <c r="AB19" s="303">
        <f t="shared" si="5"/>
        <v>0</v>
      </c>
      <c r="AC19" s="303">
        <v>0.25</v>
      </c>
      <c r="AD19" s="304">
        <f t="shared" si="0"/>
        <v>1.4705882352941178E-2</v>
      </c>
      <c r="AE19" s="303">
        <v>0.5</v>
      </c>
      <c r="AF19" s="304">
        <f t="shared" si="1"/>
        <v>2.9411764705882356E-2</v>
      </c>
      <c r="AG19" s="303">
        <v>0.25</v>
      </c>
      <c r="AH19" s="304">
        <f t="shared" si="2"/>
        <v>1.4705882352941178E-2</v>
      </c>
      <c r="AI19" s="302">
        <f>AA19+AC19+AE19+AG19</f>
        <v>1</v>
      </c>
      <c r="AJ19" s="299">
        <f t="shared" si="3"/>
        <v>5.8823529411764712E-2</v>
      </c>
    </row>
    <row r="20" spans="1:36" s="3" customFormat="1" ht="391.5">
      <c r="A20" s="40">
        <v>15</v>
      </c>
      <c r="B20" s="24" t="s">
        <v>58</v>
      </c>
      <c r="C20" s="24" t="s">
        <v>59</v>
      </c>
      <c r="D20" s="40" t="s">
        <v>60</v>
      </c>
      <c r="E20" s="40" t="s">
        <v>61</v>
      </c>
      <c r="F20" s="24" t="s">
        <v>62</v>
      </c>
      <c r="G20" s="24" t="s">
        <v>155</v>
      </c>
      <c r="H20" s="24" t="s">
        <v>64</v>
      </c>
      <c r="I20" s="110" t="s">
        <v>65</v>
      </c>
      <c r="J20" s="24" t="s">
        <v>66</v>
      </c>
      <c r="K20" s="24" t="s">
        <v>156</v>
      </c>
      <c r="L20" s="24" t="s">
        <v>157</v>
      </c>
      <c r="M20" s="146">
        <v>1</v>
      </c>
      <c r="N20" s="24" t="s">
        <v>108</v>
      </c>
      <c r="O20" s="134" t="s">
        <v>158</v>
      </c>
      <c r="P20" s="40" t="s">
        <v>159</v>
      </c>
      <c r="Q20" s="29">
        <v>45659</v>
      </c>
      <c r="R20" s="30">
        <v>46022</v>
      </c>
      <c r="S20" s="24" t="s">
        <v>72</v>
      </c>
      <c r="T20" s="41" t="s">
        <v>149</v>
      </c>
      <c r="U20" s="32">
        <f t="shared" si="4"/>
        <v>5.882352941176471</v>
      </c>
      <c r="V20" s="115" t="s">
        <v>160</v>
      </c>
      <c r="W20" s="294">
        <v>1</v>
      </c>
      <c r="X20" s="294">
        <v>1</v>
      </c>
      <c r="Y20" s="294">
        <v>1</v>
      </c>
      <c r="Z20" s="294">
        <v>1</v>
      </c>
      <c r="AA20" s="294">
        <v>1</v>
      </c>
      <c r="AB20" s="303">
        <f t="shared" si="5"/>
        <v>5.8823529411764712E-2</v>
      </c>
      <c r="AC20" s="303">
        <v>1</v>
      </c>
      <c r="AD20" s="304">
        <f t="shared" si="0"/>
        <v>5.8823529411764712E-2</v>
      </c>
      <c r="AE20" s="303">
        <v>1</v>
      </c>
      <c r="AF20" s="304">
        <f t="shared" si="1"/>
        <v>5.8823529411764712E-2</v>
      </c>
      <c r="AG20" s="303">
        <v>1</v>
      </c>
      <c r="AH20" s="304">
        <f t="shared" si="2"/>
        <v>5.8823529411764712E-2</v>
      </c>
      <c r="AI20" s="300">
        <f>IFERROR(IF(AND(M20=AA20, M20=AC20, M20=AE20, M20=AG20), M20, AVERAGE(AA20, AC20, AE20, AG20)), 0)</f>
        <v>1</v>
      </c>
      <c r="AJ20" s="299">
        <f t="shared" si="3"/>
        <v>5.8823529411764712E-2</v>
      </c>
    </row>
    <row r="21" spans="1:36" s="3" customFormat="1" ht="409.5">
      <c r="A21" s="109">
        <v>16</v>
      </c>
      <c r="B21" s="110" t="s">
        <v>58</v>
      </c>
      <c r="C21" s="110" t="s">
        <v>161</v>
      </c>
      <c r="D21" s="109" t="s">
        <v>60</v>
      </c>
      <c r="E21" s="109" t="s">
        <v>61</v>
      </c>
      <c r="F21" s="110" t="s">
        <v>162</v>
      </c>
      <c r="G21" s="110" t="s">
        <v>86</v>
      </c>
      <c r="H21" s="110" t="s">
        <v>64</v>
      </c>
      <c r="I21" s="110" t="s">
        <v>65</v>
      </c>
      <c r="J21" s="24" t="s">
        <v>76</v>
      </c>
      <c r="K21" s="110" t="s">
        <v>163</v>
      </c>
      <c r="L21" s="110" t="s">
        <v>164</v>
      </c>
      <c r="M21" s="202">
        <v>1</v>
      </c>
      <c r="N21" s="110" t="s">
        <v>108</v>
      </c>
      <c r="O21" s="203" t="s">
        <v>165</v>
      </c>
      <c r="P21" s="109" t="s">
        <v>159</v>
      </c>
      <c r="Q21" s="112">
        <v>45659</v>
      </c>
      <c r="R21" s="113">
        <v>46022</v>
      </c>
      <c r="S21" s="110" t="s">
        <v>72</v>
      </c>
      <c r="T21" s="99" t="s">
        <v>149</v>
      </c>
      <c r="U21" s="32">
        <f t="shared" si="4"/>
        <v>5.882352941176471</v>
      </c>
      <c r="V21" s="115" t="s">
        <v>166</v>
      </c>
      <c r="W21" s="294">
        <v>0.25</v>
      </c>
      <c r="X21" s="294">
        <v>0.25</v>
      </c>
      <c r="Y21" s="294">
        <v>0.25</v>
      </c>
      <c r="Z21" s="295">
        <v>0.25</v>
      </c>
      <c r="AA21" s="303">
        <v>0.25</v>
      </c>
      <c r="AB21" s="303">
        <f t="shared" si="5"/>
        <v>1.4705882352941178E-2</v>
      </c>
      <c r="AC21" s="303">
        <v>0.25</v>
      </c>
      <c r="AD21" s="304">
        <f t="shared" si="0"/>
        <v>1.4705882352941178E-2</v>
      </c>
      <c r="AE21" s="303">
        <v>0.25</v>
      </c>
      <c r="AF21" s="304">
        <f t="shared" si="1"/>
        <v>1.4705882352941178E-2</v>
      </c>
      <c r="AG21" s="303">
        <v>0.25</v>
      </c>
      <c r="AH21" s="304">
        <f t="shared" si="2"/>
        <v>1.4705882352941178E-2</v>
      </c>
      <c r="AI21" s="302">
        <f>AA21+AC21+AE21+AG21</f>
        <v>1</v>
      </c>
      <c r="AJ21" s="299">
        <f t="shared" si="3"/>
        <v>5.8823529411764712E-2</v>
      </c>
    </row>
    <row r="22" spans="1:36" s="3" customFormat="1" ht="409.5">
      <c r="A22" s="192">
        <v>17</v>
      </c>
      <c r="B22" s="193" t="s">
        <v>58</v>
      </c>
      <c r="C22" s="193" t="s">
        <v>59</v>
      </c>
      <c r="D22" s="192" t="s">
        <v>60</v>
      </c>
      <c r="E22" s="192" t="s">
        <v>61</v>
      </c>
      <c r="F22" s="193" t="s">
        <v>162</v>
      </c>
      <c r="G22" s="193" t="s">
        <v>86</v>
      </c>
      <c r="H22" s="193" t="s">
        <v>64</v>
      </c>
      <c r="I22" s="193" t="s">
        <v>65</v>
      </c>
      <c r="J22" s="193" t="s">
        <v>66</v>
      </c>
      <c r="K22" s="193" t="s">
        <v>167</v>
      </c>
      <c r="L22" s="193" t="s">
        <v>168</v>
      </c>
      <c r="M22" s="289">
        <v>1</v>
      </c>
      <c r="N22" s="192" t="s">
        <v>89</v>
      </c>
      <c r="O22" s="194" t="s">
        <v>169</v>
      </c>
      <c r="P22" s="192" t="s">
        <v>159</v>
      </c>
      <c r="Q22" s="195">
        <v>45659</v>
      </c>
      <c r="R22" s="196">
        <v>46022</v>
      </c>
      <c r="S22" s="193" t="s">
        <v>82</v>
      </c>
      <c r="T22" s="197" t="s">
        <v>170</v>
      </c>
      <c r="U22" s="32">
        <f t="shared" si="4"/>
        <v>5.882352941176471</v>
      </c>
      <c r="V22" s="199" t="s">
        <v>171</v>
      </c>
      <c r="W22" s="306">
        <v>1</v>
      </c>
      <c r="X22" s="306">
        <v>1</v>
      </c>
      <c r="Y22" s="306">
        <v>1</v>
      </c>
      <c r="Z22" s="306">
        <v>1</v>
      </c>
      <c r="AA22" s="306">
        <v>1</v>
      </c>
      <c r="AB22" s="307">
        <f t="shared" si="5"/>
        <v>5.8823529411764712E-2</v>
      </c>
      <c r="AC22" s="307">
        <v>1</v>
      </c>
      <c r="AD22" s="308">
        <f t="shared" si="0"/>
        <v>5.8823529411764712E-2</v>
      </c>
      <c r="AE22" s="307">
        <v>1</v>
      </c>
      <c r="AF22" s="308">
        <f t="shared" si="1"/>
        <v>5.8823529411764712E-2</v>
      </c>
      <c r="AG22" s="307">
        <v>1</v>
      </c>
      <c r="AH22" s="308">
        <f t="shared" si="2"/>
        <v>5.8823529411764712E-2</v>
      </c>
      <c r="AI22" s="312">
        <f>IFERROR(IF(AND(M22=AA22, M22=AC22, M22=AE22, M22=AG22), M22, AVERAGE(AA22, AC22, AE22, AG22)), 0)</f>
        <v>1</v>
      </c>
      <c r="AJ22" s="299">
        <f t="shared" si="3"/>
        <v>5.8823529411764712E-2</v>
      </c>
    </row>
    <row r="1048576" spans="35:35">
      <c r="AI1048576" s="311"/>
    </row>
  </sheetData>
  <sheetProtection algorithmName="SHA-512" hashValue="IprHh9aNC+FpEek6fCNdMEC/FkQjWGoOLv0glo0gC+3Oc/1Iq6PEdfP73qnDMZI2c4QwTGan/lXp+YNJvu47oA==" saltValue="g3rR5oGbub587w52j7R9EQ==" spinCount="100000" sheet="1" objects="1" scenarios="1"/>
  <protectedRanges>
    <protectedRange sqref="V1:V1048576" name="Range5"/>
  </protectedRanges>
  <autoFilter ref="A5:AJ6" xr:uid="{00000000-0009-0000-0000-000000000000}"/>
  <mergeCells count="7">
    <mergeCell ref="A1:C3"/>
    <mergeCell ref="E1:R3"/>
    <mergeCell ref="AI1:AI3"/>
    <mergeCell ref="A4:H4"/>
    <mergeCell ref="I4:T4"/>
    <mergeCell ref="V4:V5"/>
    <mergeCell ref="AA4:AJ4"/>
  </mergeCells>
  <hyperlinks>
    <hyperlink ref="V15" r:id="rId1" location="1740786248617-a42d8725-4503" display="https://indeportesantioquia.gov.co/acceso-informacion-publica/#1740786248617-a42d8725-4503" xr:uid="{6535ADDE-BF31-48F1-939E-BF70B6BE011B}"/>
  </hyperlinks>
  <pageMargins left="0.7" right="0.7" top="0.75" bottom="0.75" header="0.3" footer="0.3"/>
  <pageSetup orientation="portrait" r:id="rId2"/>
  <drawing r:id="rId3"/>
  <legacyDrawing r:id="rId4"/>
  <oleObjects>
    <mc:AlternateContent xmlns:mc="http://schemas.openxmlformats.org/markup-compatibility/2006">
      <mc:Choice Requires="x14">
        <oleObject progId="PBrush" shapeId="12289" r:id="rId5">
          <objectPr defaultSize="0" autoPict="0" r:id="rId6">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12289" r:id="rId5"/>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1B6AC-530C-4517-A790-364E782865FD}">
  <dimension ref="A1:AV23"/>
  <sheetViews>
    <sheetView showGridLines="0" topLeftCell="A3" zoomScale="93" zoomScaleNormal="93" workbookViewId="0">
      <pane ySplit="3" topLeftCell="A6" activePane="bottomLeft" state="frozen"/>
      <selection pane="bottomLeft" activeCell="Z19" sqref="Z19"/>
    </sheetView>
  </sheetViews>
  <sheetFormatPr defaultColWidth="0" defaultRowHeight="11.25" customHeight="1" zeroHeight="1"/>
  <cols>
    <col min="1" max="1" width="5" style="47" customWidth="1"/>
    <col min="2" max="2" width="25.7109375" style="49" customWidth="1"/>
    <col min="3" max="3" width="30.7109375" style="49" customWidth="1"/>
    <col min="4" max="4" width="21.28515625" style="49" customWidth="1"/>
    <col min="5" max="5" width="31.855468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8.2851562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48" s="3" customFormat="1" ht="15.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48" s="3" customFormat="1" ht="15.75"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48" s="3" customFormat="1" ht="15.75"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48"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48" s="19" customFormat="1" ht="77.099999999999994" customHeight="1">
      <c r="A5" s="11" t="s">
        <v>23</v>
      </c>
      <c r="B5" s="11" t="s">
        <v>24</v>
      </c>
      <c r="C5" s="11" t="s">
        <v>25</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48" s="3" customFormat="1" ht="215.25" customHeight="1">
      <c r="A6" s="171">
        <v>1</v>
      </c>
      <c r="B6" s="149" t="s">
        <v>172</v>
      </c>
      <c r="C6" s="148" t="s">
        <v>60</v>
      </c>
      <c r="D6" s="149" t="s">
        <v>173</v>
      </c>
      <c r="E6" s="148" t="s">
        <v>174</v>
      </c>
      <c r="F6" s="149" t="s">
        <v>175</v>
      </c>
      <c r="G6" s="150" t="s">
        <v>176</v>
      </c>
      <c r="H6" s="150" t="s">
        <v>177</v>
      </c>
      <c r="I6" s="150" t="s">
        <v>178</v>
      </c>
      <c r="J6" s="150" t="s">
        <v>179</v>
      </c>
      <c r="K6" s="150" t="s">
        <v>180</v>
      </c>
      <c r="L6" s="150" t="s">
        <v>181</v>
      </c>
      <c r="M6" s="151">
        <v>10</v>
      </c>
      <c r="N6" s="151" t="s">
        <v>182</v>
      </c>
      <c r="O6" s="150" t="s">
        <v>183</v>
      </c>
      <c r="P6" s="151" t="s">
        <v>159</v>
      </c>
      <c r="Q6" s="152">
        <v>45717</v>
      </c>
      <c r="R6" s="153">
        <v>46022</v>
      </c>
      <c r="S6" s="150" t="s">
        <v>184</v>
      </c>
      <c r="T6" s="150" t="s">
        <v>185</v>
      </c>
      <c r="U6" s="150">
        <v>10</v>
      </c>
      <c r="V6" s="343" t="s">
        <v>186</v>
      </c>
      <c r="W6" s="178">
        <v>0</v>
      </c>
      <c r="X6" s="178">
        <v>3</v>
      </c>
      <c r="Y6" s="178">
        <v>3</v>
      </c>
      <c r="Z6" s="178">
        <v>4</v>
      </c>
      <c r="AA6" s="178">
        <v>0</v>
      </c>
      <c r="AB6" s="154">
        <f>IFERROR(((AA6/M6)*U6)/100, 0)</f>
        <v>0</v>
      </c>
      <c r="AC6" s="316">
        <v>3</v>
      </c>
      <c r="AD6" s="154">
        <f>IFERROR(((AC6/O6)*W6)/100, 0)</f>
        <v>0</v>
      </c>
      <c r="AE6" s="316">
        <v>3</v>
      </c>
      <c r="AF6" s="154">
        <f>IFERROR(((AE6/Q6)*Y6)/100, 0)</f>
        <v>1.9686331124089508E-6</v>
      </c>
      <c r="AG6" s="356">
        <v>4</v>
      </c>
      <c r="AH6" s="154">
        <f>IFERROR(((AG6/S6)*AA6)/100, 0)</f>
        <v>0</v>
      </c>
      <c r="AI6" s="178">
        <f>AA6+AC6+AE6+AG6</f>
        <v>10</v>
      </c>
      <c r="AJ6" s="154">
        <f>IFERROR(MIN((AI6/M6)*U6, U6)/100, 0)</f>
        <v>0.1</v>
      </c>
    </row>
    <row r="7" spans="1:48" s="3" customFormat="1" ht="171" customHeight="1">
      <c r="A7" s="172">
        <v>2</v>
      </c>
      <c r="B7" s="156" t="s">
        <v>172</v>
      </c>
      <c r="C7" s="155" t="s">
        <v>60</v>
      </c>
      <c r="D7" s="156" t="s">
        <v>173</v>
      </c>
      <c r="E7" s="155" t="s">
        <v>174</v>
      </c>
      <c r="F7" s="156" t="s">
        <v>175</v>
      </c>
      <c r="G7" s="157" t="s">
        <v>176</v>
      </c>
      <c r="H7" s="157" t="s">
        <v>64</v>
      </c>
      <c r="I7" s="157" t="s">
        <v>178</v>
      </c>
      <c r="J7" s="246" t="s">
        <v>179</v>
      </c>
      <c r="K7" s="157" t="s">
        <v>187</v>
      </c>
      <c r="L7" s="157" t="s">
        <v>188</v>
      </c>
      <c r="M7" s="157">
        <v>1</v>
      </c>
      <c r="N7" s="158" t="s">
        <v>182</v>
      </c>
      <c r="O7" s="157" t="s">
        <v>189</v>
      </c>
      <c r="P7" s="158" t="s">
        <v>190</v>
      </c>
      <c r="Q7" s="159">
        <v>45717</v>
      </c>
      <c r="R7" s="160">
        <v>46022</v>
      </c>
      <c r="S7" s="157" t="s">
        <v>184</v>
      </c>
      <c r="T7" s="157" t="s">
        <v>191</v>
      </c>
      <c r="U7" s="157">
        <v>3</v>
      </c>
      <c r="V7" s="344" t="s">
        <v>192</v>
      </c>
      <c r="W7" s="188">
        <v>0</v>
      </c>
      <c r="X7" s="188">
        <v>0</v>
      </c>
      <c r="Y7" s="188">
        <v>1</v>
      </c>
      <c r="Z7" s="188">
        <v>0</v>
      </c>
      <c r="AA7" s="188">
        <v>0</v>
      </c>
      <c r="AB7" s="154">
        <f t="shared" ref="AB7:AB19" si="0">IFERROR(((AA7/M7)*U7)/100, 0)</f>
        <v>0</v>
      </c>
      <c r="AC7" s="316">
        <v>0</v>
      </c>
      <c r="AD7" s="154">
        <f t="shared" ref="AD7:AD19" si="1">IFERROR(((AC7/O7)*W7)/100, 0)</f>
        <v>0</v>
      </c>
      <c r="AE7" s="316">
        <v>0</v>
      </c>
      <c r="AF7" s="154">
        <f t="shared" ref="AF7:AF19" si="2">IFERROR(((AE7/Q7)*Y7)/100, 0)</f>
        <v>0</v>
      </c>
      <c r="AG7" s="356">
        <v>1</v>
      </c>
      <c r="AH7" s="154">
        <f t="shared" ref="AH7:AH19" si="3">IFERROR(((AG7/S7)*AA7)/100, 0)</f>
        <v>0</v>
      </c>
      <c r="AI7" s="178">
        <f>AA7+AC7+AE7+AG7</f>
        <v>1</v>
      </c>
      <c r="AJ7" s="154">
        <f>IFERROR(MIN((AI7/M7)*U7, U7)/100, 0)</f>
        <v>0.03</v>
      </c>
    </row>
    <row r="8" spans="1:48" s="3" customFormat="1" ht="117" customHeight="1">
      <c r="A8" s="172">
        <v>3</v>
      </c>
      <c r="B8" s="156" t="s">
        <v>172</v>
      </c>
      <c r="C8" s="155" t="s">
        <v>60</v>
      </c>
      <c r="D8" s="156" t="s">
        <v>173</v>
      </c>
      <c r="E8" s="155" t="s">
        <v>174</v>
      </c>
      <c r="F8" s="156" t="s">
        <v>175</v>
      </c>
      <c r="G8" s="157" t="s">
        <v>176</v>
      </c>
      <c r="H8" s="157" t="s">
        <v>177</v>
      </c>
      <c r="I8" s="157" t="s">
        <v>178</v>
      </c>
      <c r="J8" s="246" t="s">
        <v>193</v>
      </c>
      <c r="K8" s="157" t="s">
        <v>194</v>
      </c>
      <c r="L8" s="157" t="s">
        <v>195</v>
      </c>
      <c r="M8" s="162">
        <v>1</v>
      </c>
      <c r="N8" s="158" t="s">
        <v>137</v>
      </c>
      <c r="O8" s="157" t="s">
        <v>196</v>
      </c>
      <c r="P8" s="158" t="s">
        <v>197</v>
      </c>
      <c r="Q8" s="159">
        <v>45717</v>
      </c>
      <c r="R8" s="160">
        <v>46022</v>
      </c>
      <c r="S8" s="157" t="s">
        <v>198</v>
      </c>
      <c r="T8" s="157" t="s">
        <v>199</v>
      </c>
      <c r="U8" s="157">
        <v>4</v>
      </c>
      <c r="V8" s="344" t="s">
        <v>200</v>
      </c>
      <c r="W8" s="268">
        <v>0</v>
      </c>
      <c r="X8" s="162">
        <v>1</v>
      </c>
      <c r="Y8" s="268">
        <v>0</v>
      </c>
      <c r="Z8" s="162">
        <v>1</v>
      </c>
      <c r="AA8" s="161">
        <v>0</v>
      </c>
      <c r="AB8" s="154">
        <f t="shared" si="0"/>
        <v>0</v>
      </c>
      <c r="AC8" s="161">
        <v>1</v>
      </c>
      <c r="AD8" s="154">
        <f t="shared" si="1"/>
        <v>0</v>
      </c>
      <c r="AE8" s="161">
        <v>0</v>
      </c>
      <c r="AF8" s="154">
        <f t="shared" si="2"/>
        <v>0</v>
      </c>
      <c r="AG8" s="357">
        <v>1</v>
      </c>
      <c r="AH8" s="154">
        <f t="shared" si="3"/>
        <v>0</v>
      </c>
      <c r="AI8" s="247">
        <f>IFERROR(IF(AND(M8=AC8, M8=AG8), M8, AVERAGE(AC8, AG8)), 0)</f>
        <v>1</v>
      </c>
      <c r="AJ8" s="154">
        <f>IFERROR(MIN((AI8/M8)*U8, U8)/100, 0)</f>
        <v>0.04</v>
      </c>
    </row>
    <row r="9" spans="1:48" s="3" customFormat="1" ht="117" customHeight="1">
      <c r="A9" s="172">
        <v>4</v>
      </c>
      <c r="B9" s="156" t="s">
        <v>172</v>
      </c>
      <c r="C9" s="155" t="s">
        <v>60</v>
      </c>
      <c r="D9" s="156" t="s">
        <v>173</v>
      </c>
      <c r="E9" s="155" t="s">
        <v>174</v>
      </c>
      <c r="F9" s="156" t="s">
        <v>175</v>
      </c>
      <c r="G9" s="157" t="s">
        <v>176</v>
      </c>
      <c r="H9" s="157" t="s">
        <v>64</v>
      </c>
      <c r="I9" s="157" t="s">
        <v>178</v>
      </c>
      <c r="J9" s="157" t="s">
        <v>179</v>
      </c>
      <c r="K9" s="157" t="s">
        <v>201</v>
      </c>
      <c r="L9" s="157" t="s">
        <v>202</v>
      </c>
      <c r="M9" s="241">
        <v>1</v>
      </c>
      <c r="N9" s="158" t="s">
        <v>137</v>
      </c>
      <c r="O9" s="157" t="s">
        <v>203</v>
      </c>
      <c r="P9" s="158" t="s">
        <v>197</v>
      </c>
      <c r="Q9" s="159">
        <v>45703</v>
      </c>
      <c r="R9" s="160">
        <v>46022</v>
      </c>
      <c r="S9" s="157" t="s">
        <v>184</v>
      </c>
      <c r="T9" s="157" t="s">
        <v>199</v>
      </c>
      <c r="U9" s="157">
        <v>4</v>
      </c>
      <c r="V9" s="344" t="s">
        <v>204</v>
      </c>
      <c r="W9" s="161">
        <v>0</v>
      </c>
      <c r="X9" s="161">
        <v>0.5</v>
      </c>
      <c r="Y9" s="161">
        <v>0</v>
      </c>
      <c r="Z9" s="161">
        <v>0.5</v>
      </c>
      <c r="AA9" s="161">
        <v>0</v>
      </c>
      <c r="AB9" s="154">
        <f t="shared" si="0"/>
        <v>0</v>
      </c>
      <c r="AC9" s="316">
        <v>0</v>
      </c>
      <c r="AD9" s="154">
        <f t="shared" si="1"/>
        <v>0</v>
      </c>
      <c r="AE9" s="317">
        <v>0</v>
      </c>
      <c r="AF9" s="154">
        <f t="shared" si="2"/>
        <v>0</v>
      </c>
      <c r="AG9" s="356">
        <v>100</v>
      </c>
      <c r="AH9" s="154">
        <f t="shared" si="3"/>
        <v>0</v>
      </c>
      <c r="AI9" s="178">
        <f t="shared" ref="AI9:AI15" si="4">AA9+AC9+AE9+AG9</f>
        <v>100</v>
      </c>
      <c r="AJ9" s="154">
        <f t="shared" ref="AJ9:AJ19" si="5">IFERROR(MIN((AI9/M9)*U9, U9)/100, 0)</f>
        <v>0.04</v>
      </c>
    </row>
    <row r="10" spans="1:48" s="3" customFormat="1" ht="117" customHeight="1">
      <c r="A10" s="172">
        <v>5</v>
      </c>
      <c r="B10" s="156" t="s">
        <v>172</v>
      </c>
      <c r="C10" s="155" t="s">
        <v>60</v>
      </c>
      <c r="D10" s="156" t="s">
        <v>173</v>
      </c>
      <c r="E10" s="155" t="s">
        <v>174</v>
      </c>
      <c r="F10" s="156" t="s">
        <v>175</v>
      </c>
      <c r="G10" s="157" t="s">
        <v>176</v>
      </c>
      <c r="H10" s="157" t="s">
        <v>205</v>
      </c>
      <c r="I10" s="157" t="s">
        <v>178</v>
      </c>
      <c r="J10" s="157" t="s">
        <v>179</v>
      </c>
      <c r="K10" s="157" t="s">
        <v>187</v>
      </c>
      <c r="L10" s="157" t="s">
        <v>206</v>
      </c>
      <c r="M10" s="158">
        <v>1</v>
      </c>
      <c r="N10" s="158" t="s">
        <v>207</v>
      </c>
      <c r="O10" s="157" t="s">
        <v>208</v>
      </c>
      <c r="P10" s="158" t="s">
        <v>209</v>
      </c>
      <c r="Q10" s="159">
        <v>45778</v>
      </c>
      <c r="R10" s="160">
        <v>46022</v>
      </c>
      <c r="S10" s="157" t="s">
        <v>210</v>
      </c>
      <c r="T10" s="157" t="s">
        <v>211</v>
      </c>
      <c r="U10" s="157">
        <v>13</v>
      </c>
      <c r="V10" s="345" t="s">
        <v>212</v>
      </c>
      <c r="W10" s="188">
        <v>0</v>
      </c>
      <c r="X10" s="188">
        <v>0</v>
      </c>
      <c r="Y10" s="188">
        <v>0</v>
      </c>
      <c r="Z10" s="188">
        <v>1</v>
      </c>
      <c r="AA10" s="188">
        <v>0</v>
      </c>
      <c r="AB10" s="154">
        <f t="shared" si="0"/>
        <v>0</v>
      </c>
      <c r="AC10" s="188">
        <v>0</v>
      </c>
      <c r="AD10" s="154">
        <f t="shared" si="1"/>
        <v>0</v>
      </c>
      <c r="AE10" s="188">
        <v>0</v>
      </c>
      <c r="AF10" s="154">
        <f t="shared" si="2"/>
        <v>0</v>
      </c>
      <c r="AG10" s="358">
        <v>1</v>
      </c>
      <c r="AH10" s="154">
        <f t="shared" si="3"/>
        <v>0</v>
      </c>
      <c r="AI10" s="178">
        <f t="shared" si="4"/>
        <v>1</v>
      </c>
      <c r="AJ10" s="154">
        <f t="shared" si="5"/>
        <v>0.13</v>
      </c>
    </row>
    <row r="11" spans="1:48" s="3" customFormat="1" ht="81">
      <c r="A11" s="172">
        <v>6</v>
      </c>
      <c r="B11" s="156" t="s">
        <v>172</v>
      </c>
      <c r="C11" s="155" t="s">
        <v>60</v>
      </c>
      <c r="D11" s="156" t="s">
        <v>173</v>
      </c>
      <c r="E11" s="155" t="s">
        <v>174</v>
      </c>
      <c r="F11" s="156" t="s">
        <v>175</v>
      </c>
      <c r="G11" s="157" t="s">
        <v>176</v>
      </c>
      <c r="H11" s="157" t="s">
        <v>64</v>
      </c>
      <c r="I11" s="157" t="s">
        <v>178</v>
      </c>
      <c r="J11" s="157" t="s">
        <v>179</v>
      </c>
      <c r="K11" s="157" t="s">
        <v>213</v>
      </c>
      <c r="L11" s="157" t="s">
        <v>214</v>
      </c>
      <c r="M11" s="158">
        <v>1</v>
      </c>
      <c r="N11" s="158" t="s">
        <v>207</v>
      </c>
      <c r="O11" s="157" t="s">
        <v>215</v>
      </c>
      <c r="P11" s="158" t="s">
        <v>209</v>
      </c>
      <c r="Q11" s="159">
        <v>45689</v>
      </c>
      <c r="R11" s="160">
        <v>46022</v>
      </c>
      <c r="S11" s="157" t="s">
        <v>210</v>
      </c>
      <c r="T11" s="157" t="s">
        <v>216</v>
      </c>
      <c r="U11" s="157">
        <v>5</v>
      </c>
      <c r="V11" s="344" t="s">
        <v>217</v>
      </c>
      <c r="W11" s="244">
        <v>1</v>
      </c>
      <c r="X11" s="244">
        <v>0</v>
      </c>
      <c r="Y11" s="244">
        <v>0</v>
      </c>
      <c r="Z11" s="244">
        <v>0</v>
      </c>
      <c r="AA11" s="188">
        <v>0.5</v>
      </c>
      <c r="AB11" s="154">
        <f t="shared" si="0"/>
        <v>2.5000000000000001E-2</v>
      </c>
      <c r="AC11" s="188">
        <v>0.5</v>
      </c>
      <c r="AD11" s="154">
        <f t="shared" si="1"/>
        <v>0</v>
      </c>
      <c r="AE11" s="188">
        <v>0</v>
      </c>
      <c r="AF11" s="154">
        <f t="shared" si="2"/>
        <v>0</v>
      </c>
      <c r="AG11" s="358">
        <v>0</v>
      </c>
      <c r="AH11" s="154">
        <f t="shared" si="3"/>
        <v>0</v>
      </c>
      <c r="AI11" s="178">
        <f t="shared" si="4"/>
        <v>1</v>
      </c>
      <c r="AJ11" s="314">
        <f t="shared" si="5"/>
        <v>0.05</v>
      </c>
      <c r="AK11" s="235"/>
      <c r="AL11" s="235"/>
      <c r="AM11" s="235"/>
      <c r="AN11" s="235"/>
      <c r="AO11" s="235"/>
      <c r="AP11" s="235"/>
      <c r="AQ11" s="235"/>
      <c r="AR11" s="235"/>
      <c r="AS11" s="235"/>
      <c r="AT11" s="235"/>
      <c r="AU11" s="235"/>
      <c r="AV11" s="235"/>
    </row>
    <row r="12" spans="1:48" s="3" customFormat="1" ht="117" customHeight="1">
      <c r="A12" s="172">
        <v>7</v>
      </c>
      <c r="B12" s="156" t="s">
        <v>172</v>
      </c>
      <c r="C12" s="155" t="s">
        <v>60</v>
      </c>
      <c r="D12" s="156" t="s">
        <v>173</v>
      </c>
      <c r="E12" s="155" t="s">
        <v>174</v>
      </c>
      <c r="F12" s="156" t="s">
        <v>175</v>
      </c>
      <c r="G12" s="157" t="s">
        <v>176</v>
      </c>
      <c r="H12" s="157" t="s">
        <v>64</v>
      </c>
      <c r="I12" s="157" t="s">
        <v>178</v>
      </c>
      <c r="J12" s="157" t="s">
        <v>179</v>
      </c>
      <c r="K12" s="157" t="s">
        <v>187</v>
      </c>
      <c r="L12" s="157" t="s">
        <v>218</v>
      </c>
      <c r="M12" s="158">
        <v>1</v>
      </c>
      <c r="N12" s="158" t="s">
        <v>207</v>
      </c>
      <c r="O12" s="157" t="s">
        <v>219</v>
      </c>
      <c r="P12" s="157" t="s">
        <v>209</v>
      </c>
      <c r="Q12" s="159">
        <v>45717</v>
      </c>
      <c r="R12" s="160">
        <v>46022</v>
      </c>
      <c r="S12" s="157" t="s">
        <v>184</v>
      </c>
      <c r="T12" s="157" t="s">
        <v>220</v>
      </c>
      <c r="U12" s="157">
        <v>10</v>
      </c>
      <c r="V12" s="345" t="s">
        <v>221</v>
      </c>
      <c r="W12" s="244">
        <v>0</v>
      </c>
      <c r="X12" s="244">
        <v>0</v>
      </c>
      <c r="Y12" s="244">
        <v>0</v>
      </c>
      <c r="Z12" s="244">
        <v>1</v>
      </c>
      <c r="AA12" s="188">
        <v>0</v>
      </c>
      <c r="AB12" s="154">
        <f t="shared" si="0"/>
        <v>0</v>
      </c>
      <c r="AC12" s="188">
        <v>0</v>
      </c>
      <c r="AD12" s="154">
        <f t="shared" si="1"/>
        <v>0</v>
      </c>
      <c r="AE12" s="188">
        <v>0</v>
      </c>
      <c r="AF12" s="154">
        <f t="shared" si="2"/>
        <v>0</v>
      </c>
      <c r="AG12" s="358">
        <v>1</v>
      </c>
      <c r="AH12" s="154">
        <f t="shared" si="3"/>
        <v>0</v>
      </c>
      <c r="AI12" s="178">
        <f t="shared" si="4"/>
        <v>1</v>
      </c>
      <c r="AJ12" s="154">
        <f t="shared" si="5"/>
        <v>0.1</v>
      </c>
    </row>
    <row r="13" spans="1:48" s="3" customFormat="1" ht="117" customHeight="1">
      <c r="A13" s="172">
        <v>8</v>
      </c>
      <c r="B13" s="156" t="s">
        <v>172</v>
      </c>
      <c r="C13" s="155" t="s">
        <v>60</v>
      </c>
      <c r="D13" s="156" t="s">
        <v>173</v>
      </c>
      <c r="E13" s="155" t="s">
        <v>174</v>
      </c>
      <c r="F13" s="156" t="s">
        <v>175</v>
      </c>
      <c r="G13" s="157" t="s">
        <v>176</v>
      </c>
      <c r="H13" s="157" t="s">
        <v>64</v>
      </c>
      <c r="I13" s="157" t="s">
        <v>178</v>
      </c>
      <c r="J13" s="157" t="s">
        <v>179</v>
      </c>
      <c r="K13" s="164" t="s">
        <v>187</v>
      </c>
      <c r="L13" s="164" t="s">
        <v>222</v>
      </c>
      <c r="M13" s="158">
        <v>1</v>
      </c>
      <c r="N13" s="165" t="s">
        <v>207</v>
      </c>
      <c r="O13" s="157" t="s">
        <v>223</v>
      </c>
      <c r="P13" s="157" t="s">
        <v>209</v>
      </c>
      <c r="Q13" s="166">
        <v>45809</v>
      </c>
      <c r="R13" s="160">
        <v>46022</v>
      </c>
      <c r="S13" s="157" t="s">
        <v>210</v>
      </c>
      <c r="T13" s="157" t="s">
        <v>224</v>
      </c>
      <c r="U13" s="164">
        <v>14</v>
      </c>
      <c r="V13" s="346" t="s">
        <v>225</v>
      </c>
      <c r="W13" s="245">
        <v>0</v>
      </c>
      <c r="X13" s="245">
        <v>0</v>
      </c>
      <c r="Y13" s="245">
        <v>0</v>
      </c>
      <c r="Z13" s="245">
        <v>1</v>
      </c>
      <c r="AA13" s="188">
        <v>0</v>
      </c>
      <c r="AB13" s="154">
        <f t="shared" si="0"/>
        <v>0</v>
      </c>
      <c r="AC13" s="188">
        <v>0.5</v>
      </c>
      <c r="AD13" s="154">
        <f t="shared" si="1"/>
        <v>0</v>
      </c>
      <c r="AE13" s="188">
        <v>0</v>
      </c>
      <c r="AF13" s="154">
        <f t="shared" si="2"/>
        <v>0</v>
      </c>
      <c r="AG13" s="358">
        <v>0.5</v>
      </c>
      <c r="AH13" s="154">
        <f t="shared" si="3"/>
        <v>0</v>
      </c>
      <c r="AI13" s="178">
        <f t="shared" si="4"/>
        <v>1</v>
      </c>
      <c r="AJ13" s="154">
        <f t="shared" si="5"/>
        <v>0.14000000000000001</v>
      </c>
    </row>
    <row r="14" spans="1:48" s="3" customFormat="1" ht="109.5" customHeight="1">
      <c r="A14" s="172">
        <v>9</v>
      </c>
      <c r="B14" s="156" t="s">
        <v>172</v>
      </c>
      <c r="C14" s="155" t="s">
        <v>60</v>
      </c>
      <c r="D14" s="156" t="s">
        <v>173</v>
      </c>
      <c r="E14" s="155" t="s">
        <v>174</v>
      </c>
      <c r="F14" s="156" t="s">
        <v>175</v>
      </c>
      <c r="G14" s="157" t="s">
        <v>176</v>
      </c>
      <c r="H14" s="157" t="s">
        <v>64</v>
      </c>
      <c r="I14" s="157" t="s">
        <v>178</v>
      </c>
      <c r="J14" s="157" t="s">
        <v>179</v>
      </c>
      <c r="K14" s="167" t="s">
        <v>226</v>
      </c>
      <c r="L14" s="167" t="s">
        <v>227</v>
      </c>
      <c r="M14" s="158">
        <v>1</v>
      </c>
      <c r="N14" s="168" t="s">
        <v>182</v>
      </c>
      <c r="O14" s="157" t="s">
        <v>228</v>
      </c>
      <c r="P14" s="157" t="s">
        <v>209</v>
      </c>
      <c r="Q14" s="169">
        <v>45748</v>
      </c>
      <c r="R14" s="160">
        <v>46022</v>
      </c>
      <c r="S14" s="157" t="s">
        <v>210</v>
      </c>
      <c r="T14" s="164" t="s">
        <v>229</v>
      </c>
      <c r="U14" s="167">
        <v>3</v>
      </c>
      <c r="V14" s="347" t="s">
        <v>230</v>
      </c>
      <c r="W14" s="242">
        <v>0</v>
      </c>
      <c r="X14" s="242">
        <v>0</v>
      </c>
      <c r="Y14" s="242">
        <v>0</v>
      </c>
      <c r="Z14" s="242">
        <v>1</v>
      </c>
      <c r="AA14" s="188">
        <v>0</v>
      </c>
      <c r="AB14" s="154">
        <f t="shared" si="0"/>
        <v>0</v>
      </c>
      <c r="AC14" s="188">
        <v>0</v>
      </c>
      <c r="AD14" s="154">
        <f t="shared" si="1"/>
        <v>0</v>
      </c>
      <c r="AE14" s="188">
        <v>0</v>
      </c>
      <c r="AF14" s="154">
        <f t="shared" si="2"/>
        <v>0</v>
      </c>
      <c r="AG14" s="358">
        <v>1</v>
      </c>
      <c r="AH14" s="154">
        <f t="shared" si="3"/>
        <v>0</v>
      </c>
      <c r="AI14" s="178">
        <f t="shared" si="4"/>
        <v>1</v>
      </c>
      <c r="AJ14" s="154">
        <f t="shared" si="5"/>
        <v>0.03</v>
      </c>
    </row>
    <row r="15" spans="1:48" s="3" customFormat="1" ht="81.75" customHeight="1">
      <c r="A15" s="172">
        <v>10</v>
      </c>
      <c r="B15" s="156" t="s">
        <v>172</v>
      </c>
      <c r="C15" s="155" t="s">
        <v>60</v>
      </c>
      <c r="D15" s="156" t="s">
        <v>173</v>
      </c>
      <c r="E15" s="155" t="s">
        <v>174</v>
      </c>
      <c r="F15" s="156" t="s">
        <v>175</v>
      </c>
      <c r="G15" s="157" t="s">
        <v>176</v>
      </c>
      <c r="H15" s="157" t="s">
        <v>64</v>
      </c>
      <c r="I15" s="157" t="s">
        <v>178</v>
      </c>
      <c r="J15" s="157" t="s">
        <v>179</v>
      </c>
      <c r="K15" s="167" t="s">
        <v>187</v>
      </c>
      <c r="L15" s="167" t="s">
        <v>231</v>
      </c>
      <c r="M15" s="163">
        <v>1</v>
      </c>
      <c r="N15" s="168" t="s">
        <v>137</v>
      </c>
      <c r="O15" s="157" t="s">
        <v>232</v>
      </c>
      <c r="P15" s="165" t="s">
        <v>159</v>
      </c>
      <c r="Q15" s="169">
        <v>45717</v>
      </c>
      <c r="R15" s="160">
        <v>46022</v>
      </c>
      <c r="S15" s="157" t="s">
        <v>233</v>
      </c>
      <c r="T15" s="150" t="s">
        <v>234</v>
      </c>
      <c r="U15" s="167">
        <v>8</v>
      </c>
      <c r="V15" s="347" t="s">
        <v>235</v>
      </c>
      <c r="W15" s="170">
        <v>0</v>
      </c>
      <c r="X15" s="170">
        <v>0.2</v>
      </c>
      <c r="Y15" s="170">
        <v>0.4</v>
      </c>
      <c r="Z15" s="170">
        <v>0.4</v>
      </c>
      <c r="AA15" s="161">
        <v>0</v>
      </c>
      <c r="AB15" s="154">
        <f t="shared" si="0"/>
        <v>0</v>
      </c>
      <c r="AC15" s="317">
        <v>0.2</v>
      </c>
      <c r="AD15" s="154">
        <f t="shared" si="1"/>
        <v>0</v>
      </c>
      <c r="AE15" s="342">
        <v>0.4</v>
      </c>
      <c r="AF15" s="154">
        <f t="shared" si="2"/>
        <v>3.4997921998381348E-8</v>
      </c>
      <c r="AG15" s="342">
        <v>0.4</v>
      </c>
      <c r="AH15" s="154">
        <f t="shared" si="3"/>
        <v>0</v>
      </c>
      <c r="AI15" s="178">
        <f t="shared" si="4"/>
        <v>1</v>
      </c>
      <c r="AJ15" s="154">
        <f t="shared" si="5"/>
        <v>0.08</v>
      </c>
    </row>
    <row r="16" spans="1:48" s="3" customFormat="1" ht="80.25" customHeight="1">
      <c r="A16" s="329">
        <v>11</v>
      </c>
      <c r="B16" s="330" t="s">
        <v>172</v>
      </c>
      <c r="C16" s="331" t="s">
        <v>60</v>
      </c>
      <c r="D16" s="330" t="s">
        <v>173</v>
      </c>
      <c r="E16" s="331" t="s">
        <v>174</v>
      </c>
      <c r="F16" s="330" t="s">
        <v>175</v>
      </c>
      <c r="G16" s="330" t="s">
        <v>176</v>
      </c>
      <c r="H16" s="330" t="s">
        <v>64</v>
      </c>
      <c r="I16" s="330" t="s">
        <v>178</v>
      </c>
      <c r="J16" s="330" t="s">
        <v>236</v>
      </c>
      <c r="K16" s="332" t="s">
        <v>187</v>
      </c>
      <c r="L16" s="332" t="s">
        <v>237</v>
      </c>
      <c r="M16" s="333">
        <v>1</v>
      </c>
      <c r="N16" s="334" t="s">
        <v>137</v>
      </c>
      <c r="O16" s="330" t="s">
        <v>238</v>
      </c>
      <c r="P16" s="334" t="s">
        <v>159</v>
      </c>
      <c r="Q16" s="335">
        <v>45717</v>
      </c>
      <c r="R16" s="336">
        <v>46022</v>
      </c>
      <c r="S16" s="330" t="s">
        <v>198</v>
      </c>
      <c r="T16" s="330" t="s">
        <v>239</v>
      </c>
      <c r="U16" s="332">
        <v>0</v>
      </c>
      <c r="V16" s="348" t="s">
        <v>240</v>
      </c>
      <c r="W16" s="337">
        <v>0</v>
      </c>
      <c r="X16" s="337">
        <v>0.1</v>
      </c>
      <c r="Y16" s="340" t="s">
        <v>60</v>
      </c>
      <c r="Z16" s="340" t="s">
        <v>60</v>
      </c>
      <c r="AA16" s="337">
        <v>0</v>
      </c>
      <c r="AB16" s="338">
        <f t="shared" si="0"/>
        <v>0</v>
      </c>
      <c r="AC16" s="339">
        <v>0.1</v>
      </c>
      <c r="AD16" s="338">
        <f t="shared" si="1"/>
        <v>0</v>
      </c>
      <c r="AE16" s="340" t="s">
        <v>60</v>
      </c>
      <c r="AF16" s="338">
        <f t="shared" si="2"/>
        <v>0</v>
      </c>
      <c r="AG16" s="340" t="s">
        <v>60</v>
      </c>
      <c r="AH16" s="338">
        <f t="shared" si="3"/>
        <v>0</v>
      </c>
      <c r="AI16" s="341" t="str">
        <f>IF(NOT(AG16=0), AG16, IF(NOT(AE16=0), AE16, IF(NOT(AC16=0), AC16, IF(NOT(AA16=0), AA16, 0))))</f>
        <v>N/A</v>
      </c>
      <c r="AJ16" s="338">
        <f t="shared" si="5"/>
        <v>0</v>
      </c>
    </row>
    <row r="17" spans="1:36" s="3" customFormat="1" ht="129.75" customHeight="1">
      <c r="A17" s="172">
        <v>12</v>
      </c>
      <c r="B17" s="156" t="s">
        <v>172</v>
      </c>
      <c r="C17" s="155" t="s">
        <v>60</v>
      </c>
      <c r="D17" s="156" t="s">
        <v>173</v>
      </c>
      <c r="E17" s="155" t="s">
        <v>174</v>
      </c>
      <c r="F17" s="156" t="s">
        <v>175</v>
      </c>
      <c r="G17" s="157" t="s">
        <v>176</v>
      </c>
      <c r="H17" s="157" t="s">
        <v>205</v>
      </c>
      <c r="I17" s="157" t="s">
        <v>178</v>
      </c>
      <c r="J17" s="157" t="s">
        <v>179</v>
      </c>
      <c r="K17" s="167" t="s">
        <v>241</v>
      </c>
      <c r="L17" s="167" t="s">
        <v>242</v>
      </c>
      <c r="M17" s="151">
        <v>1</v>
      </c>
      <c r="N17" s="168" t="s">
        <v>207</v>
      </c>
      <c r="O17" s="157" t="s">
        <v>243</v>
      </c>
      <c r="P17" s="168" t="s">
        <v>209</v>
      </c>
      <c r="Q17" s="169">
        <v>45717</v>
      </c>
      <c r="R17" s="160">
        <v>46022</v>
      </c>
      <c r="S17" s="157" t="s">
        <v>198</v>
      </c>
      <c r="T17" s="164" t="s">
        <v>244</v>
      </c>
      <c r="U17" s="167">
        <v>10</v>
      </c>
      <c r="V17" s="347" t="s">
        <v>245</v>
      </c>
      <c r="W17" s="242">
        <v>0</v>
      </c>
      <c r="X17" s="242">
        <v>0</v>
      </c>
      <c r="Y17" s="242">
        <v>0</v>
      </c>
      <c r="Z17" s="242">
        <v>1</v>
      </c>
      <c r="AA17" s="189">
        <v>0</v>
      </c>
      <c r="AB17" s="154">
        <f t="shared" si="0"/>
        <v>0</v>
      </c>
      <c r="AC17" s="189">
        <v>0</v>
      </c>
      <c r="AD17" s="154">
        <f t="shared" si="1"/>
        <v>0</v>
      </c>
      <c r="AE17" s="189">
        <v>0</v>
      </c>
      <c r="AF17" s="154">
        <f t="shared" si="2"/>
        <v>0</v>
      </c>
      <c r="AG17" s="359">
        <v>1</v>
      </c>
      <c r="AH17" s="154">
        <f t="shared" si="3"/>
        <v>0</v>
      </c>
      <c r="AI17" s="178">
        <f>AA17+AC17+AE17+AG17</f>
        <v>1</v>
      </c>
      <c r="AJ17" s="154">
        <f t="shared" si="5"/>
        <v>0.1</v>
      </c>
    </row>
    <row r="18" spans="1:36" s="3" customFormat="1" ht="105" customHeight="1">
      <c r="A18" s="173">
        <v>13</v>
      </c>
      <c r="B18" s="185" t="s">
        <v>172</v>
      </c>
      <c r="C18" s="186" t="s">
        <v>60</v>
      </c>
      <c r="D18" s="185" t="s">
        <v>173</v>
      </c>
      <c r="E18" s="186" t="s">
        <v>174</v>
      </c>
      <c r="F18" s="185" t="s">
        <v>175</v>
      </c>
      <c r="G18" s="164" t="s">
        <v>176</v>
      </c>
      <c r="H18" s="164" t="s">
        <v>205</v>
      </c>
      <c r="I18" s="164" t="s">
        <v>178</v>
      </c>
      <c r="J18" s="157" t="s">
        <v>179</v>
      </c>
      <c r="K18" s="167" t="s">
        <v>246</v>
      </c>
      <c r="L18" s="167" t="s">
        <v>247</v>
      </c>
      <c r="M18" s="266">
        <v>1</v>
      </c>
      <c r="N18" s="168" t="s">
        <v>207</v>
      </c>
      <c r="O18" s="164" t="s">
        <v>248</v>
      </c>
      <c r="P18" s="168" t="s">
        <v>209</v>
      </c>
      <c r="Q18" s="169">
        <v>45689</v>
      </c>
      <c r="R18" s="187">
        <v>46022</v>
      </c>
      <c r="S18" s="164" t="s">
        <v>233</v>
      </c>
      <c r="T18" s="167" t="s">
        <v>249</v>
      </c>
      <c r="U18" s="167">
        <v>8</v>
      </c>
      <c r="V18" s="347" t="s">
        <v>250</v>
      </c>
      <c r="W18" s="242">
        <v>0</v>
      </c>
      <c r="X18" s="242">
        <v>0</v>
      </c>
      <c r="Y18" s="242">
        <v>0</v>
      </c>
      <c r="Z18" s="242">
        <v>1</v>
      </c>
      <c r="AA18" s="189">
        <v>0</v>
      </c>
      <c r="AB18" s="154">
        <f t="shared" si="0"/>
        <v>0</v>
      </c>
      <c r="AC18" s="189">
        <v>0</v>
      </c>
      <c r="AD18" s="154">
        <f t="shared" si="1"/>
        <v>0</v>
      </c>
      <c r="AE18" s="189">
        <v>0</v>
      </c>
      <c r="AF18" s="154">
        <f t="shared" si="2"/>
        <v>0</v>
      </c>
      <c r="AG18" s="359">
        <v>1</v>
      </c>
      <c r="AH18" s="154">
        <f t="shared" si="3"/>
        <v>0</v>
      </c>
      <c r="AI18" s="178">
        <f>AA18+AC18+AE18+AG18</f>
        <v>1</v>
      </c>
      <c r="AJ18" s="314">
        <f t="shared" si="5"/>
        <v>0.08</v>
      </c>
    </row>
    <row r="19" spans="1:36" s="3" customFormat="1" ht="87.75" customHeight="1">
      <c r="A19" s="179">
        <v>14</v>
      </c>
      <c r="B19" s="180" t="s">
        <v>172</v>
      </c>
      <c r="C19" s="181" t="s">
        <v>60</v>
      </c>
      <c r="D19" s="180" t="s">
        <v>173</v>
      </c>
      <c r="E19" s="181" t="s">
        <v>174</v>
      </c>
      <c r="F19" s="180" t="s">
        <v>251</v>
      </c>
      <c r="G19" s="182" t="s">
        <v>176</v>
      </c>
      <c r="H19" s="182" t="s">
        <v>205</v>
      </c>
      <c r="I19" s="182" t="s">
        <v>178</v>
      </c>
      <c r="J19" s="157" t="s">
        <v>179</v>
      </c>
      <c r="K19" s="182" t="s">
        <v>246</v>
      </c>
      <c r="L19" s="182" t="s">
        <v>252</v>
      </c>
      <c r="M19" s="267">
        <v>1</v>
      </c>
      <c r="N19" s="179" t="s">
        <v>207</v>
      </c>
      <c r="O19" s="182" t="s">
        <v>253</v>
      </c>
      <c r="P19" s="179" t="s">
        <v>209</v>
      </c>
      <c r="Q19" s="183">
        <v>45689</v>
      </c>
      <c r="R19" s="184">
        <v>46022</v>
      </c>
      <c r="S19" s="182" t="s">
        <v>233</v>
      </c>
      <c r="T19" s="182" t="s">
        <v>249</v>
      </c>
      <c r="U19" s="182">
        <v>8</v>
      </c>
      <c r="V19" s="349" t="s">
        <v>254</v>
      </c>
      <c r="W19" s="243">
        <v>0</v>
      </c>
      <c r="X19" s="243">
        <v>0</v>
      </c>
      <c r="Y19" s="243">
        <v>0</v>
      </c>
      <c r="Z19" s="243">
        <v>1</v>
      </c>
      <c r="AA19" s="190">
        <v>0</v>
      </c>
      <c r="AB19" s="154">
        <f t="shared" si="0"/>
        <v>0</v>
      </c>
      <c r="AC19" s="190">
        <v>0</v>
      </c>
      <c r="AD19" s="154">
        <f t="shared" si="1"/>
        <v>0</v>
      </c>
      <c r="AE19" s="190">
        <v>0</v>
      </c>
      <c r="AF19" s="154">
        <f t="shared" si="2"/>
        <v>0</v>
      </c>
      <c r="AG19" s="360">
        <v>1</v>
      </c>
      <c r="AH19" s="154">
        <f t="shared" si="3"/>
        <v>0</v>
      </c>
      <c r="AI19" s="178">
        <f>AA19+AC19+AE19+AG19</f>
        <v>1</v>
      </c>
      <c r="AJ19" s="314">
        <f t="shared" si="5"/>
        <v>0.08</v>
      </c>
    </row>
    <row r="20" spans="1:36" ht="11.25" customHeight="1"/>
    <row r="21" spans="1:36" ht="11.25" customHeight="1"/>
    <row r="22" spans="1:36" ht="11.25" customHeight="1"/>
    <row r="23" spans="1:36" ht="11.25" customHeight="1"/>
  </sheetData>
  <sheetProtection algorithmName="SHA-512" hashValue="Y13fs4lh2A4etS4JfBJTO18DH+KZYPoIuMTNNC1gRPW5FXf4kl6qfIEmKg3mmzWVVlHttr5a20C/WAZc9dAvtQ==" saltValue="4PlarqjnQInI2QToBkBy6g==" spinCount="100000" sheet="1" objects="1" scenarios="1"/>
  <protectedRanges>
    <protectedRange sqref="V1:V1048576" name="Range5"/>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11265"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11265" r:id="rId4"/>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CAA55-D410-4128-8A65-04DFFD94009D}">
  <dimension ref="A1:AV20"/>
  <sheetViews>
    <sheetView showGridLines="0" zoomScaleNormal="100" workbookViewId="0">
      <pane ySplit="5" topLeftCell="X9" activePane="bottomLeft" state="frozen"/>
      <selection pane="bottomLeft" activeCell="AJ10" sqref="AJ6:AJ10"/>
    </sheetView>
  </sheetViews>
  <sheetFormatPr defaultColWidth="0" defaultRowHeight="11.25" customHeight="1" zeroHeight="1"/>
  <cols>
    <col min="1" max="1" width="5" style="47" customWidth="1"/>
    <col min="2" max="2" width="38.28515625" style="49" customWidth="1"/>
    <col min="3" max="3" width="55" style="49" customWidth="1"/>
    <col min="4" max="4" width="15.42578125" style="49" customWidth="1"/>
    <col min="5" max="5" width="38.7109375" style="47"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36" s="3" customFormat="1" ht="15.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15.75"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15.75"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36" s="19" customFormat="1" ht="77.099999999999994" customHeight="1">
      <c r="A5" s="11" t="s">
        <v>23</v>
      </c>
      <c r="B5" s="11" t="s">
        <v>24</v>
      </c>
      <c r="C5" s="11" t="s">
        <v>25</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117" customHeight="1">
      <c r="A6" s="44">
        <v>1</v>
      </c>
      <c r="B6" s="44" t="s">
        <v>255</v>
      </c>
      <c r="C6" s="41" t="s">
        <v>256</v>
      </c>
      <c r="D6" s="44" t="s">
        <v>60</v>
      </c>
      <c r="E6" s="44" t="s">
        <v>257</v>
      </c>
      <c r="F6" s="41" t="s">
        <v>258</v>
      </c>
      <c r="G6" s="41" t="s">
        <v>60</v>
      </c>
      <c r="H6" s="41" t="s">
        <v>64</v>
      </c>
      <c r="I6" s="41" t="s">
        <v>259</v>
      </c>
      <c r="J6" s="41" t="s">
        <v>179</v>
      </c>
      <c r="K6" s="41" t="s">
        <v>260</v>
      </c>
      <c r="L6" s="41" t="s">
        <v>261</v>
      </c>
      <c r="M6" s="103">
        <v>1</v>
      </c>
      <c r="N6" s="20" t="s">
        <v>262</v>
      </c>
      <c r="O6" s="104" t="s">
        <v>263</v>
      </c>
      <c r="P6" s="44" t="s">
        <v>264</v>
      </c>
      <c r="Q6" s="52">
        <v>45717</v>
      </c>
      <c r="R6" s="105">
        <v>46022</v>
      </c>
      <c r="S6" s="41" t="s">
        <v>265</v>
      </c>
      <c r="T6" s="41" t="s">
        <v>266</v>
      </c>
      <c r="U6" s="32">
        <v>10</v>
      </c>
      <c r="V6" s="33" t="s">
        <v>267</v>
      </c>
      <c r="W6" s="106">
        <v>0</v>
      </c>
      <c r="X6" s="106">
        <v>0</v>
      </c>
      <c r="Y6" s="106">
        <v>0</v>
      </c>
      <c r="Z6" s="107">
        <v>1</v>
      </c>
      <c r="AA6" s="56">
        <v>0</v>
      </c>
      <c r="AB6" s="34">
        <f t="shared" ref="AB6:AB10" si="0">IFERROR(((AA6/M6)*U6)/100, 0)</f>
        <v>0</v>
      </c>
      <c r="AC6" s="56">
        <v>0</v>
      </c>
      <c r="AD6" s="35">
        <f t="shared" ref="AD6:AD10" si="1">IFERROR(((AC6/M6)*U6)/100,0)</f>
        <v>0</v>
      </c>
      <c r="AE6" s="56">
        <v>0</v>
      </c>
      <c r="AF6" s="35">
        <f t="shared" ref="AF6:AF10" si="2">IFERROR(((AE6/M6)*U6)/100,0)</f>
        <v>0</v>
      </c>
      <c r="AG6" s="56">
        <v>1</v>
      </c>
      <c r="AH6" s="35">
        <f t="shared" ref="AH6:AH10" si="3">IFERROR(((AG6/M6)*U6)/100,0)</f>
        <v>0.1</v>
      </c>
      <c r="AI6" s="36">
        <f>AA6+AC6+AE6+AG6</f>
        <v>1</v>
      </c>
      <c r="AJ6" s="35">
        <f>IFERROR(MIN((AI6/M6)*U6, U6)/100, 0)</f>
        <v>0.1</v>
      </c>
    </row>
    <row r="7" spans="1:36" s="3" customFormat="1" ht="117" customHeight="1">
      <c r="A7" s="44">
        <v>2</v>
      </c>
      <c r="B7" s="44" t="s">
        <v>255</v>
      </c>
      <c r="C7" s="41" t="s">
        <v>256</v>
      </c>
      <c r="D7" s="44" t="s">
        <v>60</v>
      </c>
      <c r="E7" s="44" t="s">
        <v>257</v>
      </c>
      <c r="F7" s="41" t="s">
        <v>268</v>
      </c>
      <c r="G7" s="41" t="s">
        <v>60</v>
      </c>
      <c r="H7" s="41" t="s">
        <v>60</v>
      </c>
      <c r="I7" s="41" t="s">
        <v>259</v>
      </c>
      <c r="J7" s="41" t="s">
        <v>193</v>
      </c>
      <c r="K7" s="41" t="s">
        <v>269</v>
      </c>
      <c r="L7" s="41" t="s">
        <v>270</v>
      </c>
      <c r="M7" s="96">
        <v>1</v>
      </c>
      <c r="N7" s="20" t="s">
        <v>137</v>
      </c>
      <c r="O7" s="104" t="s">
        <v>271</v>
      </c>
      <c r="P7" s="44" t="s">
        <v>272</v>
      </c>
      <c r="Q7" s="52">
        <v>45658</v>
      </c>
      <c r="R7" s="105">
        <v>46022</v>
      </c>
      <c r="S7" s="41" t="s">
        <v>265</v>
      </c>
      <c r="T7" s="41" t="s">
        <v>273</v>
      </c>
      <c r="U7" s="32">
        <v>20</v>
      </c>
      <c r="V7" s="33" t="s">
        <v>274</v>
      </c>
      <c r="W7" s="92">
        <v>1</v>
      </c>
      <c r="X7" s="92">
        <v>1</v>
      </c>
      <c r="Y7" s="92">
        <v>1</v>
      </c>
      <c r="Z7" s="93">
        <v>1</v>
      </c>
      <c r="AA7" s="34">
        <v>1</v>
      </c>
      <c r="AB7" s="34">
        <f t="shared" si="0"/>
        <v>0.2</v>
      </c>
      <c r="AC7" s="34">
        <v>1</v>
      </c>
      <c r="AD7" s="35">
        <f t="shared" si="1"/>
        <v>0.2</v>
      </c>
      <c r="AE7" s="34">
        <v>1</v>
      </c>
      <c r="AF7" s="35">
        <f t="shared" si="2"/>
        <v>0.2</v>
      </c>
      <c r="AG7" s="34">
        <v>1</v>
      </c>
      <c r="AH7" s="35">
        <f t="shared" si="3"/>
        <v>0.2</v>
      </c>
      <c r="AI7" s="67">
        <f>IFERROR(IF(AND(M7=AA7, M7=AC7, M7=AE7, M7=AG7), M7, AVERAGE(AA7, AC7, AE7, AG7)), 0)</f>
        <v>1</v>
      </c>
      <c r="AJ7" s="35">
        <f>IFERROR(MIN((AI7/M7)*U7, U7)/100, 0)</f>
        <v>0.2</v>
      </c>
    </row>
    <row r="8" spans="1:36" s="3" customFormat="1" ht="117" customHeight="1">
      <c r="A8" s="44">
        <v>3</v>
      </c>
      <c r="B8" s="44" t="s">
        <v>255</v>
      </c>
      <c r="C8" s="41" t="s">
        <v>256</v>
      </c>
      <c r="D8" s="44" t="s">
        <v>60</v>
      </c>
      <c r="E8" s="44" t="s">
        <v>275</v>
      </c>
      <c r="F8" s="41" t="s">
        <v>276</v>
      </c>
      <c r="G8" s="41" t="s">
        <v>60</v>
      </c>
      <c r="H8" s="41" t="s">
        <v>64</v>
      </c>
      <c r="I8" s="41" t="s">
        <v>259</v>
      </c>
      <c r="J8" s="41" t="s">
        <v>193</v>
      </c>
      <c r="K8" s="41" t="s">
        <v>269</v>
      </c>
      <c r="L8" s="41" t="s">
        <v>277</v>
      </c>
      <c r="M8" s="96">
        <v>1</v>
      </c>
      <c r="N8" s="20" t="s">
        <v>137</v>
      </c>
      <c r="O8" s="104" t="s">
        <v>278</v>
      </c>
      <c r="P8" s="44" t="s">
        <v>272</v>
      </c>
      <c r="Q8" s="52">
        <v>45658</v>
      </c>
      <c r="R8" s="105">
        <v>46022</v>
      </c>
      <c r="S8" s="41" t="s">
        <v>265</v>
      </c>
      <c r="T8" s="41" t="s">
        <v>273</v>
      </c>
      <c r="U8" s="32">
        <v>20</v>
      </c>
      <c r="V8" s="33" t="s">
        <v>279</v>
      </c>
      <c r="W8" s="92">
        <v>1</v>
      </c>
      <c r="X8" s="92">
        <v>1</v>
      </c>
      <c r="Y8" s="92">
        <v>1</v>
      </c>
      <c r="Z8" s="93">
        <v>1</v>
      </c>
      <c r="AA8" s="34">
        <v>1</v>
      </c>
      <c r="AB8" s="34">
        <f t="shared" si="0"/>
        <v>0.2</v>
      </c>
      <c r="AC8" s="34">
        <v>0.5</v>
      </c>
      <c r="AD8" s="35">
        <f t="shared" si="1"/>
        <v>0.1</v>
      </c>
      <c r="AE8" s="34">
        <v>1</v>
      </c>
      <c r="AF8" s="35">
        <f t="shared" si="2"/>
        <v>0.2</v>
      </c>
      <c r="AG8" s="34">
        <v>1</v>
      </c>
      <c r="AH8" s="35">
        <f t="shared" si="3"/>
        <v>0.2</v>
      </c>
      <c r="AI8" s="36">
        <f>IFERROR(IF(AND(M8=AA8, M8=AC8, M8=AE8, M8=AG8), M8, AVERAGE(AA8, AC8, AE8, AG8)), 0)</f>
        <v>0.875</v>
      </c>
      <c r="AJ8" s="35">
        <f>IFERROR(MIN((AI8/M8)*U8, U8)/100, 0)</f>
        <v>0.17499999999999999</v>
      </c>
    </row>
    <row r="9" spans="1:36" s="3" customFormat="1" ht="117" customHeight="1">
      <c r="A9" s="44">
        <v>4</v>
      </c>
      <c r="B9" s="44" t="s">
        <v>255</v>
      </c>
      <c r="C9" s="41" t="s">
        <v>256</v>
      </c>
      <c r="D9" s="44" t="s">
        <v>60</v>
      </c>
      <c r="E9" s="44" t="s">
        <v>275</v>
      </c>
      <c r="F9" s="41" t="s">
        <v>276</v>
      </c>
      <c r="G9" s="41" t="s">
        <v>60</v>
      </c>
      <c r="H9" s="41" t="s">
        <v>64</v>
      </c>
      <c r="I9" s="41" t="s">
        <v>259</v>
      </c>
      <c r="J9" s="41" t="s">
        <v>193</v>
      </c>
      <c r="K9" s="41" t="s">
        <v>269</v>
      </c>
      <c r="L9" s="41" t="s">
        <v>280</v>
      </c>
      <c r="M9" s="96">
        <v>1</v>
      </c>
      <c r="N9" s="20" t="s">
        <v>137</v>
      </c>
      <c r="O9" s="108" t="s">
        <v>281</v>
      </c>
      <c r="P9" s="44" t="s">
        <v>272</v>
      </c>
      <c r="Q9" s="52">
        <v>45658</v>
      </c>
      <c r="R9" s="105">
        <v>46022</v>
      </c>
      <c r="S9" s="41" t="s">
        <v>265</v>
      </c>
      <c r="T9" s="41" t="s">
        <v>273</v>
      </c>
      <c r="U9" s="32">
        <v>20</v>
      </c>
      <c r="V9" s="33" t="s">
        <v>282</v>
      </c>
      <c r="W9" s="92">
        <v>1</v>
      </c>
      <c r="X9" s="92">
        <v>1</v>
      </c>
      <c r="Y9" s="92">
        <v>1</v>
      </c>
      <c r="Z9" s="93">
        <v>1</v>
      </c>
      <c r="AA9" s="34">
        <v>1</v>
      </c>
      <c r="AB9" s="34">
        <f t="shared" si="0"/>
        <v>0.2</v>
      </c>
      <c r="AC9" s="34">
        <v>0.5</v>
      </c>
      <c r="AD9" s="35">
        <f t="shared" si="1"/>
        <v>0.1</v>
      </c>
      <c r="AE9" s="34">
        <v>0.5</v>
      </c>
      <c r="AF9" s="35">
        <f t="shared" si="2"/>
        <v>0.1</v>
      </c>
      <c r="AG9" s="34">
        <v>1</v>
      </c>
      <c r="AH9" s="35">
        <f t="shared" si="3"/>
        <v>0.2</v>
      </c>
      <c r="AI9" s="36">
        <f>IFERROR(IF(AND(M9=AA9, M9=AC9, M9=AE9, M9=AG9), M9, AVERAGE(AA9, AC9, AE9, AG9)), 0)</f>
        <v>0.75</v>
      </c>
      <c r="AJ9" s="35">
        <f>IFERROR(MIN((AI9/M9)*U9, U9)/100, 0)</f>
        <v>0.15</v>
      </c>
    </row>
    <row r="10" spans="1:36" s="3" customFormat="1" ht="117" customHeight="1">
      <c r="A10" s="44">
        <v>5</v>
      </c>
      <c r="B10" s="44" t="s">
        <v>255</v>
      </c>
      <c r="C10" s="41" t="s">
        <v>283</v>
      </c>
      <c r="D10" s="44" t="s">
        <v>60</v>
      </c>
      <c r="E10" s="44" t="s">
        <v>275</v>
      </c>
      <c r="F10" s="41" t="s">
        <v>284</v>
      </c>
      <c r="G10" s="41" t="s">
        <v>60</v>
      </c>
      <c r="H10" s="41" t="s">
        <v>64</v>
      </c>
      <c r="I10" s="41" t="s">
        <v>259</v>
      </c>
      <c r="J10" s="41" t="s">
        <v>193</v>
      </c>
      <c r="K10" s="41" t="s">
        <v>285</v>
      </c>
      <c r="L10" s="41" t="s">
        <v>286</v>
      </c>
      <c r="M10" s="96">
        <v>1</v>
      </c>
      <c r="N10" s="20" t="s">
        <v>137</v>
      </c>
      <c r="O10" s="108" t="s">
        <v>287</v>
      </c>
      <c r="P10" s="44" t="s">
        <v>272</v>
      </c>
      <c r="Q10" s="52">
        <v>45677</v>
      </c>
      <c r="R10" s="105">
        <v>46022</v>
      </c>
      <c r="S10" s="41" t="s">
        <v>265</v>
      </c>
      <c r="T10" s="41" t="s">
        <v>273</v>
      </c>
      <c r="U10" s="32">
        <v>30</v>
      </c>
      <c r="V10" s="33" t="s">
        <v>288</v>
      </c>
      <c r="W10" s="92">
        <v>1</v>
      </c>
      <c r="X10" s="92">
        <v>1</v>
      </c>
      <c r="Y10" s="92">
        <v>1</v>
      </c>
      <c r="Z10" s="93">
        <v>1</v>
      </c>
      <c r="AA10" s="34">
        <v>1</v>
      </c>
      <c r="AB10" s="34">
        <f t="shared" si="0"/>
        <v>0.3</v>
      </c>
      <c r="AC10" s="34">
        <v>1</v>
      </c>
      <c r="AD10" s="35">
        <f t="shared" si="1"/>
        <v>0.3</v>
      </c>
      <c r="AE10" s="34">
        <v>1</v>
      </c>
      <c r="AF10" s="35">
        <f t="shared" si="2"/>
        <v>0.3</v>
      </c>
      <c r="AG10" s="34">
        <v>1</v>
      </c>
      <c r="AH10" s="35">
        <f t="shared" si="3"/>
        <v>0.3</v>
      </c>
      <c r="AI10" s="36">
        <f>IFERROR(IF(AND(M10=AA10, M10=AC10, M10=AE10, M10=AG10), M10, AVERAGE(AA10, AC10, AE10, AG10)), 0)</f>
        <v>1</v>
      </c>
      <c r="AJ10" s="35">
        <f>IFERROR(MIN((AI10/M10)*U10, U10)/100, 0)</f>
        <v>0.3</v>
      </c>
    </row>
    <row r="11" spans="1:36" s="3" customFormat="1" ht="30" customHeight="1">
      <c r="A11" s="116"/>
      <c r="B11" s="116"/>
      <c r="C11" s="116"/>
      <c r="D11" s="116"/>
      <c r="E11" s="116"/>
      <c r="F11" s="117"/>
      <c r="G11" s="117"/>
      <c r="H11" s="117"/>
      <c r="I11" s="117"/>
      <c r="J11" s="118"/>
      <c r="K11" s="117"/>
      <c r="L11" s="117"/>
      <c r="M11" s="119"/>
      <c r="N11" s="116"/>
      <c r="O11" s="120"/>
      <c r="P11" s="121"/>
      <c r="Q11" s="122"/>
      <c r="R11" s="123"/>
      <c r="S11" s="117"/>
      <c r="T11" s="124"/>
      <c r="U11" s="125"/>
      <c r="V11" s="126"/>
      <c r="W11" s="127"/>
      <c r="X11" s="127"/>
      <c r="Y11" s="127"/>
      <c r="Z11" s="127"/>
      <c r="AA11" s="128"/>
      <c r="AB11" s="128"/>
      <c r="AC11" s="128"/>
      <c r="AD11" s="129"/>
      <c r="AE11" s="128"/>
      <c r="AF11" s="129"/>
      <c r="AG11" s="128"/>
      <c r="AH11" s="129"/>
      <c r="AI11" s="130"/>
      <c r="AJ11" s="129"/>
    </row>
    <row r="12" spans="1:36" s="3" customFormat="1" ht="30" customHeight="1">
      <c r="A12" s="116"/>
      <c r="B12" s="116"/>
      <c r="C12" s="116"/>
      <c r="D12" s="116"/>
      <c r="E12" s="116"/>
      <c r="F12" s="117"/>
      <c r="G12" s="117"/>
      <c r="H12" s="117"/>
      <c r="I12" s="117"/>
      <c r="J12" s="118"/>
      <c r="K12" s="117"/>
      <c r="L12" s="117"/>
      <c r="M12" s="119"/>
      <c r="N12" s="116"/>
      <c r="O12" s="120"/>
      <c r="P12" s="121"/>
      <c r="Q12" s="122"/>
      <c r="R12" s="123"/>
      <c r="S12" s="117"/>
      <c r="T12" s="124"/>
      <c r="U12" s="125"/>
      <c r="V12" s="126"/>
      <c r="W12" s="127"/>
      <c r="X12" s="127"/>
      <c r="Y12" s="127"/>
      <c r="Z12" s="127"/>
      <c r="AA12" s="128"/>
      <c r="AB12" s="128"/>
      <c r="AC12" s="128"/>
      <c r="AD12" s="129"/>
      <c r="AE12" s="128"/>
      <c r="AF12" s="129"/>
      <c r="AG12" s="128"/>
      <c r="AH12" s="129"/>
      <c r="AI12" s="130"/>
      <c r="AJ12" s="129"/>
    </row>
    <row r="13" spans="1:36" s="3" customFormat="1" ht="30" customHeight="1">
      <c r="A13" s="116"/>
      <c r="B13" s="116"/>
      <c r="C13" s="116"/>
      <c r="D13" s="116"/>
      <c r="E13" s="116"/>
      <c r="F13" s="117"/>
      <c r="G13" s="117"/>
      <c r="H13" s="117"/>
      <c r="I13" s="117"/>
      <c r="J13" s="118"/>
      <c r="K13" s="117"/>
      <c r="L13" s="117"/>
      <c r="M13" s="119"/>
      <c r="N13" s="116"/>
      <c r="O13" s="120"/>
      <c r="P13" s="121"/>
      <c r="Q13" s="122"/>
      <c r="R13" s="123"/>
      <c r="S13" s="117"/>
      <c r="T13" s="124"/>
      <c r="U13" s="125"/>
      <c r="V13" s="126"/>
      <c r="W13" s="127"/>
      <c r="X13" s="127"/>
      <c r="Y13" s="127"/>
      <c r="Z13" s="127"/>
      <c r="AA13" s="128"/>
      <c r="AB13" s="128"/>
      <c r="AC13" s="128"/>
      <c r="AD13" s="129"/>
      <c r="AE13" s="128"/>
      <c r="AF13" s="129"/>
      <c r="AG13" s="128"/>
      <c r="AH13" s="129"/>
      <c r="AI13" s="130"/>
      <c r="AJ13" s="129"/>
    </row>
    <row r="14" spans="1:36" s="3" customFormat="1" ht="30" customHeight="1">
      <c r="A14" s="116"/>
      <c r="B14" s="116"/>
      <c r="C14" s="116"/>
      <c r="D14" s="116"/>
      <c r="E14" s="116"/>
      <c r="F14" s="117"/>
      <c r="G14" s="117"/>
      <c r="H14" s="117"/>
      <c r="I14" s="117"/>
      <c r="J14" s="118"/>
      <c r="K14" s="117"/>
      <c r="L14" s="117"/>
      <c r="M14" s="119"/>
      <c r="N14" s="116"/>
      <c r="O14" s="120"/>
      <c r="P14" s="121"/>
      <c r="Q14" s="122"/>
      <c r="R14" s="123"/>
      <c r="S14" s="117"/>
      <c r="T14" s="124"/>
      <c r="U14" s="125"/>
      <c r="V14" s="126"/>
      <c r="W14" s="127"/>
      <c r="X14" s="127"/>
      <c r="Y14" s="127"/>
      <c r="Z14" s="127"/>
      <c r="AA14" s="128"/>
      <c r="AB14" s="128"/>
      <c r="AC14" s="128"/>
      <c r="AD14" s="129"/>
      <c r="AE14" s="128"/>
      <c r="AF14" s="129"/>
      <c r="AG14" s="128"/>
      <c r="AH14" s="129"/>
      <c r="AI14" s="130"/>
      <c r="AJ14" s="129"/>
    </row>
    <row r="15" spans="1:36" s="3" customFormat="1" ht="30" customHeight="1">
      <c r="A15" s="116"/>
      <c r="B15" s="116"/>
      <c r="C15" s="116"/>
      <c r="D15" s="116"/>
      <c r="E15" s="116"/>
      <c r="F15" s="117"/>
      <c r="G15" s="117"/>
      <c r="H15" s="117"/>
      <c r="I15" s="117"/>
      <c r="J15" s="118"/>
      <c r="K15" s="117"/>
      <c r="L15" s="117"/>
      <c r="M15" s="119"/>
      <c r="N15" s="116"/>
      <c r="O15" s="120"/>
      <c r="P15" s="121"/>
      <c r="Q15" s="122"/>
      <c r="R15" s="123"/>
      <c r="S15" s="117"/>
      <c r="T15" s="124"/>
      <c r="U15" s="125"/>
      <c r="V15" s="126"/>
      <c r="W15" s="127"/>
      <c r="X15" s="127"/>
      <c r="Y15" s="127"/>
      <c r="Z15" s="127"/>
      <c r="AA15" s="128"/>
      <c r="AB15" s="128"/>
      <c r="AC15" s="128"/>
      <c r="AD15" s="129"/>
      <c r="AE15" s="128"/>
      <c r="AF15" s="129"/>
      <c r="AG15" s="128"/>
      <c r="AH15" s="129"/>
      <c r="AI15" s="130"/>
      <c r="AJ15" s="129"/>
    </row>
    <row r="16" spans="1:36" s="3" customFormat="1" ht="30" customHeight="1">
      <c r="A16" s="116"/>
      <c r="B16" s="116"/>
      <c r="C16" s="116"/>
      <c r="D16" s="116"/>
      <c r="E16" s="116"/>
      <c r="F16" s="117"/>
      <c r="G16" s="117"/>
      <c r="H16" s="117"/>
      <c r="I16" s="117"/>
      <c r="J16" s="118"/>
      <c r="K16" s="117"/>
      <c r="L16" s="117"/>
      <c r="M16" s="119"/>
      <c r="N16" s="116"/>
      <c r="O16" s="120"/>
      <c r="P16" s="121"/>
      <c r="Q16" s="122"/>
      <c r="R16" s="123"/>
      <c r="S16" s="117"/>
      <c r="T16" s="124"/>
      <c r="U16" s="125"/>
      <c r="V16" s="126"/>
      <c r="W16" s="127"/>
      <c r="X16" s="127"/>
      <c r="Y16" s="127"/>
      <c r="Z16" s="127"/>
      <c r="AA16" s="128"/>
      <c r="AB16" s="128"/>
      <c r="AC16" s="128"/>
      <c r="AD16" s="129"/>
      <c r="AE16" s="128"/>
      <c r="AF16" s="129"/>
      <c r="AG16" s="128"/>
      <c r="AH16" s="129"/>
      <c r="AI16" s="130"/>
      <c r="AJ16" s="129"/>
    </row>
    <row r="17" spans="1:36" s="3" customFormat="1" ht="30" customHeight="1">
      <c r="A17" s="116"/>
      <c r="B17" s="116"/>
      <c r="C17" s="116"/>
      <c r="D17" s="116"/>
      <c r="E17" s="116"/>
      <c r="F17" s="117"/>
      <c r="G17" s="117"/>
      <c r="H17" s="117"/>
      <c r="I17" s="117"/>
      <c r="J17" s="118"/>
      <c r="K17" s="117"/>
      <c r="L17" s="117"/>
      <c r="M17" s="119"/>
      <c r="N17" s="116"/>
      <c r="O17" s="120"/>
      <c r="P17" s="121"/>
      <c r="Q17" s="122"/>
      <c r="R17" s="123"/>
      <c r="S17" s="117"/>
      <c r="T17" s="124"/>
      <c r="U17" s="125"/>
      <c r="V17" s="126"/>
      <c r="W17" s="127"/>
      <c r="X17" s="127"/>
      <c r="Y17" s="127"/>
      <c r="Z17" s="127"/>
      <c r="AA17" s="128"/>
      <c r="AB17" s="128"/>
      <c r="AC17" s="128"/>
      <c r="AD17" s="129"/>
      <c r="AE17" s="128"/>
      <c r="AF17" s="129"/>
      <c r="AG17" s="128"/>
      <c r="AH17" s="129"/>
      <c r="AI17" s="130"/>
      <c r="AJ17" s="129"/>
    </row>
    <row r="18" spans="1:36" ht="11.25" customHeight="1"/>
    <row r="19" spans="1:36" ht="11.25" customHeight="1"/>
    <row r="20" spans="1:36" ht="11.25" customHeight="1"/>
  </sheetData>
  <sheetProtection algorithmName="SHA-512" hashValue="6nAkXsCX+nJwnk6x13JM60ir2FFuYgiS0zQzMCOT8hphyopmMmrQpAF3EZGPGigRBwwGozWYMox+dmxbTA5cdw==" saltValue="tiC7qsVER6+cAZ7TKSs1ug==" spinCount="100000" sheet="1" objects="1" scenarios="1"/>
  <protectedRanges>
    <protectedRange sqref="V1:V1048576" name="Range5"/>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9217"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9217" r:id="rId4"/>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79EDA-8A95-4D2A-8639-60C8E6D70613}">
  <dimension ref="A1:AV23"/>
  <sheetViews>
    <sheetView showGridLines="0" zoomScale="90" zoomScaleNormal="90" workbookViewId="0">
      <pane ySplit="5" topLeftCell="A6" activePane="bottomLeft" state="frozen"/>
      <selection pane="bottomLeft" activeCell="AG4" sqref="AG4"/>
    </sheetView>
  </sheetViews>
  <sheetFormatPr defaultColWidth="0" defaultRowHeight="11.25" customHeight="1" zeroHeight="1"/>
  <cols>
    <col min="1" max="1" width="5" style="47" customWidth="1"/>
    <col min="2" max="2" width="25.7109375" style="49" customWidth="1"/>
    <col min="3" max="3" width="30.7109375" style="49" customWidth="1"/>
    <col min="4"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8.2851562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36" s="3" customFormat="1" ht="39.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21"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33"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36" s="19" customFormat="1" ht="77.099999999999994" customHeight="1">
      <c r="A5" s="11" t="s">
        <v>23</v>
      </c>
      <c r="B5" s="11" t="s">
        <v>24</v>
      </c>
      <c r="C5" s="11" t="s">
        <v>25</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215.25" customHeight="1">
      <c r="A6" s="20">
        <v>1</v>
      </c>
      <c r="B6" s="20" t="s">
        <v>289</v>
      </c>
      <c r="C6" s="131" t="s">
        <v>290</v>
      </c>
      <c r="D6" s="20" t="s">
        <v>60</v>
      </c>
      <c r="E6" s="20" t="s">
        <v>291</v>
      </c>
      <c r="F6" s="24" t="s">
        <v>292</v>
      </c>
      <c r="G6" s="131" t="s">
        <v>60</v>
      </c>
      <c r="H6" s="131" t="s">
        <v>293</v>
      </c>
      <c r="I6" s="131" t="s">
        <v>294</v>
      </c>
      <c r="J6" s="131" t="s">
        <v>179</v>
      </c>
      <c r="K6" s="131" t="s">
        <v>295</v>
      </c>
      <c r="L6" s="131" t="s">
        <v>296</v>
      </c>
      <c r="M6" s="132">
        <v>16</v>
      </c>
      <c r="N6" s="20" t="s">
        <v>89</v>
      </c>
      <c r="O6" s="133" t="s">
        <v>297</v>
      </c>
      <c r="P6" s="20" t="s">
        <v>298</v>
      </c>
      <c r="Q6" s="29">
        <v>45703</v>
      </c>
      <c r="R6" s="30">
        <v>46022</v>
      </c>
      <c r="S6" s="24" t="s">
        <v>299</v>
      </c>
      <c r="T6" s="41" t="s">
        <v>300</v>
      </c>
      <c r="U6" s="32">
        <v>8</v>
      </c>
      <c r="V6" s="33" t="s">
        <v>301</v>
      </c>
      <c r="W6" s="318">
        <v>2</v>
      </c>
      <c r="X6" s="318">
        <v>5</v>
      </c>
      <c r="Y6" s="318">
        <v>4</v>
      </c>
      <c r="Z6" s="319">
        <v>5</v>
      </c>
      <c r="AA6" s="56">
        <v>1</v>
      </c>
      <c r="AB6" s="34">
        <f t="shared" ref="AB6:AB20" si="0">IFERROR(((AA6/M6)*U6)/100, 0)</f>
        <v>5.0000000000000001E-3</v>
      </c>
      <c r="AC6" s="56">
        <v>5</v>
      </c>
      <c r="AD6" s="35">
        <f t="shared" ref="AD6:AD20" si="1">IFERROR(((AC6/M6)*U6)/100,0)</f>
        <v>2.5000000000000001E-2</v>
      </c>
      <c r="AE6" s="56">
        <v>4</v>
      </c>
      <c r="AF6" s="35">
        <f t="shared" ref="AF6:AF20" si="2">IFERROR(((AE6/M6)*U6)/100,0)</f>
        <v>0.02</v>
      </c>
      <c r="AG6" s="56">
        <v>4</v>
      </c>
      <c r="AH6" s="35">
        <f t="shared" ref="AH6:AH20" si="3">IFERROR(((AG6/M6)*U6)/100,0)</f>
        <v>0.02</v>
      </c>
      <c r="AI6" s="36">
        <f>AA6+AC6+AE6+AG6</f>
        <v>14</v>
      </c>
      <c r="AJ6" s="35">
        <f t="shared" ref="AJ6:AJ20" si="4">IFERROR(MIN((AI6/M6)*U6, U6)/100, 0)</f>
        <v>7.0000000000000007E-2</v>
      </c>
    </row>
    <row r="7" spans="1:36" s="3" customFormat="1" ht="267" customHeight="1">
      <c r="A7" s="40">
        <v>2</v>
      </c>
      <c r="B7" s="40" t="s">
        <v>302</v>
      </c>
      <c r="C7" s="24" t="s">
        <v>290</v>
      </c>
      <c r="D7" s="24" t="s">
        <v>303</v>
      </c>
      <c r="E7" s="40" t="s">
        <v>304</v>
      </c>
      <c r="F7" s="24" t="s">
        <v>305</v>
      </c>
      <c r="G7" s="131" t="s">
        <v>60</v>
      </c>
      <c r="H7" s="24" t="s">
        <v>205</v>
      </c>
      <c r="I7" s="24" t="s">
        <v>294</v>
      </c>
      <c r="J7" s="131" t="s">
        <v>66</v>
      </c>
      <c r="K7" s="24" t="s">
        <v>306</v>
      </c>
      <c r="L7" s="131" t="s">
        <v>307</v>
      </c>
      <c r="M7" s="90">
        <v>1</v>
      </c>
      <c r="N7" s="40" t="s">
        <v>108</v>
      </c>
      <c r="O7" s="133" t="s">
        <v>308</v>
      </c>
      <c r="P7" s="20" t="s">
        <v>298</v>
      </c>
      <c r="Q7" s="29">
        <v>45703</v>
      </c>
      <c r="R7" s="30">
        <v>46022</v>
      </c>
      <c r="S7" s="131" t="s">
        <v>299</v>
      </c>
      <c r="T7" s="41" t="s">
        <v>309</v>
      </c>
      <c r="U7" s="32">
        <v>8.25</v>
      </c>
      <c r="V7" s="33" t="s">
        <v>310</v>
      </c>
      <c r="W7" s="320">
        <v>1</v>
      </c>
      <c r="X7" s="320">
        <v>1</v>
      </c>
      <c r="Y7" s="320">
        <v>1</v>
      </c>
      <c r="Z7" s="321">
        <v>1</v>
      </c>
      <c r="AA7" s="34">
        <v>0.7</v>
      </c>
      <c r="AB7" s="34">
        <f t="shared" si="0"/>
        <v>5.7749999999999996E-2</v>
      </c>
      <c r="AC7" s="34">
        <v>1</v>
      </c>
      <c r="AD7" s="35">
        <f t="shared" si="1"/>
        <v>8.2500000000000004E-2</v>
      </c>
      <c r="AE7" s="34">
        <v>0.98</v>
      </c>
      <c r="AF7" s="35">
        <f t="shared" si="2"/>
        <v>8.0849999999999991E-2</v>
      </c>
      <c r="AG7" s="34">
        <v>0.98</v>
      </c>
      <c r="AH7" s="35">
        <f t="shared" si="3"/>
        <v>8.0849999999999991E-2</v>
      </c>
      <c r="AI7" s="36">
        <f>IFERROR(IF(AND(M7=AA7, M7=AC7, M7=AE7, M7=AG7), M7, AVERAGE(AA7, AC7, AE7, AG7)), 0)</f>
        <v>0.91499999999999992</v>
      </c>
      <c r="AJ7" s="35">
        <f t="shared" si="4"/>
        <v>7.5487499999999985E-2</v>
      </c>
    </row>
    <row r="8" spans="1:36" s="3" customFormat="1" ht="237" customHeight="1">
      <c r="A8" s="40">
        <v>3</v>
      </c>
      <c r="B8" s="24" t="s">
        <v>311</v>
      </c>
      <c r="C8" s="20" t="s">
        <v>312</v>
      </c>
      <c r="D8" s="24" t="s">
        <v>313</v>
      </c>
      <c r="E8" s="131" t="s">
        <v>291</v>
      </c>
      <c r="F8" s="24" t="s">
        <v>292</v>
      </c>
      <c r="G8" s="131" t="s">
        <v>60</v>
      </c>
      <c r="H8" s="24" t="s">
        <v>64</v>
      </c>
      <c r="I8" s="24" t="s">
        <v>294</v>
      </c>
      <c r="J8" s="131" t="s">
        <v>179</v>
      </c>
      <c r="K8" s="24" t="s">
        <v>314</v>
      </c>
      <c r="L8" s="131" t="s">
        <v>315</v>
      </c>
      <c r="M8" s="132">
        <v>1</v>
      </c>
      <c r="N8" s="20" t="s">
        <v>316</v>
      </c>
      <c r="O8" s="134" t="s">
        <v>317</v>
      </c>
      <c r="P8" s="20" t="s">
        <v>81</v>
      </c>
      <c r="Q8" s="135">
        <v>45778</v>
      </c>
      <c r="R8" s="136">
        <v>45838</v>
      </c>
      <c r="S8" s="131" t="s">
        <v>318</v>
      </c>
      <c r="T8" s="41" t="s">
        <v>309</v>
      </c>
      <c r="U8" s="32">
        <v>6</v>
      </c>
      <c r="V8" s="33" t="s">
        <v>319</v>
      </c>
      <c r="W8" s="318">
        <v>0</v>
      </c>
      <c r="X8" s="318">
        <v>1</v>
      </c>
      <c r="Y8" s="318">
        <v>0</v>
      </c>
      <c r="Z8" s="319">
        <v>0</v>
      </c>
      <c r="AA8" s="56">
        <v>0</v>
      </c>
      <c r="AB8" s="34">
        <f t="shared" si="0"/>
        <v>0</v>
      </c>
      <c r="AC8" s="56">
        <v>0</v>
      </c>
      <c r="AD8" s="35">
        <f t="shared" si="1"/>
        <v>0</v>
      </c>
      <c r="AE8" s="56">
        <v>1</v>
      </c>
      <c r="AF8" s="35">
        <f t="shared" si="2"/>
        <v>0.06</v>
      </c>
      <c r="AG8" s="56">
        <v>1</v>
      </c>
      <c r="AH8" s="35">
        <f t="shared" si="3"/>
        <v>0.06</v>
      </c>
      <c r="AI8" s="36">
        <f>AA8+AC8+AE8+AG8</f>
        <v>2</v>
      </c>
      <c r="AJ8" s="35">
        <f t="shared" si="4"/>
        <v>0.06</v>
      </c>
    </row>
    <row r="9" spans="1:36" s="3" customFormat="1" ht="117" customHeight="1">
      <c r="A9" s="40">
        <v>4</v>
      </c>
      <c r="B9" s="24" t="s">
        <v>311</v>
      </c>
      <c r="C9" s="20" t="s">
        <v>312</v>
      </c>
      <c r="D9" s="24" t="s">
        <v>313</v>
      </c>
      <c r="E9" s="131" t="s">
        <v>291</v>
      </c>
      <c r="F9" s="24" t="s">
        <v>292</v>
      </c>
      <c r="G9" s="131" t="s">
        <v>60</v>
      </c>
      <c r="H9" s="24" t="s">
        <v>64</v>
      </c>
      <c r="I9" s="24" t="s">
        <v>294</v>
      </c>
      <c r="J9" s="131" t="s">
        <v>179</v>
      </c>
      <c r="K9" s="24" t="s">
        <v>320</v>
      </c>
      <c r="L9" s="131" t="s">
        <v>321</v>
      </c>
      <c r="M9" s="132">
        <v>1</v>
      </c>
      <c r="N9" s="20" t="s">
        <v>316</v>
      </c>
      <c r="O9" s="133" t="s">
        <v>322</v>
      </c>
      <c r="P9" s="20" t="s">
        <v>81</v>
      </c>
      <c r="Q9" s="135">
        <v>45778</v>
      </c>
      <c r="R9" s="136">
        <v>45930</v>
      </c>
      <c r="S9" s="131" t="s">
        <v>318</v>
      </c>
      <c r="T9" s="41" t="s">
        <v>309</v>
      </c>
      <c r="U9" s="32">
        <v>6</v>
      </c>
      <c r="V9" s="33" t="s">
        <v>323</v>
      </c>
      <c r="W9" s="318">
        <v>0</v>
      </c>
      <c r="X9" s="318">
        <v>1</v>
      </c>
      <c r="Y9" s="318">
        <v>0</v>
      </c>
      <c r="Z9" s="319">
        <v>0</v>
      </c>
      <c r="AA9" s="56">
        <v>0</v>
      </c>
      <c r="AB9" s="34">
        <f t="shared" si="0"/>
        <v>0</v>
      </c>
      <c r="AC9" s="56">
        <v>0</v>
      </c>
      <c r="AD9" s="35">
        <f t="shared" si="1"/>
        <v>0</v>
      </c>
      <c r="AE9" s="56">
        <v>0</v>
      </c>
      <c r="AF9" s="35">
        <f t="shared" si="2"/>
        <v>0</v>
      </c>
      <c r="AG9" s="56">
        <v>1</v>
      </c>
      <c r="AH9" s="35">
        <f t="shared" si="3"/>
        <v>0.06</v>
      </c>
      <c r="AI9" s="36">
        <f>AA9+AC9+AE9+AG9</f>
        <v>1</v>
      </c>
      <c r="AJ9" s="35">
        <f t="shared" si="4"/>
        <v>0.06</v>
      </c>
    </row>
    <row r="10" spans="1:36" s="3" customFormat="1" ht="302.25" customHeight="1">
      <c r="A10" s="40">
        <v>5</v>
      </c>
      <c r="B10" s="40" t="s">
        <v>302</v>
      </c>
      <c r="C10" s="24" t="s">
        <v>290</v>
      </c>
      <c r="D10" s="24" t="s">
        <v>303</v>
      </c>
      <c r="E10" s="131" t="s">
        <v>291</v>
      </c>
      <c r="F10" s="24" t="s">
        <v>292</v>
      </c>
      <c r="G10" s="131" t="s">
        <v>60</v>
      </c>
      <c r="H10" s="24" t="s">
        <v>205</v>
      </c>
      <c r="I10" s="24" t="s">
        <v>294</v>
      </c>
      <c r="J10" s="131" t="s">
        <v>66</v>
      </c>
      <c r="K10" s="24" t="s">
        <v>324</v>
      </c>
      <c r="L10" s="131" t="s">
        <v>325</v>
      </c>
      <c r="M10" s="90">
        <v>1</v>
      </c>
      <c r="N10" s="20" t="s">
        <v>108</v>
      </c>
      <c r="O10" s="134" t="s">
        <v>326</v>
      </c>
      <c r="P10" s="20" t="s">
        <v>327</v>
      </c>
      <c r="Q10" s="135">
        <v>45658</v>
      </c>
      <c r="R10" s="136">
        <v>46022</v>
      </c>
      <c r="S10" s="131" t="s">
        <v>299</v>
      </c>
      <c r="T10" s="41" t="s">
        <v>328</v>
      </c>
      <c r="U10" s="32">
        <v>7</v>
      </c>
      <c r="V10" s="33" t="s">
        <v>329</v>
      </c>
      <c r="W10" s="320">
        <v>1</v>
      </c>
      <c r="X10" s="320">
        <v>1</v>
      </c>
      <c r="Y10" s="320">
        <v>1</v>
      </c>
      <c r="Z10" s="321">
        <v>1</v>
      </c>
      <c r="AA10" s="34">
        <v>1</v>
      </c>
      <c r="AB10" s="34">
        <f t="shared" si="0"/>
        <v>7.0000000000000007E-2</v>
      </c>
      <c r="AC10" s="34">
        <v>1</v>
      </c>
      <c r="AD10" s="35">
        <f t="shared" si="1"/>
        <v>7.0000000000000007E-2</v>
      </c>
      <c r="AE10" s="34">
        <v>1</v>
      </c>
      <c r="AF10" s="35">
        <f t="shared" si="2"/>
        <v>7.0000000000000007E-2</v>
      </c>
      <c r="AG10" s="34">
        <v>1</v>
      </c>
      <c r="AH10" s="35">
        <f t="shared" si="3"/>
        <v>7.0000000000000007E-2</v>
      </c>
      <c r="AI10" s="36">
        <f>IFERROR(IF(AND(M10=AA10, M10=AC10, M10=AE10, M10=AG10), M10, AVERAGE(AA10, AC10, AE10, AG10)), 0)</f>
        <v>1</v>
      </c>
      <c r="AJ10" s="35">
        <f t="shared" si="4"/>
        <v>7.0000000000000007E-2</v>
      </c>
    </row>
    <row r="11" spans="1:36" s="3" customFormat="1" ht="368.25" customHeight="1">
      <c r="A11" s="40">
        <v>6</v>
      </c>
      <c r="B11" s="24" t="s">
        <v>311</v>
      </c>
      <c r="C11" s="20" t="s">
        <v>312</v>
      </c>
      <c r="D11" s="24" t="s">
        <v>313</v>
      </c>
      <c r="E11" s="131" t="s">
        <v>330</v>
      </c>
      <c r="F11" s="24" t="s">
        <v>331</v>
      </c>
      <c r="G11" s="131" t="s">
        <v>60</v>
      </c>
      <c r="H11" s="24" t="s">
        <v>64</v>
      </c>
      <c r="I11" s="24" t="s">
        <v>294</v>
      </c>
      <c r="J11" s="131" t="s">
        <v>66</v>
      </c>
      <c r="K11" s="24" t="s">
        <v>332</v>
      </c>
      <c r="L11" s="131" t="s">
        <v>333</v>
      </c>
      <c r="M11" s="90">
        <v>1</v>
      </c>
      <c r="N11" s="20" t="s">
        <v>108</v>
      </c>
      <c r="O11" s="133" t="s">
        <v>334</v>
      </c>
      <c r="P11" s="20" t="s">
        <v>298</v>
      </c>
      <c r="Q11" s="135">
        <v>45658</v>
      </c>
      <c r="R11" s="136">
        <v>46022</v>
      </c>
      <c r="S11" s="131" t="s">
        <v>299</v>
      </c>
      <c r="T11" s="131" t="s">
        <v>335</v>
      </c>
      <c r="U11" s="32">
        <v>7</v>
      </c>
      <c r="V11" s="33" t="s">
        <v>336</v>
      </c>
      <c r="W11" s="320">
        <v>1</v>
      </c>
      <c r="X11" s="320">
        <v>1</v>
      </c>
      <c r="Y11" s="320">
        <v>1</v>
      </c>
      <c r="Z11" s="321">
        <v>1</v>
      </c>
      <c r="AA11" s="34">
        <v>1</v>
      </c>
      <c r="AB11" s="34">
        <f t="shared" si="0"/>
        <v>7.0000000000000007E-2</v>
      </c>
      <c r="AC11" s="34">
        <v>1</v>
      </c>
      <c r="AD11" s="35">
        <f t="shared" si="1"/>
        <v>7.0000000000000007E-2</v>
      </c>
      <c r="AE11" s="34">
        <v>1</v>
      </c>
      <c r="AF11" s="35">
        <f t="shared" si="2"/>
        <v>7.0000000000000007E-2</v>
      </c>
      <c r="AG11" s="34">
        <v>1</v>
      </c>
      <c r="AH11" s="35">
        <f t="shared" si="3"/>
        <v>7.0000000000000007E-2</v>
      </c>
      <c r="AI11" s="36">
        <f>IFERROR(IF(AND(M11=AA11, M11=AC11, M11=AE11, M11=AG11), M11, AVERAGE(AA11, AC11, AE11, AG11)), 0)</f>
        <v>1</v>
      </c>
      <c r="AJ11" s="35">
        <f t="shared" si="4"/>
        <v>7.0000000000000007E-2</v>
      </c>
    </row>
    <row r="12" spans="1:36" s="3" customFormat="1" ht="117" customHeight="1">
      <c r="A12" s="40">
        <v>7</v>
      </c>
      <c r="B12" s="24" t="s">
        <v>311</v>
      </c>
      <c r="C12" s="20" t="s">
        <v>312</v>
      </c>
      <c r="D12" s="24" t="s">
        <v>313</v>
      </c>
      <c r="E12" s="131" t="s">
        <v>337</v>
      </c>
      <c r="F12" s="24" t="s">
        <v>338</v>
      </c>
      <c r="G12" s="131" t="s">
        <v>60</v>
      </c>
      <c r="H12" s="24" t="s">
        <v>64</v>
      </c>
      <c r="I12" s="24" t="s">
        <v>294</v>
      </c>
      <c r="J12" s="131" t="s">
        <v>66</v>
      </c>
      <c r="K12" s="24" t="s">
        <v>339</v>
      </c>
      <c r="L12" s="24" t="s">
        <v>340</v>
      </c>
      <c r="M12" s="90">
        <v>1</v>
      </c>
      <c r="N12" s="20" t="s">
        <v>108</v>
      </c>
      <c r="O12" s="134" t="s">
        <v>341</v>
      </c>
      <c r="P12" s="131" t="s">
        <v>342</v>
      </c>
      <c r="Q12" s="135">
        <v>45689</v>
      </c>
      <c r="R12" s="136">
        <v>46022</v>
      </c>
      <c r="S12" s="131" t="s">
        <v>299</v>
      </c>
      <c r="T12" s="41" t="s">
        <v>343</v>
      </c>
      <c r="U12" s="32">
        <v>5</v>
      </c>
      <c r="V12" s="33" t="s">
        <v>344</v>
      </c>
      <c r="W12" s="320">
        <v>1</v>
      </c>
      <c r="X12" s="320">
        <v>1</v>
      </c>
      <c r="Y12" s="320">
        <v>1</v>
      </c>
      <c r="Z12" s="321">
        <v>1</v>
      </c>
      <c r="AA12" s="34">
        <v>1</v>
      </c>
      <c r="AB12" s="34">
        <f t="shared" si="0"/>
        <v>0.05</v>
      </c>
      <c r="AC12" s="34">
        <v>0</v>
      </c>
      <c r="AD12" s="35">
        <f t="shared" si="1"/>
        <v>0</v>
      </c>
      <c r="AE12" s="34">
        <v>1</v>
      </c>
      <c r="AF12" s="35">
        <f t="shared" si="2"/>
        <v>0.05</v>
      </c>
      <c r="AG12" s="34">
        <v>1</v>
      </c>
      <c r="AH12" s="35">
        <f t="shared" si="3"/>
        <v>0.05</v>
      </c>
      <c r="AI12" s="36">
        <f>IFERROR(IF(AND(M12=AA12, M12=AC12, M12=AE12, M12=AG12), M12, AVERAGE(AA12, AC12, AE12, AG12)), 0)</f>
        <v>0.75</v>
      </c>
      <c r="AJ12" s="35">
        <f t="shared" si="4"/>
        <v>3.7499999999999999E-2</v>
      </c>
    </row>
    <row r="13" spans="1:36" s="3" customFormat="1" ht="117" customHeight="1">
      <c r="A13" s="109">
        <v>8</v>
      </c>
      <c r="B13" s="20" t="s">
        <v>289</v>
      </c>
      <c r="C13" s="131" t="s">
        <v>290</v>
      </c>
      <c r="D13" s="137" t="s">
        <v>60</v>
      </c>
      <c r="E13" s="110" t="s">
        <v>345</v>
      </c>
      <c r="F13" s="110" t="s">
        <v>346</v>
      </c>
      <c r="G13" s="131" t="s">
        <v>347</v>
      </c>
      <c r="H13" s="24" t="s">
        <v>205</v>
      </c>
      <c r="I13" s="110" t="s">
        <v>294</v>
      </c>
      <c r="J13" s="131" t="s">
        <v>66</v>
      </c>
      <c r="K13" s="110" t="s">
        <v>348</v>
      </c>
      <c r="L13" s="110" t="s">
        <v>349</v>
      </c>
      <c r="M13" s="138">
        <v>1</v>
      </c>
      <c r="N13" s="137" t="s">
        <v>108</v>
      </c>
      <c r="O13" s="133" t="s">
        <v>350</v>
      </c>
      <c r="P13" s="99" t="s">
        <v>351</v>
      </c>
      <c r="Q13" s="139">
        <v>45688</v>
      </c>
      <c r="R13" s="140">
        <v>46022</v>
      </c>
      <c r="S13" s="131" t="s">
        <v>299</v>
      </c>
      <c r="T13" s="41" t="s">
        <v>309</v>
      </c>
      <c r="U13" s="114">
        <v>5</v>
      </c>
      <c r="V13" s="115" t="s">
        <v>352</v>
      </c>
      <c r="W13" s="322">
        <v>1</v>
      </c>
      <c r="X13" s="322">
        <v>1</v>
      </c>
      <c r="Y13" s="322">
        <v>1</v>
      </c>
      <c r="Z13" s="323">
        <v>1</v>
      </c>
      <c r="AA13" s="65">
        <v>1</v>
      </c>
      <c r="AB13" s="65">
        <f t="shared" si="0"/>
        <v>0.05</v>
      </c>
      <c r="AC13" s="65">
        <v>1</v>
      </c>
      <c r="AD13" s="66">
        <f t="shared" si="1"/>
        <v>0.05</v>
      </c>
      <c r="AE13" s="65">
        <v>1</v>
      </c>
      <c r="AF13" s="66">
        <f t="shared" si="2"/>
        <v>0.05</v>
      </c>
      <c r="AG13" s="65">
        <v>1</v>
      </c>
      <c r="AH13" s="66">
        <f t="shared" si="3"/>
        <v>0.05</v>
      </c>
      <c r="AI13" s="36">
        <f>IFERROR(IF(AND(M13=AA13, M13=AC13, M13=AE13, M13=AG13), M13, AVERAGE(AA13, AC13, AE13, AG13)), 0)</f>
        <v>1</v>
      </c>
      <c r="AJ13" s="35">
        <f t="shared" si="4"/>
        <v>0.05</v>
      </c>
    </row>
    <row r="14" spans="1:36" s="3" customFormat="1" ht="109.5" customHeight="1">
      <c r="A14" s="109">
        <v>9</v>
      </c>
      <c r="B14" s="110" t="s">
        <v>353</v>
      </c>
      <c r="C14" s="137" t="s">
        <v>60</v>
      </c>
      <c r="D14" s="137" t="s">
        <v>60</v>
      </c>
      <c r="E14" s="109" t="s">
        <v>354</v>
      </c>
      <c r="F14" s="110" t="s">
        <v>355</v>
      </c>
      <c r="G14" s="110" t="s">
        <v>347</v>
      </c>
      <c r="H14" s="24" t="s">
        <v>205</v>
      </c>
      <c r="I14" s="110" t="s">
        <v>294</v>
      </c>
      <c r="J14" s="131" t="s">
        <v>179</v>
      </c>
      <c r="K14" s="110" t="s">
        <v>356</v>
      </c>
      <c r="L14" s="141" t="s">
        <v>357</v>
      </c>
      <c r="M14" s="132">
        <v>3</v>
      </c>
      <c r="N14" s="137" t="s">
        <v>89</v>
      </c>
      <c r="O14" s="134" t="s">
        <v>358</v>
      </c>
      <c r="P14" s="137" t="s">
        <v>359</v>
      </c>
      <c r="Q14" s="139">
        <v>45777</v>
      </c>
      <c r="R14" s="113">
        <v>46022</v>
      </c>
      <c r="S14" s="131" t="s">
        <v>299</v>
      </c>
      <c r="T14" s="99" t="s">
        <v>335</v>
      </c>
      <c r="U14" s="114">
        <v>5</v>
      </c>
      <c r="V14" s="115" t="s">
        <v>360</v>
      </c>
      <c r="W14" s="324">
        <v>0</v>
      </c>
      <c r="X14" s="324">
        <v>1</v>
      </c>
      <c r="Y14" s="324">
        <v>1</v>
      </c>
      <c r="Z14" s="325">
        <v>1</v>
      </c>
      <c r="AA14" s="177">
        <v>0</v>
      </c>
      <c r="AB14" s="65">
        <f t="shared" si="0"/>
        <v>0</v>
      </c>
      <c r="AC14" s="177">
        <v>1</v>
      </c>
      <c r="AD14" s="66">
        <f t="shared" si="1"/>
        <v>1.6666666666666666E-2</v>
      </c>
      <c r="AE14" s="177">
        <v>1</v>
      </c>
      <c r="AF14" s="66">
        <f t="shared" si="2"/>
        <v>1.6666666666666666E-2</v>
      </c>
      <c r="AG14" s="177">
        <v>1</v>
      </c>
      <c r="AH14" s="66">
        <f t="shared" si="3"/>
        <v>1.6666666666666666E-2</v>
      </c>
      <c r="AI14" s="36">
        <f>AA14+AC14+AE14+AG14</f>
        <v>3</v>
      </c>
      <c r="AJ14" s="35">
        <f t="shared" si="4"/>
        <v>0.05</v>
      </c>
    </row>
    <row r="15" spans="1:36" s="3" customFormat="1" ht="81.75" customHeight="1">
      <c r="A15" s="109">
        <v>10</v>
      </c>
      <c r="B15" s="137" t="s">
        <v>289</v>
      </c>
      <c r="C15" s="137" t="s">
        <v>312</v>
      </c>
      <c r="D15" s="137" t="s">
        <v>60</v>
      </c>
      <c r="E15" s="137" t="s">
        <v>361</v>
      </c>
      <c r="F15" s="110" t="s">
        <v>292</v>
      </c>
      <c r="G15" s="141" t="s">
        <v>60</v>
      </c>
      <c r="H15" s="24" t="s">
        <v>205</v>
      </c>
      <c r="I15" s="110" t="s">
        <v>294</v>
      </c>
      <c r="J15" s="131" t="s">
        <v>179</v>
      </c>
      <c r="K15" s="110" t="s">
        <v>362</v>
      </c>
      <c r="L15" s="141" t="s">
        <v>363</v>
      </c>
      <c r="M15" s="132">
        <v>1</v>
      </c>
      <c r="N15" s="137" t="s">
        <v>89</v>
      </c>
      <c r="O15" s="134" t="s">
        <v>364</v>
      </c>
      <c r="P15" s="137" t="s">
        <v>81</v>
      </c>
      <c r="Q15" s="139">
        <v>45778</v>
      </c>
      <c r="R15" s="113">
        <v>45838</v>
      </c>
      <c r="S15" s="131" t="s">
        <v>299</v>
      </c>
      <c r="T15" s="99" t="s">
        <v>365</v>
      </c>
      <c r="U15" s="114">
        <v>7</v>
      </c>
      <c r="V15" s="115" t="s">
        <v>366</v>
      </c>
      <c r="W15" s="324">
        <v>0</v>
      </c>
      <c r="X15" s="324">
        <v>1</v>
      </c>
      <c r="Y15" s="324">
        <v>0</v>
      </c>
      <c r="Z15" s="324">
        <v>0</v>
      </c>
      <c r="AA15" s="177">
        <v>0</v>
      </c>
      <c r="AB15" s="65">
        <f t="shared" si="0"/>
        <v>0</v>
      </c>
      <c r="AC15" s="177">
        <v>1</v>
      </c>
      <c r="AD15" s="66">
        <f t="shared" si="1"/>
        <v>7.0000000000000007E-2</v>
      </c>
      <c r="AE15" s="177">
        <v>0</v>
      </c>
      <c r="AF15" s="66">
        <f t="shared" si="2"/>
        <v>0</v>
      </c>
      <c r="AG15" s="177">
        <v>0</v>
      </c>
      <c r="AH15" s="66">
        <f t="shared" si="3"/>
        <v>0</v>
      </c>
      <c r="AI15" s="36">
        <f>AA15+AC15+AE15+AG15</f>
        <v>1</v>
      </c>
      <c r="AJ15" s="35">
        <f t="shared" si="4"/>
        <v>7.0000000000000007E-2</v>
      </c>
    </row>
    <row r="16" spans="1:36" s="3" customFormat="1" ht="80.25" customHeight="1">
      <c r="A16" s="109">
        <v>11</v>
      </c>
      <c r="B16" s="24" t="s">
        <v>311</v>
      </c>
      <c r="C16" s="141" t="s">
        <v>367</v>
      </c>
      <c r="D16" s="24" t="s">
        <v>303</v>
      </c>
      <c r="E16" s="110" t="s">
        <v>368</v>
      </c>
      <c r="F16" s="110" t="s">
        <v>369</v>
      </c>
      <c r="G16" s="141" t="s">
        <v>370</v>
      </c>
      <c r="H16" s="24" t="s">
        <v>205</v>
      </c>
      <c r="I16" s="110" t="s">
        <v>294</v>
      </c>
      <c r="J16" s="131" t="s">
        <v>66</v>
      </c>
      <c r="K16" s="110" t="s">
        <v>371</v>
      </c>
      <c r="L16" s="110" t="s">
        <v>372</v>
      </c>
      <c r="M16" s="138">
        <v>1</v>
      </c>
      <c r="N16" s="137" t="s">
        <v>108</v>
      </c>
      <c r="O16" s="134" t="s">
        <v>373</v>
      </c>
      <c r="P16" s="137" t="s">
        <v>327</v>
      </c>
      <c r="Q16" s="139">
        <v>45658</v>
      </c>
      <c r="R16" s="140">
        <v>46022</v>
      </c>
      <c r="S16" s="131" t="s">
        <v>299</v>
      </c>
      <c r="T16" s="99" t="s">
        <v>335</v>
      </c>
      <c r="U16" s="114">
        <v>7</v>
      </c>
      <c r="V16" s="99" t="s">
        <v>374</v>
      </c>
      <c r="W16" s="322">
        <v>1</v>
      </c>
      <c r="X16" s="322">
        <v>1</v>
      </c>
      <c r="Y16" s="322">
        <v>1</v>
      </c>
      <c r="Z16" s="322">
        <v>1</v>
      </c>
      <c r="AA16" s="65">
        <v>1</v>
      </c>
      <c r="AB16" s="65">
        <f t="shared" si="0"/>
        <v>7.0000000000000007E-2</v>
      </c>
      <c r="AC16" s="65">
        <v>1</v>
      </c>
      <c r="AD16" s="66">
        <f t="shared" si="1"/>
        <v>7.0000000000000007E-2</v>
      </c>
      <c r="AE16" s="65">
        <v>1</v>
      </c>
      <c r="AF16" s="66">
        <f t="shared" si="2"/>
        <v>7.0000000000000007E-2</v>
      </c>
      <c r="AG16" s="65">
        <v>1</v>
      </c>
      <c r="AH16" s="66">
        <f t="shared" si="3"/>
        <v>7.0000000000000007E-2</v>
      </c>
      <c r="AI16" s="36">
        <f>IFERROR(IF(AND(M16=AA16, M16=AC16, M16=AE16, M16=AG16), M16, AVERAGE(AA16, AC16, AE16, AG16)), 0)</f>
        <v>1</v>
      </c>
      <c r="AJ16" s="35">
        <f t="shared" si="4"/>
        <v>7.0000000000000007E-2</v>
      </c>
    </row>
    <row r="17" spans="1:36" s="3" customFormat="1" ht="129.75" customHeight="1">
      <c r="A17" s="109">
        <v>12</v>
      </c>
      <c r="B17" s="137" t="s">
        <v>375</v>
      </c>
      <c r="C17" s="131" t="s">
        <v>290</v>
      </c>
      <c r="D17" s="24" t="s">
        <v>303</v>
      </c>
      <c r="E17" s="110" t="s">
        <v>368</v>
      </c>
      <c r="F17" s="110" t="s">
        <v>376</v>
      </c>
      <c r="G17" s="141" t="s">
        <v>60</v>
      </c>
      <c r="H17" s="24" t="s">
        <v>64</v>
      </c>
      <c r="I17" s="110" t="s">
        <v>294</v>
      </c>
      <c r="J17" s="131" t="s">
        <v>66</v>
      </c>
      <c r="K17" s="110" t="s">
        <v>377</v>
      </c>
      <c r="L17" s="110" t="s">
        <v>378</v>
      </c>
      <c r="M17" s="138">
        <v>1</v>
      </c>
      <c r="N17" s="137" t="s">
        <v>108</v>
      </c>
      <c r="O17" s="134" t="s">
        <v>379</v>
      </c>
      <c r="P17" s="137" t="s">
        <v>327</v>
      </c>
      <c r="Q17" s="139">
        <v>45658</v>
      </c>
      <c r="R17" s="140">
        <v>46022</v>
      </c>
      <c r="S17" s="131" t="s">
        <v>299</v>
      </c>
      <c r="T17" s="99" t="s">
        <v>335</v>
      </c>
      <c r="U17" s="114">
        <v>7.25</v>
      </c>
      <c r="V17" s="99" t="s">
        <v>380</v>
      </c>
      <c r="W17" s="322">
        <v>1</v>
      </c>
      <c r="X17" s="322">
        <v>1</v>
      </c>
      <c r="Y17" s="322">
        <v>1</v>
      </c>
      <c r="Z17" s="322">
        <v>1</v>
      </c>
      <c r="AA17" s="65">
        <v>1</v>
      </c>
      <c r="AB17" s="65">
        <f t="shared" si="0"/>
        <v>7.2499999999999995E-2</v>
      </c>
      <c r="AC17" s="65">
        <v>1</v>
      </c>
      <c r="AD17" s="66">
        <f t="shared" si="1"/>
        <v>7.2499999999999995E-2</v>
      </c>
      <c r="AE17" s="65">
        <v>1</v>
      </c>
      <c r="AF17" s="66">
        <f t="shared" si="2"/>
        <v>7.2499999999999995E-2</v>
      </c>
      <c r="AG17" s="65">
        <v>1</v>
      </c>
      <c r="AH17" s="66">
        <f t="shared" si="3"/>
        <v>7.2499999999999995E-2</v>
      </c>
      <c r="AI17" s="36">
        <f>IFERROR(IF(AND(M17=AA17, M17=AC17, M17=AE17, M17=AG17), M17, AVERAGE(AA17, AC17, AE17, AG17)), 0)</f>
        <v>1</v>
      </c>
      <c r="AJ17" s="35">
        <f t="shared" si="4"/>
        <v>7.2499999999999995E-2</v>
      </c>
    </row>
    <row r="18" spans="1:36" s="3" customFormat="1" ht="105" customHeight="1">
      <c r="A18" s="109">
        <v>13</v>
      </c>
      <c r="B18" s="109" t="s">
        <v>375</v>
      </c>
      <c r="C18" s="137" t="s">
        <v>60</v>
      </c>
      <c r="D18" s="110" t="s">
        <v>381</v>
      </c>
      <c r="E18" s="110" t="s">
        <v>337</v>
      </c>
      <c r="F18" s="110" t="s">
        <v>382</v>
      </c>
      <c r="G18" s="141" t="s">
        <v>60</v>
      </c>
      <c r="H18" s="24" t="s">
        <v>293</v>
      </c>
      <c r="I18" s="110" t="s">
        <v>294</v>
      </c>
      <c r="J18" s="131" t="s">
        <v>179</v>
      </c>
      <c r="K18" s="110" t="s">
        <v>383</v>
      </c>
      <c r="L18" s="141" t="s">
        <v>384</v>
      </c>
      <c r="M18" s="132">
        <v>3</v>
      </c>
      <c r="N18" s="137" t="s">
        <v>89</v>
      </c>
      <c r="O18" s="134" t="s">
        <v>385</v>
      </c>
      <c r="P18" s="111" t="s">
        <v>359</v>
      </c>
      <c r="Q18" s="139">
        <v>45777</v>
      </c>
      <c r="R18" s="113">
        <v>46022</v>
      </c>
      <c r="S18" s="131" t="s">
        <v>299</v>
      </c>
      <c r="T18" s="99" t="s">
        <v>365</v>
      </c>
      <c r="U18" s="114">
        <v>6</v>
      </c>
      <c r="V18" s="115" t="s">
        <v>386</v>
      </c>
      <c r="W18" s="324">
        <v>0</v>
      </c>
      <c r="X18" s="324">
        <v>1</v>
      </c>
      <c r="Y18" s="324">
        <v>1</v>
      </c>
      <c r="Z18" s="325">
        <v>1</v>
      </c>
      <c r="AA18" s="177">
        <v>0</v>
      </c>
      <c r="AB18" s="65">
        <f t="shared" si="0"/>
        <v>0</v>
      </c>
      <c r="AC18" s="177">
        <v>1</v>
      </c>
      <c r="AD18" s="66">
        <f t="shared" si="1"/>
        <v>0.02</v>
      </c>
      <c r="AE18" s="177">
        <v>1</v>
      </c>
      <c r="AF18" s="66">
        <f t="shared" si="2"/>
        <v>0.02</v>
      </c>
      <c r="AG18" s="177">
        <v>1</v>
      </c>
      <c r="AH18" s="66">
        <f t="shared" si="3"/>
        <v>0.02</v>
      </c>
      <c r="AI18" s="36">
        <f>AA18+AC18+AE18+AG18</f>
        <v>3</v>
      </c>
      <c r="AJ18" s="35">
        <f t="shared" si="4"/>
        <v>0.06</v>
      </c>
    </row>
    <row r="19" spans="1:36" s="3" customFormat="1" ht="87.75" customHeight="1">
      <c r="A19" s="109">
        <v>14</v>
      </c>
      <c r="B19" s="137" t="s">
        <v>289</v>
      </c>
      <c r="C19" s="137" t="s">
        <v>60</v>
      </c>
      <c r="D19" s="110" t="s">
        <v>303</v>
      </c>
      <c r="E19" s="109" t="s">
        <v>354</v>
      </c>
      <c r="F19" s="110" t="s">
        <v>355</v>
      </c>
      <c r="G19" s="110" t="s">
        <v>347</v>
      </c>
      <c r="H19" s="110" t="s">
        <v>205</v>
      </c>
      <c r="I19" s="110" t="s">
        <v>294</v>
      </c>
      <c r="J19" s="141" t="s">
        <v>179</v>
      </c>
      <c r="K19" s="141" t="s">
        <v>387</v>
      </c>
      <c r="L19" s="141" t="s">
        <v>387</v>
      </c>
      <c r="M19" s="209">
        <v>1</v>
      </c>
      <c r="N19" s="137" t="s">
        <v>89</v>
      </c>
      <c r="O19" s="210" t="s">
        <v>388</v>
      </c>
      <c r="P19" s="137" t="s">
        <v>81</v>
      </c>
      <c r="Q19" s="139">
        <v>45901</v>
      </c>
      <c r="R19" s="140">
        <v>46022</v>
      </c>
      <c r="S19" s="141" t="s">
        <v>299</v>
      </c>
      <c r="T19" s="99" t="s">
        <v>365</v>
      </c>
      <c r="U19" s="114">
        <v>7.5</v>
      </c>
      <c r="V19" s="115" t="s">
        <v>389</v>
      </c>
      <c r="W19" s="324">
        <v>0</v>
      </c>
      <c r="X19" s="324">
        <v>0</v>
      </c>
      <c r="Y19" s="324">
        <v>0</v>
      </c>
      <c r="Z19" s="325">
        <v>1</v>
      </c>
      <c r="AA19" s="177">
        <v>0</v>
      </c>
      <c r="AB19" s="65">
        <f t="shared" si="0"/>
        <v>0</v>
      </c>
      <c r="AC19" s="177">
        <v>0</v>
      </c>
      <c r="AD19" s="66">
        <f t="shared" si="1"/>
        <v>0</v>
      </c>
      <c r="AE19" s="177">
        <v>0</v>
      </c>
      <c r="AF19" s="66">
        <f t="shared" si="2"/>
        <v>0</v>
      </c>
      <c r="AG19" s="177">
        <v>1</v>
      </c>
      <c r="AH19" s="66">
        <f t="shared" si="3"/>
        <v>7.4999999999999997E-2</v>
      </c>
      <c r="AI19" s="36">
        <f>AA19+AC19+AE19+AG19</f>
        <v>1</v>
      </c>
      <c r="AJ19" s="35">
        <f t="shared" si="4"/>
        <v>7.4999999999999997E-2</v>
      </c>
    </row>
    <row r="20" spans="1:36" s="3" customFormat="1" ht="172.5" customHeight="1">
      <c r="A20" s="192">
        <v>15</v>
      </c>
      <c r="B20" s="192" t="s">
        <v>302</v>
      </c>
      <c r="C20" s="204" t="s">
        <v>290</v>
      </c>
      <c r="D20" s="193" t="s">
        <v>303</v>
      </c>
      <c r="E20" s="204" t="s">
        <v>390</v>
      </c>
      <c r="F20" s="204" t="s">
        <v>391</v>
      </c>
      <c r="G20" s="204" t="s">
        <v>60</v>
      </c>
      <c r="H20" s="193" t="s">
        <v>177</v>
      </c>
      <c r="I20" s="193" t="s">
        <v>294</v>
      </c>
      <c r="J20" s="204" t="s">
        <v>66</v>
      </c>
      <c r="K20" s="193" t="s">
        <v>392</v>
      </c>
      <c r="L20" s="193" t="s">
        <v>393</v>
      </c>
      <c r="M20" s="205">
        <v>1</v>
      </c>
      <c r="N20" s="192" t="s">
        <v>108</v>
      </c>
      <c r="O20" s="206" t="s">
        <v>394</v>
      </c>
      <c r="P20" s="207" t="s">
        <v>298</v>
      </c>
      <c r="Q20" s="208">
        <v>45716</v>
      </c>
      <c r="R20" s="196">
        <v>46022</v>
      </c>
      <c r="S20" s="204" t="s">
        <v>299</v>
      </c>
      <c r="T20" s="197" t="s">
        <v>365</v>
      </c>
      <c r="U20" s="198">
        <v>8</v>
      </c>
      <c r="V20" s="199" t="s">
        <v>395</v>
      </c>
      <c r="W20" s="326">
        <v>1</v>
      </c>
      <c r="X20" s="326">
        <v>1</v>
      </c>
      <c r="Y20" s="326">
        <v>1</v>
      </c>
      <c r="Z20" s="326">
        <v>1</v>
      </c>
      <c r="AA20" s="200">
        <v>1</v>
      </c>
      <c r="AB20" s="200">
        <f t="shared" si="0"/>
        <v>0.08</v>
      </c>
      <c r="AC20" s="326">
        <v>1</v>
      </c>
      <c r="AD20" s="201">
        <f t="shared" si="1"/>
        <v>0.08</v>
      </c>
      <c r="AE20" s="200">
        <v>0.5</v>
      </c>
      <c r="AF20" s="201">
        <f t="shared" si="2"/>
        <v>0.04</v>
      </c>
      <c r="AG20" s="200">
        <v>1</v>
      </c>
      <c r="AH20" s="201">
        <f t="shared" si="3"/>
        <v>0.08</v>
      </c>
      <c r="AI20" s="36">
        <f>IFERROR(IF(AND(M20=AA20, M20=AC20, M20=AE20, M20=AG20), M20, AVERAGE(AA20, AC20, AE20, AG20)), 0)</f>
        <v>0.875</v>
      </c>
      <c r="AJ20" s="35">
        <f t="shared" si="4"/>
        <v>7.0000000000000007E-2</v>
      </c>
    </row>
    <row r="21" spans="1:36" ht="11.25" customHeight="1"/>
    <row r="22" spans="1:36" ht="11.25" customHeight="1"/>
    <row r="23" spans="1:36" ht="11.25" customHeight="1"/>
  </sheetData>
  <sheetProtection algorithmName="SHA-512" hashValue="Bp7TOEd1Q7Z76SDgWyS7F1eUfXlf9TGAWl42qwZxuCaC9t+4/O4CjJB7bBB7UcuHzBLrXv9xKVojrvGRPFFLXQ==" saltValue="gTr/XPVLXYTaYhGNBXPuZg==" spinCount="100000" sheet="1" objects="1" scenarios="1"/>
  <protectedRanges>
    <protectedRange sqref="V1:V1048576" name="Range5"/>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10241"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10241" r:id="rId4"/>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57CE1-0954-40EF-B882-5E68604EB7E7}">
  <dimension ref="A1:AV22"/>
  <sheetViews>
    <sheetView showGridLines="0" topLeftCell="M1" zoomScale="68" zoomScaleNormal="68" workbookViewId="0">
      <pane ySplit="5" topLeftCell="P6" activePane="bottomLeft" state="frozen"/>
      <selection pane="bottomLeft" activeCell="Z20" sqref="Z6:Z20"/>
    </sheetView>
  </sheetViews>
  <sheetFormatPr defaultColWidth="0" defaultRowHeight="11.25" customHeight="1" zeroHeight="1"/>
  <cols>
    <col min="1" max="1" width="5" style="47" customWidth="1"/>
    <col min="2"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55.4257812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15.75"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15.75"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36" s="19" customFormat="1" ht="77.099999999999994" customHeight="1">
      <c r="A5" s="11" t="s">
        <v>23</v>
      </c>
      <c r="B5" s="11" t="s">
        <v>24</v>
      </c>
      <c r="C5" s="11" t="s">
        <v>396</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88.5">
      <c r="A6" s="40">
        <v>1</v>
      </c>
      <c r="B6" s="24" t="s">
        <v>302</v>
      </c>
      <c r="C6" s="24" t="s">
        <v>397</v>
      </c>
      <c r="D6" s="41" t="s">
        <v>398</v>
      </c>
      <c r="E6" s="24" t="s">
        <v>399</v>
      </c>
      <c r="F6" s="24" t="s">
        <v>400</v>
      </c>
      <c r="G6" s="24" t="s">
        <v>370</v>
      </c>
      <c r="H6" s="24" t="s">
        <v>293</v>
      </c>
      <c r="I6" s="24" t="s">
        <v>401</v>
      </c>
      <c r="J6" s="101" t="s">
        <v>236</v>
      </c>
      <c r="K6" s="41" t="s">
        <v>402</v>
      </c>
      <c r="L6" s="41" t="s">
        <v>403</v>
      </c>
      <c r="M6" s="90">
        <v>1</v>
      </c>
      <c r="N6" s="44" t="s">
        <v>108</v>
      </c>
      <c r="O6" s="98" t="s">
        <v>404</v>
      </c>
      <c r="P6" s="44" t="s">
        <v>159</v>
      </c>
      <c r="Q6" s="29">
        <v>45689</v>
      </c>
      <c r="R6" s="30">
        <v>46021</v>
      </c>
      <c r="S6" s="24" t="s">
        <v>405</v>
      </c>
      <c r="T6" s="41" t="s">
        <v>406</v>
      </c>
      <c r="U6" s="32">
        <v>5</v>
      </c>
      <c r="V6" s="33" t="s">
        <v>407</v>
      </c>
      <c r="W6" s="92">
        <v>0.2</v>
      </c>
      <c r="X6" s="92">
        <v>0.5</v>
      </c>
      <c r="Y6" s="92">
        <v>0.7</v>
      </c>
      <c r="Z6" s="93">
        <v>1</v>
      </c>
      <c r="AA6" s="34">
        <v>0.25</v>
      </c>
      <c r="AB6" s="34">
        <f t="shared" ref="AB6:AB20" si="0">IFERROR(((AA6/M6)*U6)/100, 0)</f>
        <v>1.2500000000000001E-2</v>
      </c>
      <c r="AC6" s="34">
        <v>0.57599999999999996</v>
      </c>
      <c r="AD6" s="35">
        <f t="shared" ref="AD6:AD20" si="1">IFERROR(((AC6/M6)*U6)/100,0)</f>
        <v>2.8799999999999999E-2</v>
      </c>
      <c r="AE6" s="34">
        <v>0.71</v>
      </c>
      <c r="AF6" s="35">
        <f t="shared" ref="AF6:AF20" si="2">IFERROR(((AE6/M6)*U6)/100,0)</f>
        <v>3.5499999999999997E-2</v>
      </c>
      <c r="AG6" s="34">
        <v>0.79700000000000004</v>
      </c>
      <c r="AH6" s="35">
        <f t="shared" ref="AH6:AH20" si="3">IFERROR(((AG6/M6)*U6)/100,0)</f>
        <v>3.9850000000000003E-2</v>
      </c>
      <c r="AI6" s="36">
        <f t="shared" ref="AI6:AI20" si="4">IF(NOT(AG6=0), AG6, IF(NOT(AE6=0), AE6, IF(NOT(AC6=0), AC6, IF(NOT(AA6=0), AA6, 0))))</f>
        <v>0.79700000000000004</v>
      </c>
      <c r="AJ6" s="35">
        <f t="shared" ref="AJ6:AJ20" si="5">IFERROR(MIN((AI6/M6)*U6, U6)/100, 0)</f>
        <v>3.9850000000000003E-2</v>
      </c>
    </row>
    <row r="7" spans="1:36" s="3" customFormat="1" ht="117" customHeight="1">
      <c r="A7" s="40">
        <v>2</v>
      </c>
      <c r="B7" s="24" t="s">
        <v>302</v>
      </c>
      <c r="C7" s="24" t="s">
        <v>397</v>
      </c>
      <c r="D7" s="41" t="s">
        <v>408</v>
      </c>
      <c r="E7" s="24" t="s">
        <v>399</v>
      </c>
      <c r="F7" s="24" t="s">
        <v>400</v>
      </c>
      <c r="G7" s="24" t="s">
        <v>370</v>
      </c>
      <c r="H7" s="24" t="s">
        <v>293</v>
      </c>
      <c r="I7" s="24" t="s">
        <v>401</v>
      </c>
      <c r="J7" s="101" t="s">
        <v>236</v>
      </c>
      <c r="K7" s="24" t="s">
        <v>409</v>
      </c>
      <c r="L7" s="24" t="s">
        <v>410</v>
      </c>
      <c r="M7" s="90">
        <v>1</v>
      </c>
      <c r="N7" s="40" t="s">
        <v>108</v>
      </c>
      <c r="O7" s="98" t="s">
        <v>411</v>
      </c>
      <c r="P7" s="44" t="s">
        <v>159</v>
      </c>
      <c r="Q7" s="29">
        <v>45689</v>
      </c>
      <c r="R7" s="30">
        <v>46021</v>
      </c>
      <c r="S7" s="24" t="s">
        <v>412</v>
      </c>
      <c r="T7" s="41" t="s">
        <v>406</v>
      </c>
      <c r="U7" s="32">
        <v>8</v>
      </c>
      <c r="V7" s="33" t="s">
        <v>413</v>
      </c>
      <c r="W7" s="92">
        <v>0.15</v>
      </c>
      <c r="X7" s="92">
        <v>0.4</v>
      </c>
      <c r="Y7" s="92">
        <v>0.7</v>
      </c>
      <c r="Z7" s="93">
        <v>1</v>
      </c>
      <c r="AA7" s="34">
        <v>0.15</v>
      </c>
      <c r="AB7" s="34">
        <f t="shared" si="0"/>
        <v>1.2E-2</v>
      </c>
      <c r="AC7" s="34">
        <v>0.4</v>
      </c>
      <c r="AD7" s="35">
        <f t="shared" si="1"/>
        <v>3.2000000000000001E-2</v>
      </c>
      <c r="AE7" s="34">
        <v>0.7</v>
      </c>
      <c r="AF7" s="35">
        <f t="shared" si="2"/>
        <v>5.5999999999999994E-2</v>
      </c>
      <c r="AG7" s="34">
        <v>1</v>
      </c>
      <c r="AH7" s="35">
        <f t="shared" si="3"/>
        <v>0.08</v>
      </c>
      <c r="AI7" s="36">
        <f t="shared" si="4"/>
        <v>1</v>
      </c>
      <c r="AJ7" s="35">
        <f t="shared" si="5"/>
        <v>0.08</v>
      </c>
    </row>
    <row r="8" spans="1:36" s="3" customFormat="1" ht="100.5">
      <c r="A8" s="40">
        <v>3</v>
      </c>
      <c r="B8" s="24" t="s">
        <v>302</v>
      </c>
      <c r="C8" s="24" t="s">
        <v>397</v>
      </c>
      <c r="D8" s="41" t="s">
        <v>398</v>
      </c>
      <c r="E8" s="24" t="s">
        <v>399</v>
      </c>
      <c r="F8" s="24" t="s">
        <v>400</v>
      </c>
      <c r="G8" s="24" t="s">
        <v>370</v>
      </c>
      <c r="H8" s="24" t="s">
        <v>293</v>
      </c>
      <c r="I8" s="24" t="s">
        <v>401</v>
      </c>
      <c r="J8" s="101" t="s">
        <v>236</v>
      </c>
      <c r="K8" s="24" t="s">
        <v>414</v>
      </c>
      <c r="L8" s="24" t="s">
        <v>415</v>
      </c>
      <c r="M8" s="90">
        <v>1</v>
      </c>
      <c r="N8" s="40" t="s">
        <v>108</v>
      </c>
      <c r="O8" s="98" t="s">
        <v>416</v>
      </c>
      <c r="P8" s="44" t="s">
        <v>159</v>
      </c>
      <c r="Q8" s="29">
        <v>45689</v>
      </c>
      <c r="R8" s="30">
        <v>46021</v>
      </c>
      <c r="S8" s="24" t="s">
        <v>417</v>
      </c>
      <c r="T8" s="41" t="s">
        <v>406</v>
      </c>
      <c r="U8" s="32">
        <v>7</v>
      </c>
      <c r="V8" s="33" t="s">
        <v>418</v>
      </c>
      <c r="W8" s="92">
        <v>0.1</v>
      </c>
      <c r="X8" s="92">
        <v>0.3</v>
      </c>
      <c r="Y8" s="92">
        <v>0.6</v>
      </c>
      <c r="Z8" s="93">
        <v>1</v>
      </c>
      <c r="AA8" s="34">
        <v>5.5E-2</v>
      </c>
      <c r="AB8" s="34">
        <f t="shared" si="0"/>
        <v>3.8500000000000001E-3</v>
      </c>
      <c r="AC8" s="34">
        <v>0.61899999999999999</v>
      </c>
      <c r="AD8" s="35">
        <f t="shared" si="1"/>
        <v>4.333E-2</v>
      </c>
      <c r="AE8" s="34">
        <v>0.91</v>
      </c>
      <c r="AF8" s="35">
        <f t="shared" si="2"/>
        <v>6.3700000000000007E-2</v>
      </c>
      <c r="AG8" s="34">
        <v>1</v>
      </c>
      <c r="AH8" s="35">
        <f t="shared" si="3"/>
        <v>7.0000000000000007E-2</v>
      </c>
      <c r="AI8" s="36">
        <f t="shared" si="4"/>
        <v>1</v>
      </c>
      <c r="AJ8" s="35">
        <f t="shared" si="5"/>
        <v>7.0000000000000007E-2</v>
      </c>
    </row>
    <row r="9" spans="1:36" s="3" customFormat="1" ht="75.75">
      <c r="A9" s="40">
        <v>4</v>
      </c>
      <c r="B9" s="24" t="s">
        <v>302</v>
      </c>
      <c r="C9" s="24" t="s">
        <v>419</v>
      </c>
      <c r="D9" s="41" t="s">
        <v>398</v>
      </c>
      <c r="E9" s="24" t="s">
        <v>399</v>
      </c>
      <c r="F9" s="24" t="s">
        <v>400</v>
      </c>
      <c r="G9" s="24" t="s">
        <v>370</v>
      </c>
      <c r="H9" s="24" t="s">
        <v>293</v>
      </c>
      <c r="I9" s="24" t="s">
        <v>401</v>
      </c>
      <c r="J9" s="101" t="s">
        <v>236</v>
      </c>
      <c r="K9" s="24" t="s">
        <v>420</v>
      </c>
      <c r="L9" s="24" t="s">
        <v>421</v>
      </c>
      <c r="M9" s="102">
        <v>1</v>
      </c>
      <c r="N9" s="40" t="s">
        <v>108</v>
      </c>
      <c r="O9" s="98" t="s">
        <v>422</v>
      </c>
      <c r="P9" s="44" t="s">
        <v>159</v>
      </c>
      <c r="Q9" s="29">
        <v>45689</v>
      </c>
      <c r="R9" s="30">
        <v>46021</v>
      </c>
      <c r="S9" s="24" t="s">
        <v>405</v>
      </c>
      <c r="T9" s="41" t="s">
        <v>423</v>
      </c>
      <c r="U9" s="32">
        <v>4.5</v>
      </c>
      <c r="V9" s="33" t="s">
        <v>424</v>
      </c>
      <c r="W9" s="92">
        <v>0.2</v>
      </c>
      <c r="X9" s="92">
        <v>0.5</v>
      </c>
      <c r="Y9" s="92">
        <v>0.7</v>
      </c>
      <c r="Z9" s="93">
        <v>1</v>
      </c>
      <c r="AA9" s="34">
        <v>0.3</v>
      </c>
      <c r="AB9" s="34">
        <f t="shared" si="0"/>
        <v>1.3499999999999998E-2</v>
      </c>
      <c r="AC9" s="34">
        <v>0.77700000000000002</v>
      </c>
      <c r="AD9" s="35">
        <f t="shared" si="1"/>
        <v>3.4965000000000003E-2</v>
      </c>
      <c r="AE9" s="34">
        <v>0.97899999999999998</v>
      </c>
      <c r="AF9" s="35">
        <f t="shared" si="2"/>
        <v>4.4054999999999997E-2</v>
      </c>
      <c r="AG9" s="34">
        <v>1</v>
      </c>
      <c r="AH9" s="35">
        <f t="shared" si="3"/>
        <v>4.4999999999999998E-2</v>
      </c>
      <c r="AI9" s="36">
        <f t="shared" si="4"/>
        <v>1</v>
      </c>
      <c r="AJ9" s="35">
        <f t="shared" si="5"/>
        <v>4.4999999999999998E-2</v>
      </c>
    </row>
    <row r="10" spans="1:36" s="3" customFormat="1" ht="117" customHeight="1">
      <c r="A10" s="40">
        <v>5</v>
      </c>
      <c r="B10" s="24" t="s">
        <v>302</v>
      </c>
      <c r="C10" s="24" t="s">
        <v>419</v>
      </c>
      <c r="D10" s="41" t="s">
        <v>408</v>
      </c>
      <c r="E10" s="24" t="s">
        <v>399</v>
      </c>
      <c r="F10" s="24" t="s">
        <v>400</v>
      </c>
      <c r="G10" s="24" t="s">
        <v>370</v>
      </c>
      <c r="H10" s="24" t="s">
        <v>293</v>
      </c>
      <c r="I10" s="24" t="s">
        <v>401</v>
      </c>
      <c r="J10" s="101" t="s">
        <v>236</v>
      </c>
      <c r="K10" s="24" t="s">
        <v>425</v>
      </c>
      <c r="L10" s="24" t="s">
        <v>426</v>
      </c>
      <c r="M10" s="102">
        <v>1</v>
      </c>
      <c r="N10" s="40" t="s">
        <v>108</v>
      </c>
      <c r="O10" s="98" t="s">
        <v>427</v>
      </c>
      <c r="P10" s="44" t="s">
        <v>159</v>
      </c>
      <c r="Q10" s="29">
        <v>45689</v>
      </c>
      <c r="R10" s="30">
        <v>46021</v>
      </c>
      <c r="S10" s="24" t="s">
        <v>412</v>
      </c>
      <c r="T10" s="41" t="s">
        <v>423</v>
      </c>
      <c r="U10" s="32">
        <v>4.5</v>
      </c>
      <c r="V10" s="33" t="s">
        <v>428</v>
      </c>
      <c r="W10" s="92">
        <v>0.15</v>
      </c>
      <c r="X10" s="92">
        <v>0.4</v>
      </c>
      <c r="Y10" s="92">
        <v>0.7</v>
      </c>
      <c r="Z10" s="93">
        <v>1</v>
      </c>
      <c r="AA10" s="34">
        <v>0.15</v>
      </c>
      <c r="AB10" s="34">
        <f t="shared" si="0"/>
        <v>6.7499999999999991E-3</v>
      </c>
      <c r="AC10" s="34">
        <v>0.4</v>
      </c>
      <c r="AD10" s="35">
        <f t="shared" si="1"/>
        <v>1.8000000000000002E-2</v>
      </c>
      <c r="AE10" s="34">
        <v>0.7</v>
      </c>
      <c r="AF10" s="35">
        <f t="shared" si="2"/>
        <v>3.15E-2</v>
      </c>
      <c r="AG10" s="34">
        <v>1</v>
      </c>
      <c r="AH10" s="35">
        <f t="shared" si="3"/>
        <v>4.4999999999999998E-2</v>
      </c>
      <c r="AI10" s="36">
        <f t="shared" si="4"/>
        <v>1</v>
      </c>
      <c r="AJ10" s="35">
        <f t="shared" si="5"/>
        <v>4.4999999999999998E-2</v>
      </c>
    </row>
    <row r="11" spans="1:36" s="3" customFormat="1" ht="117" customHeight="1">
      <c r="A11" s="40">
        <v>6</v>
      </c>
      <c r="B11" s="24" t="s">
        <v>302</v>
      </c>
      <c r="C11" s="24" t="s">
        <v>419</v>
      </c>
      <c r="D11" s="41" t="s">
        <v>398</v>
      </c>
      <c r="E11" s="24" t="s">
        <v>399</v>
      </c>
      <c r="F11" s="24" t="s">
        <v>400</v>
      </c>
      <c r="G11" s="24" t="s">
        <v>370</v>
      </c>
      <c r="H11" s="24" t="s">
        <v>293</v>
      </c>
      <c r="I11" s="24" t="s">
        <v>401</v>
      </c>
      <c r="J11" s="101" t="s">
        <v>236</v>
      </c>
      <c r="K11" s="24" t="s">
        <v>429</v>
      </c>
      <c r="L11" s="24" t="s">
        <v>430</v>
      </c>
      <c r="M11" s="102">
        <v>1</v>
      </c>
      <c r="N11" s="40" t="s">
        <v>108</v>
      </c>
      <c r="O11" s="98" t="s">
        <v>431</v>
      </c>
      <c r="P11" s="44" t="s">
        <v>159</v>
      </c>
      <c r="Q11" s="29">
        <v>45689</v>
      </c>
      <c r="R11" s="30">
        <v>46021</v>
      </c>
      <c r="S11" s="24" t="s">
        <v>417</v>
      </c>
      <c r="T11" s="41" t="s">
        <v>423</v>
      </c>
      <c r="U11" s="32">
        <v>6</v>
      </c>
      <c r="V11" s="33" t="s">
        <v>432</v>
      </c>
      <c r="W11" s="92">
        <v>0.1</v>
      </c>
      <c r="X11" s="92">
        <v>0.3</v>
      </c>
      <c r="Y11" s="92">
        <v>0.6</v>
      </c>
      <c r="Z11" s="93">
        <v>1</v>
      </c>
      <c r="AA11" s="34">
        <v>0.05</v>
      </c>
      <c r="AB11" s="34">
        <f t="shared" si="0"/>
        <v>3.0000000000000005E-3</v>
      </c>
      <c r="AC11" s="34">
        <v>0.25</v>
      </c>
      <c r="AD11" s="35">
        <f t="shared" si="1"/>
        <v>1.4999999999999999E-2</v>
      </c>
      <c r="AE11" s="34">
        <v>1</v>
      </c>
      <c r="AF11" s="35">
        <f t="shared" si="2"/>
        <v>0.06</v>
      </c>
      <c r="AG11" s="34">
        <v>1</v>
      </c>
      <c r="AH11" s="35">
        <f t="shared" si="3"/>
        <v>0.06</v>
      </c>
      <c r="AI11" s="36">
        <f t="shared" si="4"/>
        <v>1</v>
      </c>
      <c r="AJ11" s="35">
        <f t="shared" si="5"/>
        <v>0.06</v>
      </c>
    </row>
    <row r="12" spans="1:36" s="3" customFormat="1" ht="75.75">
      <c r="A12" s="40">
        <v>7</v>
      </c>
      <c r="B12" s="24" t="s">
        <v>302</v>
      </c>
      <c r="C12" s="24" t="s">
        <v>433</v>
      </c>
      <c r="D12" s="41" t="s">
        <v>398</v>
      </c>
      <c r="E12" s="24" t="s">
        <v>399</v>
      </c>
      <c r="F12" s="24" t="s">
        <v>400</v>
      </c>
      <c r="G12" s="24" t="s">
        <v>370</v>
      </c>
      <c r="H12" s="24" t="s">
        <v>293</v>
      </c>
      <c r="I12" s="24" t="s">
        <v>401</v>
      </c>
      <c r="J12" s="101" t="s">
        <v>236</v>
      </c>
      <c r="K12" s="24" t="s">
        <v>434</v>
      </c>
      <c r="L12" s="24" t="s">
        <v>435</v>
      </c>
      <c r="M12" s="102">
        <v>1</v>
      </c>
      <c r="N12" s="40" t="s">
        <v>108</v>
      </c>
      <c r="O12" s="98" t="s">
        <v>436</v>
      </c>
      <c r="P12" s="44" t="s">
        <v>159</v>
      </c>
      <c r="Q12" s="29">
        <v>45689</v>
      </c>
      <c r="R12" s="30">
        <v>46021</v>
      </c>
      <c r="S12" s="24" t="s">
        <v>405</v>
      </c>
      <c r="T12" s="41" t="s">
        <v>437</v>
      </c>
      <c r="U12" s="32">
        <v>4.5</v>
      </c>
      <c r="V12" s="33" t="s">
        <v>438</v>
      </c>
      <c r="W12" s="92">
        <v>0.2</v>
      </c>
      <c r="X12" s="92">
        <v>0.5</v>
      </c>
      <c r="Y12" s="92">
        <v>0.7</v>
      </c>
      <c r="Z12" s="93">
        <v>1</v>
      </c>
      <c r="AA12" s="34">
        <v>0.3</v>
      </c>
      <c r="AB12" s="34">
        <f t="shared" si="0"/>
        <v>1.3499999999999998E-2</v>
      </c>
      <c r="AC12" s="34">
        <v>0.45900000000000002</v>
      </c>
      <c r="AD12" s="35">
        <f t="shared" si="1"/>
        <v>2.0655E-2</v>
      </c>
      <c r="AE12" s="34">
        <v>0.51</v>
      </c>
      <c r="AF12" s="35">
        <f t="shared" si="2"/>
        <v>2.2949999999999998E-2</v>
      </c>
      <c r="AG12" s="34">
        <v>0.52400000000000002</v>
      </c>
      <c r="AH12" s="35">
        <f t="shared" si="3"/>
        <v>2.358E-2</v>
      </c>
      <c r="AI12" s="36">
        <f t="shared" si="4"/>
        <v>0.52400000000000002</v>
      </c>
      <c r="AJ12" s="35">
        <f t="shared" si="5"/>
        <v>2.358E-2</v>
      </c>
    </row>
    <row r="13" spans="1:36" s="3" customFormat="1" ht="117" customHeight="1">
      <c r="A13" s="40">
        <v>8</v>
      </c>
      <c r="B13" s="24" t="s">
        <v>302</v>
      </c>
      <c r="C13" s="24" t="s">
        <v>433</v>
      </c>
      <c r="D13" s="41" t="s">
        <v>408</v>
      </c>
      <c r="E13" s="24" t="s">
        <v>399</v>
      </c>
      <c r="F13" s="24" t="s">
        <v>400</v>
      </c>
      <c r="G13" s="24" t="s">
        <v>370</v>
      </c>
      <c r="H13" s="24" t="s">
        <v>293</v>
      </c>
      <c r="I13" s="24" t="s">
        <v>401</v>
      </c>
      <c r="J13" s="101" t="s">
        <v>236</v>
      </c>
      <c r="K13" s="24" t="s">
        <v>439</v>
      </c>
      <c r="L13" s="24" t="s">
        <v>440</v>
      </c>
      <c r="M13" s="102">
        <v>1</v>
      </c>
      <c r="N13" s="40" t="s">
        <v>108</v>
      </c>
      <c r="O13" s="98" t="s">
        <v>441</v>
      </c>
      <c r="P13" s="44" t="s">
        <v>159</v>
      </c>
      <c r="Q13" s="29">
        <v>45689</v>
      </c>
      <c r="R13" s="30">
        <v>46021</v>
      </c>
      <c r="S13" s="24" t="s">
        <v>442</v>
      </c>
      <c r="T13" s="41" t="s">
        <v>437</v>
      </c>
      <c r="U13" s="32">
        <v>4.5</v>
      </c>
      <c r="V13" s="33" t="s">
        <v>443</v>
      </c>
      <c r="W13" s="92">
        <v>0.15</v>
      </c>
      <c r="X13" s="92">
        <v>0.4</v>
      </c>
      <c r="Y13" s="92">
        <v>0.7</v>
      </c>
      <c r="Z13" s="93">
        <v>1</v>
      </c>
      <c r="AA13" s="34">
        <v>0.15</v>
      </c>
      <c r="AB13" s="34">
        <f t="shared" si="0"/>
        <v>6.7499999999999991E-3</v>
      </c>
      <c r="AC13" s="34">
        <v>0.4</v>
      </c>
      <c r="AD13" s="35">
        <f t="shared" si="1"/>
        <v>1.8000000000000002E-2</v>
      </c>
      <c r="AE13" s="34">
        <v>0.7</v>
      </c>
      <c r="AF13" s="35">
        <f t="shared" si="2"/>
        <v>3.15E-2</v>
      </c>
      <c r="AG13" s="34">
        <v>1</v>
      </c>
      <c r="AH13" s="35">
        <f t="shared" si="3"/>
        <v>4.4999999999999998E-2</v>
      </c>
      <c r="AI13" s="36">
        <f t="shared" si="4"/>
        <v>1</v>
      </c>
      <c r="AJ13" s="35">
        <f t="shared" si="5"/>
        <v>4.4999999999999998E-2</v>
      </c>
    </row>
    <row r="14" spans="1:36" s="3" customFormat="1" ht="117" customHeight="1">
      <c r="A14" s="40">
        <v>9</v>
      </c>
      <c r="B14" s="24" t="s">
        <v>302</v>
      </c>
      <c r="C14" s="24" t="s">
        <v>433</v>
      </c>
      <c r="D14" s="41" t="s">
        <v>398</v>
      </c>
      <c r="E14" s="24" t="s">
        <v>399</v>
      </c>
      <c r="F14" s="24" t="s">
        <v>400</v>
      </c>
      <c r="G14" s="24" t="s">
        <v>370</v>
      </c>
      <c r="H14" s="24" t="s">
        <v>293</v>
      </c>
      <c r="I14" s="24" t="s">
        <v>401</v>
      </c>
      <c r="J14" s="101" t="s">
        <v>236</v>
      </c>
      <c r="K14" s="24" t="s">
        <v>444</v>
      </c>
      <c r="L14" s="24" t="s">
        <v>445</v>
      </c>
      <c r="M14" s="102">
        <v>1</v>
      </c>
      <c r="N14" s="40" t="s">
        <v>108</v>
      </c>
      <c r="O14" s="98" t="s">
        <v>446</v>
      </c>
      <c r="P14" s="44" t="s">
        <v>159</v>
      </c>
      <c r="Q14" s="29">
        <v>45689</v>
      </c>
      <c r="R14" s="30">
        <v>46021</v>
      </c>
      <c r="S14" s="24" t="s">
        <v>417</v>
      </c>
      <c r="T14" s="41" t="s">
        <v>437</v>
      </c>
      <c r="U14" s="32">
        <v>6</v>
      </c>
      <c r="V14" s="33" t="s">
        <v>447</v>
      </c>
      <c r="W14" s="92">
        <v>0.1</v>
      </c>
      <c r="X14" s="92">
        <v>0.3</v>
      </c>
      <c r="Y14" s="92">
        <v>0.6</v>
      </c>
      <c r="Z14" s="93">
        <v>1</v>
      </c>
      <c r="AA14" s="34">
        <v>5.5E-2</v>
      </c>
      <c r="AB14" s="34">
        <f t="shared" si="0"/>
        <v>3.3E-3</v>
      </c>
      <c r="AC14" s="34">
        <v>0.26</v>
      </c>
      <c r="AD14" s="35">
        <f t="shared" si="1"/>
        <v>1.5600000000000001E-2</v>
      </c>
      <c r="AE14" s="34">
        <v>0.6</v>
      </c>
      <c r="AF14" s="35">
        <f t="shared" si="2"/>
        <v>3.5999999999999997E-2</v>
      </c>
      <c r="AG14" s="34">
        <v>1</v>
      </c>
      <c r="AH14" s="35">
        <f t="shared" si="3"/>
        <v>0.06</v>
      </c>
      <c r="AI14" s="36">
        <f t="shared" si="4"/>
        <v>1</v>
      </c>
      <c r="AJ14" s="35">
        <f t="shared" si="5"/>
        <v>0.06</v>
      </c>
    </row>
    <row r="15" spans="1:36" s="3" customFormat="1" ht="113.25">
      <c r="A15" s="40">
        <v>10</v>
      </c>
      <c r="B15" s="24" t="s">
        <v>302</v>
      </c>
      <c r="C15" s="24" t="s">
        <v>448</v>
      </c>
      <c r="D15" s="41" t="s">
        <v>449</v>
      </c>
      <c r="E15" s="24" t="s">
        <v>399</v>
      </c>
      <c r="F15" s="24" t="s">
        <v>400</v>
      </c>
      <c r="G15" s="24" t="s">
        <v>370</v>
      </c>
      <c r="H15" s="24" t="s">
        <v>293</v>
      </c>
      <c r="I15" s="24" t="s">
        <v>401</v>
      </c>
      <c r="J15" s="101" t="s">
        <v>236</v>
      </c>
      <c r="K15" s="24" t="s">
        <v>450</v>
      </c>
      <c r="L15" s="24" t="s">
        <v>451</v>
      </c>
      <c r="M15" s="102">
        <v>1</v>
      </c>
      <c r="N15" s="40" t="s">
        <v>108</v>
      </c>
      <c r="O15" s="98" t="s">
        <v>452</v>
      </c>
      <c r="P15" s="44" t="s">
        <v>159</v>
      </c>
      <c r="Q15" s="29">
        <v>45689</v>
      </c>
      <c r="R15" s="30">
        <v>46021</v>
      </c>
      <c r="S15" s="24" t="s">
        <v>453</v>
      </c>
      <c r="T15" s="41" t="s">
        <v>454</v>
      </c>
      <c r="U15" s="32">
        <v>10</v>
      </c>
      <c r="V15" s="33" t="s">
        <v>455</v>
      </c>
      <c r="W15" s="92">
        <v>0.2</v>
      </c>
      <c r="X15" s="92">
        <v>0.55000000000000004</v>
      </c>
      <c r="Y15" s="92">
        <v>0.7</v>
      </c>
      <c r="Z15" s="93">
        <v>1</v>
      </c>
      <c r="AA15" s="34">
        <v>0.2</v>
      </c>
      <c r="AB15" s="34">
        <f t="shared" si="0"/>
        <v>0.02</v>
      </c>
      <c r="AC15" s="34">
        <v>0.31</v>
      </c>
      <c r="AD15" s="35">
        <f t="shared" si="1"/>
        <v>3.1E-2</v>
      </c>
      <c r="AE15" s="34">
        <v>0.6</v>
      </c>
      <c r="AF15" s="35">
        <f t="shared" si="2"/>
        <v>0.06</v>
      </c>
      <c r="AG15" s="34">
        <v>1</v>
      </c>
      <c r="AH15" s="35">
        <f t="shared" si="3"/>
        <v>0.1</v>
      </c>
      <c r="AI15" s="36">
        <f t="shared" si="4"/>
        <v>1</v>
      </c>
      <c r="AJ15" s="35">
        <f t="shared" si="5"/>
        <v>0.1</v>
      </c>
    </row>
    <row r="16" spans="1:36" s="3" customFormat="1" ht="117" customHeight="1">
      <c r="A16" s="40">
        <v>11</v>
      </c>
      <c r="B16" s="24" t="s">
        <v>302</v>
      </c>
      <c r="C16" s="24" t="s">
        <v>448</v>
      </c>
      <c r="D16" s="41" t="s">
        <v>408</v>
      </c>
      <c r="E16" s="24" t="s">
        <v>399</v>
      </c>
      <c r="F16" s="24" t="s">
        <v>400</v>
      </c>
      <c r="G16" s="24" t="s">
        <v>370</v>
      </c>
      <c r="H16" s="24" t="s">
        <v>293</v>
      </c>
      <c r="I16" s="24" t="s">
        <v>401</v>
      </c>
      <c r="J16" s="101" t="s">
        <v>236</v>
      </c>
      <c r="K16" s="24" t="s">
        <v>456</v>
      </c>
      <c r="L16" s="24" t="s">
        <v>457</v>
      </c>
      <c r="M16" s="102">
        <v>1</v>
      </c>
      <c r="N16" s="40" t="s">
        <v>108</v>
      </c>
      <c r="O16" s="98" t="s">
        <v>458</v>
      </c>
      <c r="P16" s="44" t="s">
        <v>159</v>
      </c>
      <c r="Q16" s="29">
        <v>45689</v>
      </c>
      <c r="R16" s="30">
        <v>46021</v>
      </c>
      <c r="S16" s="24" t="s">
        <v>453</v>
      </c>
      <c r="T16" s="41" t="s">
        <v>454</v>
      </c>
      <c r="U16" s="32">
        <v>2.5</v>
      </c>
      <c r="V16" s="33" t="s">
        <v>459</v>
      </c>
      <c r="W16" s="92">
        <v>0.4</v>
      </c>
      <c r="X16" s="92">
        <v>0.6</v>
      </c>
      <c r="Y16" s="92">
        <v>0.8</v>
      </c>
      <c r="Z16" s="93">
        <v>1</v>
      </c>
      <c r="AA16" s="34">
        <v>0.3</v>
      </c>
      <c r="AB16" s="34">
        <f t="shared" si="0"/>
        <v>7.4999999999999997E-3</v>
      </c>
      <c r="AC16" s="34">
        <v>0.8</v>
      </c>
      <c r="AD16" s="35">
        <f t="shared" si="1"/>
        <v>0.02</v>
      </c>
      <c r="AE16" s="34">
        <v>0.9</v>
      </c>
      <c r="AF16" s="35">
        <f t="shared" si="2"/>
        <v>2.2499999999999999E-2</v>
      </c>
      <c r="AG16" s="34">
        <v>1</v>
      </c>
      <c r="AH16" s="35">
        <f t="shared" si="3"/>
        <v>2.5000000000000001E-2</v>
      </c>
      <c r="AI16" s="36">
        <f t="shared" si="4"/>
        <v>1</v>
      </c>
      <c r="AJ16" s="35">
        <f t="shared" si="5"/>
        <v>2.5000000000000001E-2</v>
      </c>
    </row>
    <row r="17" spans="1:36" s="3" customFormat="1" ht="117" customHeight="1">
      <c r="A17" s="40">
        <v>12</v>
      </c>
      <c r="B17" s="24" t="s">
        <v>302</v>
      </c>
      <c r="C17" s="24" t="s">
        <v>448</v>
      </c>
      <c r="D17" s="41" t="s">
        <v>398</v>
      </c>
      <c r="E17" s="24" t="s">
        <v>399</v>
      </c>
      <c r="F17" s="24" t="s">
        <v>400</v>
      </c>
      <c r="G17" s="24" t="s">
        <v>370</v>
      </c>
      <c r="H17" s="24" t="s">
        <v>293</v>
      </c>
      <c r="I17" s="24" t="s">
        <v>401</v>
      </c>
      <c r="J17" s="101" t="s">
        <v>236</v>
      </c>
      <c r="K17" s="24" t="s">
        <v>460</v>
      </c>
      <c r="L17" s="24" t="s">
        <v>461</v>
      </c>
      <c r="M17" s="102">
        <v>1</v>
      </c>
      <c r="N17" s="40" t="s">
        <v>108</v>
      </c>
      <c r="O17" s="98" t="s">
        <v>462</v>
      </c>
      <c r="P17" s="44" t="s">
        <v>159</v>
      </c>
      <c r="Q17" s="29">
        <v>45689</v>
      </c>
      <c r="R17" s="30">
        <v>46021</v>
      </c>
      <c r="S17" s="24" t="s">
        <v>463</v>
      </c>
      <c r="T17" s="41" t="s">
        <v>454</v>
      </c>
      <c r="U17" s="32">
        <v>2.5</v>
      </c>
      <c r="V17" s="33" t="s">
        <v>464</v>
      </c>
      <c r="W17" s="92">
        <v>0.2</v>
      </c>
      <c r="X17" s="92">
        <v>0.4</v>
      </c>
      <c r="Y17" s="92">
        <v>0.7</v>
      </c>
      <c r="Z17" s="93">
        <v>1</v>
      </c>
      <c r="AA17" s="34">
        <v>0.1</v>
      </c>
      <c r="AB17" s="34">
        <f t="shared" si="0"/>
        <v>2.5000000000000001E-3</v>
      </c>
      <c r="AC17" s="34">
        <v>0.2</v>
      </c>
      <c r="AD17" s="35">
        <f t="shared" si="1"/>
        <v>5.0000000000000001E-3</v>
      </c>
      <c r="AE17" s="34">
        <v>0.64</v>
      </c>
      <c r="AF17" s="35">
        <f t="shared" si="2"/>
        <v>1.6E-2</v>
      </c>
      <c r="AG17" s="34">
        <v>0.85</v>
      </c>
      <c r="AH17" s="35">
        <f t="shared" si="3"/>
        <v>2.1250000000000002E-2</v>
      </c>
      <c r="AI17" s="36">
        <f t="shared" si="4"/>
        <v>0.85</v>
      </c>
      <c r="AJ17" s="35">
        <f t="shared" si="5"/>
        <v>2.1250000000000002E-2</v>
      </c>
    </row>
    <row r="18" spans="1:36" s="3" customFormat="1" ht="117" customHeight="1">
      <c r="A18" s="40">
        <v>14</v>
      </c>
      <c r="B18" s="24" t="s">
        <v>302</v>
      </c>
      <c r="C18" s="24" t="s">
        <v>465</v>
      </c>
      <c r="D18" s="41" t="s">
        <v>466</v>
      </c>
      <c r="E18" s="24" t="s">
        <v>399</v>
      </c>
      <c r="F18" s="24" t="s">
        <v>400</v>
      </c>
      <c r="G18" s="24" t="s">
        <v>370</v>
      </c>
      <c r="H18" s="24" t="s">
        <v>293</v>
      </c>
      <c r="I18" s="24" t="s">
        <v>401</v>
      </c>
      <c r="J18" s="101" t="s">
        <v>236</v>
      </c>
      <c r="K18" s="24" t="s">
        <v>467</v>
      </c>
      <c r="L18" s="24" t="s">
        <v>468</v>
      </c>
      <c r="M18" s="102">
        <v>1</v>
      </c>
      <c r="N18" s="40" t="s">
        <v>108</v>
      </c>
      <c r="O18" s="98" t="s">
        <v>469</v>
      </c>
      <c r="P18" s="44" t="s">
        <v>159</v>
      </c>
      <c r="Q18" s="29">
        <v>45689</v>
      </c>
      <c r="R18" s="30">
        <v>46021</v>
      </c>
      <c r="S18" s="24" t="s">
        <v>453</v>
      </c>
      <c r="T18" s="41" t="s">
        <v>470</v>
      </c>
      <c r="U18" s="32">
        <v>15</v>
      </c>
      <c r="V18" s="33" t="s">
        <v>471</v>
      </c>
      <c r="W18" s="92">
        <v>0.2</v>
      </c>
      <c r="X18" s="92">
        <v>0.5</v>
      </c>
      <c r="Y18" s="92">
        <v>0.7</v>
      </c>
      <c r="Z18" s="93">
        <v>1</v>
      </c>
      <c r="AA18" s="34">
        <v>0.3</v>
      </c>
      <c r="AB18" s="34">
        <f t="shared" si="0"/>
        <v>4.4999999999999998E-2</v>
      </c>
      <c r="AC18" s="34">
        <v>0.53700000000000003</v>
      </c>
      <c r="AD18" s="35">
        <f t="shared" si="1"/>
        <v>8.0549999999999997E-2</v>
      </c>
      <c r="AE18" s="34">
        <v>0.89</v>
      </c>
      <c r="AF18" s="35">
        <f t="shared" si="2"/>
        <v>0.13350000000000001</v>
      </c>
      <c r="AG18" s="34">
        <v>1</v>
      </c>
      <c r="AH18" s="35">
        <f t="shared" si="3"/>
        <v>0.15</v>
      </c>
      <c r="AI18" s="36">
        <f t="shared" si="4"/>
        <v>1</v>
      </c>
      <c r="AJ18" s="35">
        <f t="shared" si="5"/>
        <v>0.15</v>
      </c>
    </row>
    <row r="19" spans="1:36" s="3" customFormat="1" ht="117" customHeight="1">
      <c r="A19" s="40">
        <v>15</v>
      </c>
      <c r="B19" s="24" t="s">
        <v>302</v>
      </c>
      <c r="C19" s="24" t="s">
        <v>472</v>
      </c>
      <c r="D19" s="41" t="s">
        <v>473</v>
      </c>
      <c r="E19" s="24" t="s">
        <v>399</v>
      </c>
      <c r="F19" s="24" t="s">
        <v>400</v>
      </c>
      <c r="G19" s="24" t="s">
        <v>370</v>
      </c>
      <c r="H19" s="24" t="s">
        <v>293</v>
      </c>
      <c r="I19" s="24" t="s">
        <v>401</v>
      </c>
      <c r="J19" s="101" t="s">
        <v>236</v>
      </c>
      <c r="K19" s="24" t="s">
        <v>474</v>
      </c>
      <c r="L19" s="24" t="s">
        <v>475</v>
      </c>
      <c r="M19" s="102">
        <v>1</v>
      </c>
      <c r="N19" s="40" t="s">
        <v>69</v>
      </c>
      <c r="O19" s="98" t="s">
        <v>476</v>
      </c>
      <c r="P19" s="44" t="s">
        <v>159</v>
      </c>
      <c r="Q19" s="29">
        <v>45689</v>
      </c>
      <c r="R19" s="30">
        <v>46021</v>
      </c>
      <c r="S19" s="24" t="s">
        <v>477</v>
      </c>
      <c r="T19" s="41" t="s">
        <v>478</v>
      </c>
      <c r="U19" s="32">
        <v>10</v>
      </c>
      <c r="V19" s="33" t="s">
        <v>479</v>
      </c>
      <c r="W19" s="92">
        <v>0.15</v>
      </c>
      <c r="X19" s="92">
        <v>0.4</v>
      </c>
      <c r="Y19" s="92">
        <v>0.6</v>
      </c>
      <c r="Z19" s="93">
        <v>1</v>
      </c>
      <c r="AA19" s="34">
        <v>0.25</v>
      </c>
      <c r="AB19" s="34">
        <f t="shared" si="0"/>
        <v>2.5000000000000001E-2</v>
      </c>
      <c r="AC19" s="34">
        <v>0.59199999999999997</v>
      </c>
      <c r="AD19" s="35">
        <f t="shared" si="1"/>
        <v>5.9200000000000003E-2</v>
      </c>
      <c r="AE19" s="34">
        <v>0.68</v>
      </c>
      <c r="AF19" s="35">
        <f t="shared" si="2"/>
        <v>6.8000000000000005E-2</v>
      </c>
      <c r="AG19" s="34">
        <v>1</v>
      </c>
      <c r="AH19" s="35">
        <f t="shared" si="3"/>
        <v>0.1</v>
      </c>
      <c r="AI19" s="36">
        <f t="shared" si="4"/>
        <v>1</v>
      </c>
      <c r="AJ19" s="35">
        <f t="shared" si="5"/>
        <v>0.1</v>
      </c>
    </row>
    <row r="20" spans="1:36" s="3" customFormat="1" ht="117" customHeight="1">
      <c r="A20" s="40">
        <v>16</v>
      </c>
      <c r="B20" s="24" t="s">
        <v>302</v>
      </c>
      <c r="C20" s="24" t="s">
        <v>472</v>
      </c>
      <c r="D20" s="41" t="s">
        <v>473</v>
      </c>
      <c r="E20" s="24" t="s">
        <v>399</v>
      </c>
      <c r="F20" s="24" t="s">
        <v>400</v>
      </c>
      <c r="G20" s="24" t="s">
        <v>370</v>
      </c>
      <c r="H20" s="24" t="s">
        <v>293</v>
      </c>
      <c r="I20" s="24" t="s">
        <v>401</v>
      </c>
      <c r="J20" s="101" t="s">
        <v>236</v>
      </c>
      <c r="K20" s="24" t="s">
        <v>480</v>
      </c>
      <c r="L20" s="24" t="s">
        <v>481</v>
      </c>
      <c r="M20" s="102">
        <v>1</v>
      </c>
      <c r="N20" s="40" t="s">
        <v>108</v>
      </c>
      <c r="O20" s="98" t="s">
        <v>482</v>
      </c>
      <c r="P20" s="44" t="s">
        <v>159</v>
      </c>
      <c r="Q20" s="29">
        <v>45689</v>
      </c>
      <c r="R20" s="30">
        <v>46021</v>
      </c>
      <c r="S20" s="24" t="s">
        <v>477</v>
      </c>
      <c r="T20" s="41" t="s">
        <v>478</v>
      </c>
      <c r="U20" s="32">
        <v>10</v>
      </c>
      <c r="V20" s="33" t="s">
        <v>483</v>
      </c>
      <c r="W20" s="92">
        <v>0.1</v>
      </c>
      <c r="X20" s="92">
        <v>0.3</v>
      </c>
      <c r="Y20" s="92">
        <v>0.7</v>
      </c>
      <c r="Z20" s="93">
        <v>1</v>
      </c>
      <c r="AA20" s="34">
        <v>0.27500000000000002</v>
      </c>
      <c r="AB20" s="34">
        <f t="shared" si="0"/>
        <v>2.75E-2</v>
      </c>
      <c r="AC20" s="34">
        <v>0.55000000000000004</v>
      </c>
      <c r="AD20" s="35">
        <f t="shared" si="1"/>
        <v>5.5E-2</v>
      </c>
      <c r="AE20" s="147">
        <v>0.92500000000000004</v>
      </c>
      <c r="AF20" s="35">
        <f t="shared" si="2"/>
        <v>9.2499999999999999E-2</v>
      </c>
      <c r="AG20" s="34">
        <v>1</v>
      </c>
      <c r="AH20" s="35">
        <f t="shared" si="3"/>
        <v>0.1</v>
      </c>
      <c r="AI20" s="36">
        <f t="shared" si="4"/>
        <v>1</v>
      </c>
      <c r="AJ20" s="35">
        <f t="shared" si="5"/>
        <v>0.1</v>
      </c>
    </row>
    <row r="21" spans="1:36" ht="11.25" hidden="1" customHeight="1">
      <c r="A21" s="40">
        <v>1</v>
      </c>
      <c r="B21" s="24" t="s">
        <v>302</v>
      </c>
      <c r="C21" s="24" t="s">
        <v>419</v>
      </c>
      <c r="D21" s="41" t="s">
        <v>398</v>
      </c>
      <c r="E21" s="24" t="s">
        <v>399</v>
      </c>
      <c r="F21" s="24" t="s">
        <v>400</v>
      </c>
      <c r="G21" s="24" t="s">
        <v>370</v>
      </c>
      <c r="H21" s="24" t="s">
        <v>293</v>
      </c>
      <c r="I21" s="24" t="s">
        <v>401</v>
      </c>
    </row>
    <row r="22" spans="1:36" ht="11.25" customHeight="1"/>
  </sheetData>
  <sheetProtection algorithmName="SHA-512" hashValue="tO2t48HrjJtJaNtz/Jr8HsSV0FoH0D7ainN6B200Y7XerT/fxGDcuqmNwRsUO/QXrM809XqP2vBVVhEWQCihyQ==" saltValue="z3/r28o71uuaHbJHX5H2BA==" spinCount="100000" sheet="1" objects="1" scenarios="1"/>
  <protectedRanges>
    <protectedRange sqref="V1:V1048576" name="Range5"/>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8193"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8193" r:id="rId4"/>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2332D-D31A-4D5D-958B-9A5EA37E6598}">
  <dimension ref="A1:AV24"/>
  <sheetViews>
    <sheetView showGridLines="0" zoomScale="115" zoomScaleNormal="115" workbookViewId="0">
      <pane ySplit="5" topLeftCell="A20" activePane="bottomLeft" state="frozen"/>
      <selection pane="bottomLeft" activeCell="V20" sqref="V20"/>
    </sheetView>
  </sheetViews>
  <sheetFormatPr defaultColWidth="0" defaultRowHeight="62.25" customHeight="1"/>
  <cols>
    <col min="1" max="1" width="5" style="47" customWidth="1"/>
    <col min="2"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16.42578125" style="1" customWidth="1"/>
    <col min="11" max="11" width="56" style="46" customWidth="1"/>
    <col min="12" max="12" width="30.28515625" style="47" customWidth="1"/>
    <col min="13" max="13" width="11" style="47" customWidth="1"/>
    <col min="14" max="14" width="13.85546875" style="47"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36" s="3" customFormat="1" ht="15.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15.75"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15.75"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22</v>
      </c>
      <c r="AB4" s="376"/>
      <c r="AC4" s="376"/>
      <c r="AD4" s="376"/>
      <c r="AE4" s="376"/>
      <c r="AF4" s="376"/>
      <c r="AG4" s="376"/>
      <c r="AH4" s="376"/>
      <c r="AI4" s="376"/>
      <c r="AJ4" s="376"/>
    </row>
    <row r="5" spans="1:36" s="19" customFormat="1" ht="77.099999999999994" customHeight="1">
      <c r="A5" s="11" t="s">
        <v>23</v>
      </c>
      <c r="B5" s="11" t="s">
        <v>24</v>
      </c>
      <c r="C5" s="11" t="s">
        <v>396</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409.5">
      <c r="A6" s="44">
        <v>1</v>
      </c>
      <c r="B6" s="41" t="s">
        <v>484</v>
      </c>
      <c r="C6" s="41" t="s">
        <v>60</v>
      </c>
      <c r="D6" s="41" t="s">
        <v>485</v>
      </c>
      <c r="E6" s="41" t="s">
        <v>486</v>
      </c>
      <c r="F6" s="41" t="s">
        <v>487</v>
      </c>
      <c r="G6" s="24" t="s">
        <v>60</v>
      </c>
      <c r="H6" s="24" t="s">
        <v>205</v>
      </c>
      <c r="I6" s="41" t="s">
        <v>488</v>
      </c>
      <c r="J6" s="24" t="s">
        <v>236</v>
      </c>
      <c r="K6" s="41" t="s">
        <v>489</v>
      </c>
      <c r="L6" s="41" t="s">
        <v>490</v>
      </c>
      <c r="M6" s="51">
        <v>1</v>
      </c>
      <c r="N6" s="41" t="s">
        <v>108</v>
      </c>
      <c r="O6" s="41" t="s">
        <v>491</v>
      </c>
      <c r="P6" s="41" t="s">
        <v>71</v>
      </c>
      <c r="Q6" s="52">
        <v>45658</v>
      </c>
      <c r="R6" s="52">
        <v>46022</v>
      </c>
      <c r="S6" s="41" t="s">
        <v>477</v>
      </c>
      <c r="T6" s="41" t="s">
        <v>492</v>
      </c>
      <c r="U6" s="53">
        <v>4</v>
      </c>
      <c r="V6" s="33" t="s">
        <v>493</v>
      </c>
      <c r="W6" s="54">
        <v>0</v>
      </c>
      <c r="X6" s="54">
        <v>0</v>
      </c>
      <c r="Y6" s="54">
        <v>0.5</v>
      </c>
      <c r="Z6" s="55">
        <v>1</v>
      </c>
      <c r="AA6" s="34">
        <v>0</v>
      </c>
      <c r="AB6" s="34">
        <f t="shared" ref="AB6:AB24" si="0">IFERROR(((AA6/M6)*U6)/100, 0)</f>
        <v>0</v>
      </c>
      <c r="AC6" s="34">
        <v>0.72919999999999996</v>
      </c>
      <c r="AD6" s="35">
        <f t="shared" ref="AD6:AD24" si="1">IFERROR(((AC6/M6)*U6)/100,0)</f>
        <v>2.9167999999999999E-2</v>
      </c>
      <c r="AE6" s="34">
        <v>0</v>
      </c>
      <c r="AF6" s="35">
        <f t="shared" ref="AF6:AF24" si="2">IFERROR(((AE6/M6)*U6)/100,0)</f>
        <v>0</v>
      </c>
      <c r="AG6" s="34">
        <v>0</v>
      </c>
      <c r="AH6" s="35">
        <f t="shared" ref="AH6:AH24" si="3">IFERROR(((AG6/M6)*U6)/100,0)</f>
        <v>0</v>
      </c>
      <c r="AI6" s="36">
        <f>IF(NOT(AG6=0), AG6, IF(NOT(AE6=0), AE6, IF(NOT(AC6=0), AC6, IF(NOT(AA6=0), AA6, 0))))</f>
        <v>0.72919999999999996</v>
      </c>
      <c r="AJ6" s="35">
        <f t="shared" ref="AJ6:AJ24" si="4">IFERROR(MIN((AI6/M6)*U6, U6)/100, 0)</f>
        <v>2.9167999999999999E-2</v>
      </c>
    </row>
    <row r="7" spans="1:36" s="3" customFormat="1" ht="409.5">
      <c r="A7" s="44">
        <v>2</v>
      </c>
      <c r="B7" s="41" t="s">
        <v>484</v>
      </c>
      <c r="C7" s="41" t="s">
        <v>60</v>
      </c>
      <c r="D7" s="57" t="s">
        <v>494</v>
      </c>
      <c r="E7" s="41" t="s">
        <v>486</v>
      </c>
      <c r="F7" s="41" t="s">
        <v>487</v>
      </c>
      <c r="G7" s="24" t="s">
        <v>60</v>
      </c>
      <c r="H7" s="24" t="s">
        <v>64</v>
      </c>
      <c r="I7" s="41" t="s">
        <v>488</v>
      </c>
      <c r="J7" s="43" t="s">
        <v>193</v>
      </c>
      <c r="K7" s="58" t="s">
        <v>495</v>
      </c>
      <c r="L7" s="41" t="s">
        <v>496</v>
      </c>
      <c r="M7" s="51">
        <v>0.9</v>
      </c>
      <c r="N7" s="41" t="s">
        <v>108</v>
      </c>
      <c r="O7" s="58" t="s">
        <v>497</v>
      </c>
      <c r="P7" s="41" t="s">
        <v>298</v>
      </c>
      <c r="Q7" s="52">
        <v>45658</v>
      </c>
      <c r="R7" s="52">
        <v>46022</v>
      </c>
      <c r="S7" s="41" t="s">
        <v>477</v>
      </c>
      <c r="T7" s="41" t="s">
        <v>498</v>
      </c>
      <c r="U7" s="53">
        <v>4</v>
      </c>
      <c r="V7" s="33" t="s">
        <v>499</v>
      </c>
      <c r="W7" s="59">
        <v>0.9</v>
      </c>
      <c r="X7" s="60">
        <v>0.9</v>
      </c>
      <c r="Y7" s="59">
        <v>0.9</v>
      </c>
      <c r="Z7" s="61">
        <v>0.9</v>
      </c>
      <c r="AA7" s="34">
        <v>0.27</v>
      </c>
      <c r="AB7" s="34">
        <f t="shared" si="0"/>
        <v>1.2E-2</v>
      </c>
      <c r="AC7" s="34">
        <v>0.88470000000000004</v>
      </c>
      <c r="AD7" s="35">
        <f t="shared" si="1"/>
        <v>3.9320000000000001E-2</v>
      </c>
      <c r="AE7" s="34">
        <v>0.94879999999999998</v>
      </c>
      <c r="AF7" s="35">
        <f t="shared" si="2"/>
        <v>4.2168888888888888E-2</v>
      </c>
      <c r="AG7" s="34">
        <v>0.94179999999999997</v>
      </c>
      <c r="AH7" s="35">
        <f t="shared" si="3"/>
        <v>4.1857777777777772E-2</v>
      </c>
      <c r="AI7" s="36">
        <f>IFERROR(IF(AND(M7=AA7, M7=AC7, M7=AE7, M7=AG7), M7, AVERAGE(AA7, AC7, AE7, AG7)), 0)</f>
        <v>0.76132500000000003</v>
      </c>
      <c r="AJ7" s="35">
        <f t="shared" si="4"/>
        <v>3.3836666666666668E-2</v>
      </c>
    </row>
    <row r="8" spans="1:36" s="3" customFormat="1" ht="93" customHeight="1">
      <c r="A8" s="44">
        <v>3</v>
      </c>
      <c r="B8" s="41" t="s">
        <v>484</v>
      </c>
      <c r="C8" s="41" t="s">
        <v>60</v>
      </c>
      <c r="D8" s="41" t="s">
        <v>485</v>
      </c>
      <c r="E8" s="41" t="s">
        <v>500</v>
      </c>
      <c r="F8" s="41" t="s">
        <v>501</v>
      </c>
      <c r="G8" s="24" t="s">
        <v>370</v>
      </c>
      <c r="H8" s="24" t="s">
        <v>205</v>
      </c>
      <c r="I8" s="41" t="s">
        <v>488</v>
      </c>
      <c r="J8" s="43" t="s">
        <v>193</v>
      </c>
      <c r="K8" s="41" t="s">
        <v>502</v>
      </c>
      <c r="L8" s="41" t="s">
        <v>503</v>
      </c>
      <c r="M8" s="51">
        <v>1</v>
      </c>
      <c r="N8" s="41" t="s">
        <v>108</v>
      </c>
      <c r="O8" s="41" t="s">
        <v>504</v>
      </c>
      <c r="P8" s="41" t="s">
        <v>71</v>
      </c>
      <c r="Q8" s="52">
        <v>45658</v>
      </c>
      <c r="R8" s="52">
        <v>46022</v>
      </c>
      <c r="S8" s="41" t="s">
        <v>505</v>
      </c>
      <c r="T8" s="41" t="s">
        <v>506</v>
      </c>
      <c r="U8" s="53">
        <v>4</v>
      </c>
      <c r="V8" s="33" t="s">
        <v>507</v>
      </c>
      <c r="W8" s="59">
        <v>1</v>
      </c>
      <c r="X8" s="60">
        <v>1</v>
      </c>
      <c r="Y8" s="59">
        <v>1</v>
      </c>
      <c r="Z8" s="61">
        <v>1</v>
      </c>
      <c r="AA8" s="34">
        <v>1</v>
      </c>
      <c r="AB8" s="34">
        <f>IFERROR(((AA8/M8)*U8)/100, 0)</f>
        <v>0.04</v>
      </c>
      <c r="AC8" s="34">
        <v>1</v>
      </c>
      <c r="AD8" s="35">
        <f t="shared" si="1"/>
        <v>0.04</v>
      </c>
      <c r="AE8" s="34">
        <v>1</v>
      </c>
      <c r="AF8" s="35">
        <f t="shared" si="2"/>
        <v>0.04</v>
      </c>
      <c r="AG8" s="34">
        <v>1</v>
      </c>
      <c r="AH8" s="35">
        <f t="shared" si="3"/>
        <v>0.04</v>
      </c>
      <c r="AI8" s="36">
        <f>IFERROR(IF(AND(M8=AA8, M8=AC8, M8=AE8, M8=AG8), M8, AVERAGE(AA8, AC8, AE8, AG8)), 0)</f>
        <v>1</v>
      </c>
      <c r="AJ8" s="35">
        <f t="shared" si="4"/>
        <v>0.04</v>
      </c>
    </row>
    <row r="9" spans="1:36" s="3" customFormat="1" ht="65.25" customHeight="1">
      <c r="A9" s="44">
        <v>4</v>
      </c>
      <c r="B9" s="41" t="s">
        <v>484</v>
      </c>
      <c r="C9" s="41" t="s">
        <v>60</v>
      </c>
      <c r="D9" s="41" t="s">
        <v>485</v>
      </c>
      <c r="E9" s="41" t="s">
        <v>500</v>
      </c>
      <c r="F9" s="41" t="s">
        <v>501</v>
      </c>
      <c r="G9" s="24" t="s">
        <v>370</v>
      </c>
      <c r="H9" s="24" t="s">
        <v>64</v>
      </c>
      <c r="I9" s="41" t="s">
        <v>488</v>
      </c>
      <c r="J9" s="43" t="s">
        <v>193</v>
      </c>
      <c r="K9" s="41" t="s">
        <v>508</v>
      </c>
      <c r="L9" s="41" t="s">
        <v>509</v>
      </c>
      <c r="M9" s="51">
        <v>0.8</v>
      </c>
      <c r="N9" s="41" t="s">
        <v>108</v>
      </c>
      <c r="O9" s="41" t="s">
        <v>510</v>
      </c>
      <c r="P9" s="41" t="s">
        <v>71</v>
      </c>
      <c r="Q9" s="52">
        <v>45658</v>
      </c>
      <c r="R9" s="52">
        <v>46022</v>
      </c>
      <c r="S9" s="41" t="s">
        <v>505</v>
      </c>
      <c r="T9" s="41" t="s">
        <v>511</v>
      </c>
      <c r="U9" s="53">
        <v>4</v>
      </c>
      <c r="V9" s="327" t="s">
        <v>512</v>
      </c>
      <c r="W9" s="59">
        <v>0.8</v>
      </c>
      <c r="X9" s="60">
        <v>0.8</v>
      </c>
      <c r="Y9" s="59">
        <v>0.8</v>
      </c>
      <c r="Z9" s="61">
        <v>1</v>
      </c>
      <c r="AA9" s="34">
        <v>0.58799999999999997</v>
      </c>
      <c r="AB9" s="34">
        <f t="shared" si="0"/>
        <v>2.9399999999999996E-2</v>
      </c>
      <c r="AC9" s="34">
        <v>0.85860000000000003</v>
      </c>
      <c r="AD9" s="35">
        <f t="shared" si="1"/>
        <v>4.2930000000000003E-2</v>
      </c>
      <c r="AE9" s="34">
        <v>1</v>
      </c>
      <c r="AF9" s="35">
        <f t="shared" si="2"/>
        <v>0.05</v>
      </c>
      <c r="AG9" s="34">
        <v>1</v>
      </c>
      <c r="AH9" s="35">
        <f t="shared" si="3"/>
        <v>0.05</v>
      </c>
      <c r="AI9" s="36">
        <f>IFERROR(IF(AND(M9=AA9, M9=AC9, M9=AE9, M9=AG9), M9, AVERAGE(AA9, AC9, AE9, AG9)), 0)</f>
        <v>0.86165000000000003</v>
      </c>
      <c r="AJ9" s="35">
        <f t="shared" si="4"/>
        <v>0.04</v>
      </c>
    </row>
    <row r="10" spans="1:36" s="3" customFormat="1" ht="146.25" customHeight="1">
      <c r="A10" s="44">
        <v>5</v>
      </c>
      <c r="B10" s="41" t="s">
        <v>484</v>
      </c>
      <c r="C10" s="41" t="s">
        <v>60</v>
      </c>
      <c r="D10" s="41" t="s">
        <v>485</v>
      </c>
      <c r="E10" s="41" t="s">
        <v>486</v>
      </c>
      <c r="F10" s="41" t="s">
        <v>487</v>
      </c>
      <c r="G10" s="24" t="s">
        <v>60</v>
      </c>
      <c r="H10" s="24" t="s">
        <v>205</v>
      </c>
      <c r="I10" s="41" t="s">
        <v>488</v>
      </c>
      <c r="J10" s="43" t="s">
        <v>193</v>
      </c>
      <c r="K10" s="41" t="s">
        <v>513</v>
      </c>
      <c r="L10" s="41" t="s">
        <v>514</v>
      </c>
      <c r="M10" s="51">
        <v>0.95</v>
      </c>
      <c r="N10" s="41" t="s">
        <v>108</v>
      </c>
      <c r="O10" s="41" t="s">
        <v>515</v>
      </c>
      <c r="P10" s="41" t="s">
        <v>91</v>
      </c>
      <c r="Q10" s="52">
        <v>45658</v>
      </c>
      <c r="R10" s="52">
        <v>46022</v>
      </c>
      <c r="S10" s="41" t="s">
        <v>477</v>
      </c>
      <c r="T10" s="41" t="s">
        <v>516</v>
      </c>
      <c r="U10" s="53">
        <v>10</v>
      </c>
      <c r="V10" s="33" t="s">
        <v>517</v>
      </c>
      <c r="W10" s="59">
        <v>0.95</v>
      </c>
      <c r="X10" s="60">
        <v>0.95</v>
      </c>
      <c r="Y10" s="59">
        <v>0.95</v>
      </c>
      <c r="Z10" s="61">
        <v>0.95</v>
      </c>
      <c r="AA10" s="34">
        <v>0.99219999999999997</v>
      </c>
      <c r="AB10" s="34">
        <f t="shared" si="0"/>
        <v>0.10444210526315789</v>
      </c>
      <c r="AC10" s="34">
        <v>0.99239999999999995</v>
      </c>
      <c r="AD10" s="35">
        <f t="shared" si="1"/>
        <v>0.10446315789473683</v>
      </c>
      <c r="AE10" s="34">
        <v>0.99239999999999995</v>
      </c>
      <c r="AF10" s="35">
        <f t="shared" si="2"/>
        <v>0.10446315789473683</v>
      </c>
      <c r="AG10" s="34">
        <v>0.99239999999999995</v>
      </c>
      <c r="AH10" s="35">
        <f t="shared" si="3"/>
        <v>0.10446315789473683</v>
      </c>
      <c r="AI10" s="36">
        <f>IFERROR(IF(AND(M10=AA10, M10=AC10, M10=AE10, M10=AG10), M10, AVERAGE(AA10, AC10, AE10, AG10)), 0)</f>
        <v>0.99234999999999995</v>
      </c>
      <c r="AJ10" s="35">
        <f t="shared" si="4"/>
        <v>0.1</v>
      </c>
    </row>
    <row r="11" spans="1:36" s="3" customFormat="1" ht="364.5">
      <c r="A11" s="44">
        <v>6</v>
      </c>
      <c r="B11" s="41" t="s">
        <v>484</v>
      </c>
      <c r="C11" s="41" t="s">
        <v>60</v>
      </c>
      <c r="D11" s="41" t="s">
        <v>485</v>
      </c>
      <c r="E11" s="41" t="s">
        <v>500</v>
      </c>
      <c r="F11" s="41" t="s">
        <v>518</v>
      </c>
      <c r="G11" s="24" t="s">
        <v>60</v>
      </c>
      <c r="H11" s="24" t="s">
        <v>205</v>
      </c>
      <c r="I11" s="41" t="s">
        <v>488</v>
      </c>
      <c r="J11" s="24" t="s">
        <v>236</v>
      </c>
      <c r="K11" s="41" t="s">
        <v>519</v>
      </c>
      <c r="L11" s="41" t="s">
        <v>485</v>
      </c>
      <c r="M11" s="41">
        <v>1</v>
      </c>
      <c r="N11" s="41" t="s">
        <v>89</v>
      </c>
      <c r="O11" s="41" t="s">
        <v>520</v>
      </c>
      <c r="P11" s="41" t="s">
        <v>521</v>
      </c>
      <c r="Q11" s="52">
        <v>45870</v>
      </c>
      <c r="R11" s="52">
        <v>45930</v>
      </c>
      <c r="S11" s="41" t="s">
        <v>505</v>
      </c>
      <c r="T11" s="41" t="s">
        <v>522</v>
      </c>
      <c r="U11" s="53">
        <v>10</v>
      </c>
      <c r="V11" s="33" t="s">
        <v>523</v>
      </c>
      <c r="W11" s="62">
        <v>0</v>
      </c>
      <c r="X11" s="62">
        <v>0</v>
      </c>
      <c r="Y11" s="62">
        <v>0</v>
      </c>
      <c r="Z11" s="63">
        <v>1</v>
      </c>
      <c r="AA11" s="56">
        <v>0</v>
      </c>
      <c r="AB11" s="34">
        <f t="shared" si="0"/>
        <v>0</v>
      </c>
      <c r="AC11" s="56">
        <v>0</v>
      </c>
      <c r="AD11" s="35">
        <f t="shared" si="1"/>
        <v>0</v>
      </c>
      <c r="AE11" s="56">
        <v>1</v>
      </c>
      <c r="AF11" s="35">
        <f t="shared" si="2"/>
        <v>0.1</v>
      </c>
      <c r="AG11" s="56">
        <v>1</v>
      </c>
      <c r="AH11" s="35">
        <f t="shared" si="3"/>
        <v>0.1</v>
      </c>
      <c r="AI11" s="36">
        <f>IF(NOT(AG11=0), AG11, IF(NOT(AE11=0), AE11, IF(NOT(AC11=0), AC11, IF(NOT(AA11=0), AA11, 0))))</f>
        <v>1</v>
      </c>
      <c r="AJ11" s="35">
        <f t="shared" si="4"/>
        <v>0.1</v>
      </c>
    </row>
    <row r="12" spans="1:36" s="3" customFormat="1" ht="324">
      <c r="A12" s="44">
        <v>7</v>
      </c>
      <c r="B12" s="41" t="s">
        <v>484</v>
      </c>
      <c r="C12" s="41" t="s">
        <v>60</v>
      </c>
      <c r="D12" s="41" t="s">
        <v>485</v>
      </c>
      <c r="E12" s="41" t="s">
        <v>500</v>
      </c>
      <c r="F12" s="41" t="s">
        <v>518</v>
      </c>
      <c r="G12" s="24" t="s">
        <v>60</v>
      </c>
      <c r="H12" s="24" t="s">
        <v>205</v>
      </c>
      <c r="I12" s="41" t="s">
        <v>488</v>
      </c>
      <c r="J12" s="24" t="s">
        <v>236</v>
      </c>
      <c r="K12" s="64" t="s">
        <v>524</v>
      </c>
      <c r="L12" s="41" t="s">
        <v>485</v>
      </c>
      <c r="M12" s="41">
        <v>1</v>
      </c>
      <c r="N12" s="41" t="s">
        <v>89</v>
      </c>
      <c r="O12" s="41" t="s">
        <v>525</v>
      </c>
      <c r="P12" s="41" t="s">
        <v>521</v>
      </c>
      <c r="Q12" s="52">
        <v>45992</v>
      </c>
      <c r="R12" s="52">
        <v>46006</v>
      </c>
      <c r="S12" s="41" t="s">
        <v>505</v>
      </c>
      <c r="T12" s="41" t="s">
        <v>526</v>
      </c>
      <c r="U12" s="53">
        <v>4</v>
      </c>
      <c r="V12" s="33" t="s">
        <v>527</v>
      </c>
      <c r="W12" s="62">
        <v>0</v>
      </c>
      <c r="X12" s="62">
        <v>0</v>
      </c>
      <c r="Y12" s="62">
        <v>0</v>
      </c>
      <c r="Z12" s="63">
        <v>1</v>
      </c>
      <c r="AA12" s="56">
        <v>0</v>
      </c>
      <c r="AB12" s="34">
        <f>IFERROR(((AA12/M12)*U12)/100, 0)</f>
        <v>0</v>
      </c>
      <c r="AC12" s="56">
        <v>0</v>
      </c>
      <c r="AD12" s="35">
        <f t="shared" si="1"/>
        <v>0</v>
      </c>
      <c r="AE12" s="56">
        <v>0</v>
      </c>
      <c r="AF12" s="35">
        <f t="shared" si="2"/>
        <v>0</v>
      </c>
      <c r="AG12" s="56">
        <v>1</v>
      </c>
      <c r="AH12" s="35">
        <f t="shared" si="3"/>
        <v>0.04</v>
      </c>
      <c r="AI12" s="36">
        <f>IF(NOT(AG12=0), AG12, IF(NOT(AE12=0), AE12, IF(NOT(AC12=0), AC12, IF(NOT(AA12=0), AA12, 0))))</f>
        <v>1</v>
      </c>
      <c r="AJ12" s="35">
        <f t="shared" si="4"/>
        <v>0.04</v>
      </c>
    </row>
    <row r="13" spans="1:36" s="3" customFormat="1" ht="148.5">
      <c r="A13" s="44">
        <v>8</v>
      </c>
      <c r="B13" s="41" t="s">
        <v>484</v>
      </c>
      <c r="C13" s="41" t="s">
        <v>60</v>
      </c>
      <c r="D13" s="41" t="s">
        <v>485</v>
      </c>
      <c r="E13" s="41" t="s">
        <v>500</v>
      </c>
      <c r="F13" s="41" t="s">
        <v>518</v>
      </c>
      <c r="G13" s="24" t="s">
        <v>60</v>
      </c>
      <c r="H13" s="24" t="s">
        <v>205</v>
      </c>
      <c r="I13" s="41" t="s">
        <v>488</v>
      </c>
      <c r="J13" s="24" t="s">
        <v>179</v>
      </c>
      <c r="K13" s="64" t="s">
        <v>528</v>
      </c>
      <c r="L13" s="41" t="s">
        <v>529</v>
      </c>
      <c r="M13" s="41">
        <v>12</v>
      </c>
      <c r="N13" s="41" t="s">
        <v>530</v>
      </c>
      <c r="O13" s="41" t="s">
        <v>531</v>
      </c>
      <c r="P13" s="41" t="s">
        <v>298</v>
      </c>
      <c r="Q13" s="52">
        <v>45658</v>
      </c>
      <c r="R13" s="52">
        <v>46022</v>
      </c>
      <c r="S13" s="41" t="s">
        <v>505</v>
      </c>
      <c r="T13" s="41" t="s">
        <v>532</v>
      </c>
      <c r="U13" s="53">
        <v>10</v>
      </c>
      <c r="V13" s="33" t="s">
        <v>533</v>
      </c>
      <c r="W13" s="62">
        <v>3</v>
      </c>
      <c r="X13" s="63">
        <v>3</v>
      </c>
      <c r="Y13" s="62">
        <v>3</v>
      </c>
      <c r="Z13" s="63">
        <v>3</v>
      </c>
      <c r="AA13" s="214">
        <v>3</v>
      </c>
      <c r="AB13" s="65">
        <f>IFERROR(((AA13/M13)*U13)/100, 0)</f>
        <v>2.5000000000000001E-2</v>
      </c>
      <c r="AC13" s="56">
        <v>2</v>
      </c>
      <c r="AD13" s="66">
        <f t="shared" si="1"/>
        <v>1.6666666666666666E-2</v>
      </c>
      <c r="AE13" s="56">
        <v>8</v>
      </c>
      <c r="AF13" s="66">
        <f t="shared" si="2"/>
        <v>6.6666666666666666E-2</v>
      </c>
      <c r="AG13" s="56">
        <v>10</v>
      </c>
      <c r="AH13" s="66">
        <f t="shared" si="3"/>
        <v>8.3333333333333343E-2</v>
      </c>
      <c r="AI13" s="67">
        <f>AA13+AC13+AE13+AG13</f>
        <v>23</v>
      </c>
      <c r="AJ13" s="35">
        <f t="shared" si="4"/>
        <v>0.1</v>
      </c>
    </row>
    <row r="14" spans="1:36" s="3" customFormat="1" ht="120" customHeight="1">
      <c r="A14" s="44">
        <v>9</v>
      </c>
      <c r="B14" s="41" t="s">
        <v>484</v>
      </c>
      <c r="C14" s="41" t="s">
        <v>60</v>
      </c>
      <c r="D14" s="41" t="s">
        <v>485</v>
      </c>
      <c r="E14" s="41" t="s">
        <v>500</v>
      </c>
      <c r="F14" s="41" t="s">
        <v>518</v>
      </c>
      <c r="G14" s="24" t="s">
        <v>60</v>
      </c>
      <c r="H14" s="24" t="s">
        <v>205</v>
      </c>
      <c r="I14" s="41" t="s">
        <v>488</v>
      </c>
      <c r="J14" s="43" t="s">
        <v>193</v>
      </c>
      <c r="K14" s="41" t="s">
        <v>534</v>
      </c>
      <c r="L14" s="41" t="s">
        <v>535</v>
      </c>
      <c r="M14" s="51">
        <v>1</v>
      </c>
      <c r="N14" s="41" t="s">
        <v>108</v>
      </c>
      <c r="O14" s="41" t="s">
        <v>536</v>
      </c>
      <c r="P14" s="41" t="s">
        <v>298</v>
      </c>
      <c r="Q14" s="52">
        <v>45293</v>
      </c>
      <c r="R14" s="52">
        <v>45657</v>
      </c>
      <c r="S14" s="41" t="s">
        <v>505</v>
      </c>
      <c r="T14" s="41" t="s">
        <v>537</v>
      </c>
      <c r="U14" s="53">
        <v>10</v>
      </c>
      <c r="V14" s="33" t="s">
        <v>538</v>
      </c>
      <c r="W14" s="68">
        <v>0</v>
      </c>
      <c r="X14" s="60">
        <v>1</v>
      </c>
      <c r="Y14" s="59">
        <v>1</v>
      </c>
      <c r="Z14" s="211">
        <v>1</v>
      </c>
      <c r="AA14" s="200">
        <v>0</v>
      </c>
      <c r="AB14" s="213">
        <f t="shared" si="0"/>
        <v>0</v>
      </c>
      <c r="AC14" s="65">
        <v>1</v>
      </c>
      <c r="AD14" s="66">
        <f t="shared" si="1"/>
        <v>0.1</v>
      </c>
      <c r="AE14" s="65">
        <v>1</v>
      </c>
      <c r="AF14" s="66">
        <f t="shared" si="2"/>
        <v>0.1</v>
      </c>
      <c r="AG14" s="65">
        <v>1</v>
      </c>
      <c r="AH14" s="66">
        <f t="shared" si="3"/>
        <v>0.1</v>
      </c>
      <c r="AI14" s="36">
        <f>IFERROR(IF(AND(M14=AC14, M14=AE14, M14=AG14), M14, AVERAGE(AC14, AE14, AG14)), 0)</f>
        <v>1</v>
      </c>
      <c r="AJ14" s="35">
        <f t="shared" si="4"/>
        <v>0.1</v>
      </c>
    </row>
    <row r="15" spans="1:36" s="3" customFormat="1" ht="105" customHeight="1">
      <c r="A15" s="44">
        <v>10</v>
      </c>
      <c r="B15" s="41" t="s">
        <v>484</v>
      </c>
      <c r="C15" s="41" t="s">
        <v>60</v>
      </c>
      <c r="D15" s="41" t="s">
        <v>485</v>
      </c>
      <c r="E15" s="41" t="s">
        <v>500</v>
      </c>
      <c r="F15" s="41" t="s">
        <v>518</v>
      </c>
      <c r="G15" s="24" t="s">
        <v>60</v>
      </c>
      <c r="H15" s="24" t="s">
        <v>205</v>
      </c>
      <c r="I15" s="41" t="s">
        <v>488</v>
      </c>
      <c r="J15" s="24" t="s">
        <v>236</v>
      </c>
      <c r="K15" s="69" t="s">
        <v>539</v>
      </c>
      <c r="L15" s="41" t="s">
        <v>485</v>
      </c>
      <c r="M15" s="41">
        <v>1</v>
      </c>
      <c r="N15" s="41" t="s">
        <v>89</v>
      </c>
      <c r="O15" s="41" t="s">
        <v>540</v>
      </c>
      <c r="P15" s="41" t="s">
        <v>521</v>
      </c>
      <c r="Q15" s="52">
        <v>45627</v>
      </c>
      <c r="R15" s="52">
        <v>45656</v>
      </c>
      <c r="S15" s="41" t="s">
        <v>505</v>
      </c>
      <c r="T15" s="41" t="s">
        <v>541</v>
      </c>
      <c r="U15" s="53">
        <v>4</v>
      </c>
      <c r="V15" s="33" t="s">
        <v>542</v>
      </c>
      <c r="W15" s="212">
        <v>1</v>
      </c>
      <c r="X15" s="62">
        <v>0</v>
      </c>
      <c r="Y15" s="62">
        <v>0</v>
      </c>
      <c r="Z15" s="62">
        <v>0</v>
      </c>
      <c r="AA15" s="271">
        <v>1</v>
      </c>
      <c r="AB15" s="213">
        <f t="shared" si="0"/>
        <v>0.04</v>
      </c>
      <c r="AC15" s="177">
        <v>0</v>
      </c>
      <c r="AD15" s="66">
        <f t="shared" si="1"/>
        <v>0</v>
      </c>
      <c r="AE15" s="177">
        <v>1</v>
      </c>
      <c r="AF15" s="66">
        <f t="shared" si="2"/>
        <v>0.04</v>
      </c>
      <c r="AG15" s="177">
        <v>1</v>
      </c>
      <c r="AH15" s="66">
        <f t="shared" si="3"/>
        <v>0.04</v>
      </c>
      <c r="AI15" s="36">
        <f>IF(NOT(AG15=0), AG15, IF(NOT(AE15=0), AE15, IF(NOT(AC15=0), AC15, IF(NOT(AA15=0), AA15, 0))))</f>
        <v>1</v>
      </c>
      <c r="AJ15" s="35">
        <f t="shared" si="4"/>
        <v>0.04</v>
      </c>
    </row>
    <row r="16" spans="1:36" s="3" customFormat="1" ht="175.5">
      <c r="A16" s="44">
        <v>11</v>
      </c>
      <c r="B16" s="58" t="s">
        <v>484</v>
      </c>
      <c r="C16" s="41" t="s">
        <v>60</v>
      </c>
      <c r="D16" s="58" t="s">
        <v>485</v>
      </c>
      <c r="E16" s="58" t="s">
        <v>500</v>
      </c>
      <c r="F16" s="58" t="s">
        <v>518</v>
      </c>
      <c r="G16" s="24" t="s">
        <v>60</v>
      </c>
      <c r="H16" s="24" t="s">
        <v>205</v>
      </c>
      <c r="I16" s="41" t="s">
        <v>488</v>
      </c>
      <c r="J16" s="24" t="s">
        <v>236</v>
      </c>
      <c r="K16" s="58" t="s">
        <v>543</v>
      </c>
      <c r="L16" s="58" t="s">
        <v>544</v>
      </c>
      <c r="M16" s="58">
        <v>4</v>
      </c>
      <c r="N16" s="58" t="s">
        <v>89</v>
      </c>
      <c r="O16" s="58" t="s">
        <v>545</v>
      </c>
      <c r="P16" s="41" t="s">
        <v>71</v>
      </c>
      <c r="Q16" s="70">
        <v>45292</v>
      </c>
      <c r="R16" s="70">
        <v>45657</v>
      </c>
      <c r="S16" s="58" t="s">
        <v>505</v>
      </c>
      <c r="T16" s="58" t="s">
        <v>546</v>
      </c>
      <c r="U16" s="71">
        <v>4</v>
      </c>
      <c r="V16" s="33" t="s">
        <v>547</v>
      </c>
      <c r="W16" s="62">
        <v>1</v>
      </c>
      <c r="X16" s="62">
        <v>2</v>
      </c>
      <c r="Y16" s="62">
        <v>3</v>
      </c>
      <c r="Z16" s="63">
        <v>4</v>
      </c>
      <c r="AA16" s="63">
        <v>1</v>
      </c>
      <c r="AB16" s="65">
        <f>IFERROR(((AA16/M16)*U16)/100, 0)</f>
        <v>0.01</v>
      </c>
      <c r="AC16" s="177">
        <v>2</v>
      </c>
      <c r="AD16" s="66">
        <f t="shared" si="1"/>
        <v>0.02</v>
      </c>
      <c r="AE16" s="177">
        <v>4</v>
      </c>
      <c r="AF16" s="66">
        <f t="shared" si="2"/>
        <v>0.04</v>
      </c>
      <c r="AG16" s="177">
        <v>4</v>
      </c>
      <c r="AH16" s="66">
        <f t="shared" si="3"/>
        <v>0.04</v>
      </c>
      <c r="AI16" s="36">
        <f>IF(NOT(AG16=0), AG16, IF(NOT(AE16=0), AE16, IF(NOT(AC16=0), AC16, IF(NOT(AA16=0), AA16, 0))))</f>
        <v>4</v>
      </c>
      <c r="AJ16" s="35">
        <f t="shared" si="4"/>
        <v>0.04</v>
      </c>
    </row>
    <row r="17" spans="1:36" s="3" customFormat="1" ht="148.5">
      <c r="A17" s="44">
        <v>12</v>
      </c>
      <c r="B17" s="58" t="s">
        <v>484</v>
      </c>
      <c r="C17" s="41" t="s">
        <v>60</v>
      </c>
      <c r="D17" s="58" t="s">
        <v>485</v>
      </c>
      <c r="E17" s="58" t="s">
        <v>500</v>
      </c>
      <c r="F17" s="58" t="s">
        <v>518</v>
      </c>
      <c r="G17" s="24" t="s">
        <v>60</v>
      </c>
      <c r="H17" s="24" t="s">
        <v>205</v>
      </c>
      <c r="I17" s="41" t="s">
        <v>488</v>
      </c>
      <c r="J17" s="24" t="s">
        <v>236</v>
      </c>
      <c r="K17" s="58" t="s">
        <v>548</v>
      </c>
      <c r="L17" s="58" t="s">
        <v>549</v>
      </c>
      <c r="M17" s="58">
        <v>12</v>
      </c>
      <c r="N17" s="58" t="s">
        <v>316</v>
      </c>
      <c r="O17" s="58" t="s">
        <v>550</v>
      </c>
      <c r="P17" s="58" t="s">
        <v>298</v>
      </c>
      <c r="Q17" s="70">
        <v>45292</v>
      </c>
      <c r="R17" s="70">
        <v>45657</v>
      </c>
      <c r="S17" s="58" t="s">
        <v>505</v>
      </c>
      <c r="T17" s="58" t="s">
        <v>551</v>
      </c>
      <c r="U17" s="71">
        <v>4</v>
      </c>
      <c r="V17" s="33" t="s">
        <v>552</v>
      </c>
      <c r="W17" s="62">
        <v>3</v>
      </c>
      <c r="X17" s="62">
        <v>6</v>
      </c>
      <c r="Y17" s="62">
        <v>9</v>
      </c>
      <c r="Z17" s="63">
        <v>12</v>
      </c>
      <c r="AA17" s="63">
        <v>3</v>
      </c>
      <c r="AB17" s="65">
        <f t="shared" si="0"/>
        <v>0.01</v>
      </c>
      <c r="AC17" s="177">
        <v>6</v>
      </c>
      <c r="AD17" s="66">
        <f t="shared" si="1"/>
        <v>0.02</v>
      </c>
      <c r="AE17" s="177">
        <v>9</v>
      </c>
      <c r="AF17" s="66">
        <f t="shared" si="2"/>
        <v>0.03</v>
      </c>
      <c r="AG17" s="177">
        <v>10</v>
      </c>
      <c r="AH17" s="66">
        <f t="shared" si="3"/>
        <v>3.3333333333333333E-2</v>
      </c>
      <c r="AI17" s="36">
        <f>IF(NOT(AG17=0), AG17, IF(NOT(AE17=0), AE17, IF(NOT(AC17=0), AC17, IF(NOT(AA17=0), AA17, 0))))</f>
        <v>10</v>
      </c>
      <c r="AJ17" s="35">
        <f t="shared" si="4"/>
        <v>3.3333333333333333E-2</v>
      </c>
    </row>
    <row r="18" spans="1:36" s="3" customFormat="1" ht="256.5">
      <c r="A18" s="104">
        <v>13</v>
      </c>
      <c r="B18" s="41" t="s">
        <v>484</v>
      </c>
      <c r="C18" s="41" t="s">
        <v>60</v>
      </c>
      <c r="D18" s="41" t="s">
        <v>485</v>
      </c>
      <c r="E18" s="41" t="s">
        <v>500</v>
      </c>
      <c r="F18" s="41" t="s">
        <v>518</v>
      </c>
      <c r="G18" s="24" t="s">
        <v>60</v>
      </c>
      <c r="H18" s="24" t="s">
        <v>205</v>
      </c>
      <c r="I18" s="41" t="s">
        <v>488</v>
      </c>
      <c r="J18" s="43" t="s">
        <v>193</v>
      </c>
      <c r="K18" s="72" t="s">
        <v>553</v>
      </c>
      <c r="L18" s="41" t="s">
        <v>554</v>
      </c>
      <c r="M18" s="51">
        <v>1</v>
      </c>
      <c r="N18" s="41" t="s">
        <v>108</v>
      </c>
      <c r="O18" s="41" t="s">
        <v>555</v>
      </c>
      <c r="P18" s="41" t="s">
        <v>298</v>
      </c>
      <c r="Q18" s="52">
        <v>45292</v>
      </c>
      <c r="R18" s="52">
        <v>41639</v>
      </c>
      <c r="S18" s="41" t="s">
        <v>505</v>
      </c>
      <c r="T18" s="41" t="s">
        <v>556</v>
      </c>
      <c r="U18" s="53">
        <v>4</v>
      </c>
      <c r="V18" s="33" t="s">
        <v>557</v>
      </c>
      <c r="W18" s="68">
        <v>1</v>
      </c>
      <c r="X18" s="60">
        <v>1</v>
      </c>
      <c r="Y18" s="59">
        <v>1</v>
      </c>
      <c r="Z18" s="61">
        <v>1</v>
      </c>
      <c r="AA18" s="65">
        <v>1</v>
      </c>
      <c r="AB18" s="65">
        <f t="shared" si="0"/>
        <v>0.04</v>
      </c>
      <c r="AC18" s="65">
        <v>1</v>
      </c>
      <c r="AD18" s="66">
        <f t="shared" si="1"/>
        <v>0.04</v>
      </c>
      <c r="AE18" s="65">
        <v>1</v>
      </c>
      <c r="AF18" s="66">
        <f t="shared" si="2"/>
        <v>0.04</v>
      </c>
      <c r="AG18" s="65">
        <v>1</v>
      </c>
      <c r="AH18" s="66">
        <f t="shared" si="3"/>
        <v>0.04</v>
      </c>
      <c r="AI18" s="36">
        <f>IFERROR(IF(AND(M18=AA18, M18=AC18, M18=AE18, M18=AG18), M18, AVERAGE(AA18, AC18, AE18, AG18)), 0)</f>
        <v>1</v>
      </c>
      <c r="AJ18" s="35">
        <f t="shared" si="4"/>
        <v>0.04</v>
      </c>
    </row>
    <row r="19" spans="1:36" s="3" customFormat="1" ht="409.5">
      <c r="A19" s="44">
        <v>14</v>
      </c>
      <c r="B19" s="41" t="s">
        <v>58</v>
      </c>
      <c r="C19" s="41" t="s">
        <v>60</v>
      </c>
      <c r="D19" s="41" t="s">
        <v>558</v>
      </c>
      <c r="E19" s="41" t="s">
        <v>559</v>
      </c>
      <c r="F19" s="41" t="s">
        <v>560</v>
      </c>
      <c r="G19" s="24" t="s">
        <v>347</v>
      </c>
      <c r="H19" s="24" t="s">
        <v>64</v>
      </c>
      <c r="I19" s="41" t="s">
        <v>488</v>
      </c>
      <c r="J19" s="24" t="s">
        <v>236</v>
      </c>
      <c r="K19" s="41" t="s">
        <v>561</v>
      </c>
      <c r="L19" s="41" t="s">
        <v>562</v>
      </c>
      <c r="M19" s="51">
        <v>0.9</v>
      </c>
      <c r="N19" s="41" t="s">
        <v>69</v>
      </c>
      <c r="O19" s="41" t="s">
        <v>563</v>
      </c>
      <c r="P19" s="41" t="s">
        <v>298</v>
      </c>
      <c r="Q19" s="52">
        <v>45323</v>
      </c>
      <c r="R19" s="52">
        <v>45656</v>
      </c>
      <c r="S19" s="41" t="s">
        <v>564</v>
      </c>
      <c r="T19" s="41" t="s">
        <v>565</v>
      </c>
      <c r="U19" s="53">
        <v>4</v>
      </c>
      <c r="V19" s="33" t="s">
        <v>566</v>
      </c>
      <c r="W19" s="68">
        <v>0.25</v>
      </c>
      <c r="X19" s="60">
        <v>0.5</v>
      </c>
      <c r="Y19" s="59">
        <v>0.75</v>
      </c>
      <c r="Z19" s="61">
        <v>0.9</v>
      </c>
      <c r="AA19" s="65">
        <v>0.22500000000000001</v>
      </c>
      <c r="AB19" s="65">
        <f t="shared" si="0"/>
        <v>0.01</v>
      </c>
      <c r="AC19" s="328">
        <v>0.65400000000000003</v>
      </c>
      <c r="AD19" s="66">
        <f t="shared" si="1"/>
        <v>2.9066666666666668E-2</v>
      </c>
      <c r="AE19" s="65">
        <v>0.81200000000000006</v>
      </c>
      <c r="AF19" s="66">
        <f t="shared" si="2"/>
        <v>3.6088888888888893E-2</v>
      </c>
      <c r="AG19" s="65">
        <v>0.83</v>
      </c>
      <c r="AH19" s="66">
        <f t="shared" si="3"/>
        <v>3.6888888888888888E-2</v>
      </c>
      <c r="AI19" s="36">
        <f>IF(NOT(AG19=0), AG19, IF(NOT(AE19=0), AE19, IF(NOT(AC19=0), AC19, IF(NOT(AA19=0), AA19, 0))))</f>
        <v>0.83</v>
      </c>
      <c r="AJ19" s="35">
        <f t="shared" si="4"/>
        <v>3.6888888888888888E-2</v>
      </c>
    </row>
    <row r="20" spans="1:36" s="3" customFormat="1" ht="403.5" customHeight="1">
      <c r="A20" s="73">
        <v>15</v>
      </c>
      <c r="B20" s="74" t="s">
        <v>567</v>
      </c>
      <c r="C20" s="74" t="s">
        <v>60</v>
      </c>
      <c r="D20" s="74" t="s">
        <v>485</v>
      </c>
      <c r="E20" s="74" t="s">
        <v>568</v>
      </c>
      <c r="F20" s="74" t="s">
        <v>569</v>
      </c>
      <c r="G20" s="75" t="s">
        <v>570</v>
      </c>
      <c r="H20" s="75" t="s">
        <v>64</v>
      </c>
      <c r="I20" s="74" t="s">
        <v>488</v>
      </c>
      <c r="J20" s="75" t="s">
        <v>179</v>
      </c>
      <c r="K20" s="74" t="s">
        <v>571</v>
      </c>
      <c r="L20" s="74" t="s">
        <v>572</v>
      </c>
      <c r="M20" s="74">
        <v>10</v>
      </c>
      <c r="N20" s="74" t="s">
        <v>89</v>
      </c>
      <c r="O20" s="74" t="s">
        <v>573</v>
      </c>
      <c r="P20" s="74" t="s">
        <v>574</v>
      </c>
      <c r="Q20" s="76">
        <v>45659</v>
      </c>
      <c r="R20" s="76">
        <v>46022</v>
      </c>
      <c r="S20" s="74" t="s">
        <v>477</v>
      </c>
      <c r="T20" s="74" t="s">
        <v>575</v>
      </c>
      <c r="U20" s="77">
        <v>5</v>
      </c>
      <c r="V20" s="78" t="s">
        <v>576</v>
      </c>
      <c r="W20" s="249">
        <v>2</v>
      </c>
      <c r="X20" s="250">
        <v>2</v>
      </c>
      <c r="Y20" s="249">
        <v>3</v>
      </c>
      <c r="Z20" s="250">
        <v>3</v>
      </c>
      <c r="AA20" s="234">
        <v>3</v>
      </c>
      <c r="AB20" s="79">
        <f t="shared" si="0"/>
        <v>1.4999999999999999E-2</v>
      </c>
      <c r="AC20" s="234">
        <v>1</v>
      </c>
      <c r="AD20" s="80">
        <f t="shared" si="1"/>
        <v>5.0000000000000001E-3</v>
      </c>
      <c r="AE20" s="234">
        <v>0.5</v>
      </c>
      <c r="AF20" s="80">
        <f t="shared" si="2"/>
        <v>2.5000000000000001E-3</v>
      </c>
      <c r="AG20" s="234">
        <v>5</v>
      </c>
      <c r="AH20" s="80">
        <f t="shared" si="3"/>
        <v>2.5000000000000001E-2</v>
      </c>
      <c r="AI20" s="81">
        <f>AA20+AC20+AE20+AG20</f>
        <v>9.5</v>
      </c>
      <c r="AJ20" s="35">
        <f t="shared" si="4"/>
        <v>4.7500000000000001E-2</v>
      </c>
    </row>
    <row r="21" spans="1:36" ht="75.75" customHeight="1">
      <c r="A21" s="73">
        <v>16</v>
      </c>
      <c r="B21" s="74" t="s">
        <v>567</v>
      </c>
      <c r="C21" s="74" t="s">
        <v>60</v>
      </c>
      <c r="D21" s="74" t="s">
        <v>485</v>
      </c>
      <c r="E21" s="74" t="s">
        <v>568</v>
      </c>
      <c r="F21" s="74" t="s">
        <v>569</v>
      </c>
      <c r="G21" s="75" t="s">
        <v>60</v>
      </c>
      <c r="H21" s="75" t="s">
        <v>64</v>
      </c>
      <c r="I21" s="74" t="s">
        <v>488</v>
      </c>
      <c r="J21" s="82" t="s">
        <v>193</v>
      </c>
      <c r="K21" s="74" t="s">
        <v>577</v>
      </c>
      <c r="L21" s="74" t="s">
        <v>578</v>
      </c>
      <c r="M21" s="83">
        <v>1</v>
      </c>
      <c r="N21" s="74" t="s">
        <v>108</v>
      </c>
      <c r="O21" s="74" t="s">
        <v>579</v>
      </c>
      <c r="P21" s="74" t="s">
        <v>298</v>
      </c>
      <c r="Q21" s="76">
        <v>45659</v>
      </c>
      <c r="R21" s="76">
        <v>46022</v>
      </c>
      <c r="S21" s="74" t="s">
        <v>477</v>
      </c>
      <c r="T21" s="74" t="s">
        <v>580</v>
      </c>
      <c r="U21" s="77">
        <v>6</v>
      </c>
      <c r="V21" s="78" t="s">
        <v>581</v>
      </c>
      <c r="W21" s="84">
        <v>1</v>
      </c>
      <c r="X21" s="85">
        <v>1</v>
      </c>
      <c r="Y21" s="86">
        <v>1</v>
      </c>
      <c r="Z21" s="87">
        <v>1</v>
      </c>
      <c r="AA21" s="79">
        <v>1</v>
      </c>
      <c r="AB21" s="79">
        <f t="shared" si="0"/>
        <v>0.06</v>
      </c>
      <c r="AC21" s="79">
        <v>1</v>
      </c>
      <c r="AD21" s="80">
        <f t="shared" si="1"/>
        <v>0.06</v>
      </c>
      <c r="AE21" s="79">
        <v>1</v>
      </c>
      <c r="AF21" s="80">
        <f t="shared" si="2"/>
        <v>0.06</v>
      </c>
      <c r="AG21" s="79">
        <v>1</v>
      </c>
      <c r="AH21" s="80">
        <f t="shared" si="3"/>
        <v>0.06</v>
      </c>
      <c r="AI21" s="88">
        <f>IFERROR(IF(AND(M21=AA21, M21=AC21, M21=AE21, M21=AG21), M21, AVERAGE(AA21, AC21, AE21, AG21)), 0)</f>
        <v>1</v>
      </c>
      <c r="AJ21" s="35">
        <f t="shared" si="4"/>
        <v>0.06</v>
      </c>
    </row>
    <row r="22" spans="1:36" ht="351">
      <c r="A22" s="73">
        <v>17</v>
      </c>
      <c r="B22" s="74" t="s">
        <v>567</v>
      </c>
      <c r="C22" s="74" t="s">
        <v>60</v>
      </c>
      <c r="D22" s="74" t="s">
        <v>485</v>
      </c>
      <c r="E22" s="74" t="s">
        <v>568</v>
      </c>
      <c r="F22" s="74" t="s">
        <v>569</v>
      </c>
      <c r="G22" s="75" t="s">
        <v>60</v>
      </c>
      <c r="H22" s="75" t="s">
        <v>205</v>
      </c>
      <c r="I22" s="74" t="s">
        <v>488</v>
      </c>
      <c r="J22" s="82" t="s">
        <v>193</v>
      </c>
      <c r="K22" s="74" t="s">
        <v>582</v>
      </c>
      <c r="L22" s="74" t="s">
        <v>583</v>
      </c>
      <c r="M22" s="83">
        <v>1</v>
      </c>
      <c r="N22" s="74" t="s">
        <v>108</v>
      </c>
      <c r="O22" s="74" t="s">
        <v>584</v>
      </c>
      <c r="P22" s="74" t="s">
        <v>91</v>
      </c>
      <c r="Q22" s="76">
        <v>45659</v>
      </c>
      <c r="R22" s="76">
        <v>46022</v>
      </c>
      <c r="S22" s="74" t="s">
        <v>477</v>
      </c>
      <c r="T22" s="74" t="s">
        <v>580</v>
      </c>
      <c r="U22" s="77">
        <v>2</v>
      </c>
      <c r="V22" s="78" t="s">
        <v>585</v>
      </c>
      <c r="W22" s="84">
        <v>1</v>
      </c>
      <c r="X22" s="85">
        <v>1</v>
      </c>
      <c r="Y22" s="86">
        <v>1</v>
      </c>
      <c r="Z22" s="87">
        <v>1</v>
      </c>
      <c r="AA22" s="79">
        <v>1</v>
      </c>
      <c r="AB22" s="79">
        <f t="shared" si="0"/>
        <v>0.02</v>
      </c>
      <c r="AC22" s="79">
        <v>1</v>
      </c>
      <c r="AD22" s="80">
        <f t="shared" si="1"/>
        <v>0.02</v>
      </c>
      <c r="AE22" s="79">
        <v>1</v>
      </c>
      <c r="AF22" s="80">
        <f t="shared" si="2"/>
        <v>0.02</v>
      </c>
      <c r="AG22" s="79">
        <v>1</v>
      </c>
      <c r="AH22" s="80">
        <f t="shared" si="3"/>
        <v>0.02</v>
      </c>
      <c r="AI22" s="88">
        <f>IFERROR(IF(AND(M22=AA22, M22=AC22, M22=AE22, M22=AG22), M22, AVERAGE(AA22, AC22, AE22, AG22)), 0)</f>
        <v>1</v>
      </c>
      <c r="AJ22" s="35">
        <f t="shared" si="4"/>
        <v>0.02</v>
      </c>
    </row>
    <row r="23" spans="1:36" ht="122.25" customHeight="1">
      <c r="A23" s="218">
        <v>18</v>
      </c>
      <c r="B23" s="219" t="s">
        <v>567</v>
      </c>
      <c r="C23" s="219" t="s">
        <v>60</v>
      </c>
      <c r="D23" s="219" t="s">
        <v>485</v>
      </c>
      <c r="E23" s="219" t="s">
        <v>568</v>
      </c>
      <c r="F23" s="219" t="s">
        <v>569</v>
      </c>
      <c r="G23" s="220" t="s">
        <v>60</v>
      </c>
      <c r="H23" s="220" t="s">
        <v>64</v>
      </c>
      <c r="I23" s="219" t="s">
        <v>488</v>
      </c>
      <c r="J23" s="221" t="s">
        <v>193</v>
      </c>
      <c r="K23" s="219" t="s">
        <v>586</v>
      </c>
      <c r="L23" s="219" t="s">
        <v>587</v>
      </c>
      <c r="M23" s="222">
        <v>1</v>
      </c>
      <c r="N23" s="219" t="s">
        <v>108</v>
      </c>
      <c r="O23" s="219" t="s">
        <v>588</v>
      </c>
      <c r="P23" s="219" t="s">
        <v>298</v>
      </c>
      <c r="Q23" s="223">
        <v>45659</v>
      </c>
      <c r="R23" s="223">
        <v>46022</v>
      </c>
      <c r="S23" s="219" t="s">
        <v>477</v>
      </c>
      <c r="T23" s="219" t="s">
        <v>580</v>
      </c>
      <c r="U23" s="224">
        <v>2</v>
      </c>
      <c r="V23" s="225" t="s">
        <v>589</v>
      </c>
      <c r="W23" s="226">
        <v>1</v>
      </c>
      <c r="X23" s="227">
        <v>1</v>
      </c>
      <c r="Y23" s="228">
        <v>1</v>
      </c>
      <c r="Z23" s="229">
        <v>1</v>
      </c>
      <c r="AA23" s="79">
        <v>1</v>
      </c>
      <c r="AB23" s="79">
        <f t="shared" si="0"/>
        <v>0.02</v>
      </c>
      <c r="AC23" s="79">
        <v>1</v>
      </c>
      <c r="AD23" s="80">
        <f t="shared" si="1"/>
        <v>0.02</v>
      </c>
      <c r="AE23" s="79">
        <v>1</v>
      </c>
      <c r="AF23" s="80">
        <f t="shared" si="2"/>
        <v>0.02</v>
      </c>
      <c r="AG23" s="79">
        <v>1</v>
      </c>
      <c r="AH23" s="80">
        <f t="shared" si="3"/>
        <v>0.02</v>
      </c>
      <c r="AI23" s="81">
        <f>IFERROR(IF(AND(M23=AA23, M23=AC23, M23=AE23, M23=AG23), M23, AVERAGE(AA23, AC23, AE23, AG23)), 0)</f>
        <v>1</v>
      </c>
      <c r="AJ23" s="35">
        <f t="shared" si="4"/>
        <v>0.02</v>
      </c>
    </row>
    <row r="24" spans="1:36" ht="409.5">
      <c r="A24" s="230">
        <v>19</v>
      </c>
      <c r="B24" s="197" t="s">
        <v>484</v>
      </c>
      <c r="C24" s="197" t="s">
        <v>60</v>
      </c>
      <c r="D24" s="197" t="s">
        <v>485</v>
      </c>
      <c r="E24" s="197" t="s">
        <v>486</v>
      </c>
      <c r="F24" s="197" t="s">
        <v>487</v>
      </c>
      <c r="G24" s="193" t="s">
        <v>60</v>
      </c>
      <c r="H24" s="193" t="s">
        <v>590</v>
      </c>
      <c r="I24" s="197" t="s">
        <v>488</v>
      </c>
      <c r="J24" s="193" t="s">
        <v>179</v>
      </c>
      <c r="K24" s="215" t="s">
        <v>591</v>
      </c>
      <c r="L24" s="197" t="s">
        <v>592</v>
      </c>
      <c r="M24" s="199">
        <v>0.01</v>
      </c>
      <c r="N24" s="197" t="s">
        <v>108</v>
      </c>
      <c r="O24" s="197" t="s">
        <v>593</v>
      </c>
      <c r="P24" s="197" t="s">
        <v>298</v>
      </c>
      <c r="Q24" s="216">
        <v>45658</v>
      </c>
      <c r="R24" s="216">
        <v>46022</v>
      </c>
      <c r="S24" s="197" t="s">
        <v>505</v>
      </c>
      <c r="T24" s="197" t="s">
        <v>492</v>
      </c>
      <c r="U24" s="217">
        <v>5</v>
      </c>
      <c r="V24" s="199" t="s">
        <v>594</v>
      </c>
      <c r="W24" s="265">
        <v>2.5000000000000001E-3</v>
      </c>
      <c r="X24" s="265">
        <v>2.5000000000000001E-3</v>
      </c>
      <c r="Y24" s="265">
        <v>2.5000000000000001E-3</v>
      </c>
      <c r="Z24" s="265">
        <v>2.5000000000000001E-3</v>
      </c>
      <c r="AA24" s="200">
        <v>0.25900000000000001</v>
      </c>
      <c r="AB24" s="200">
        <f t="shared" si="0"/>
        <v>1.2949999999999999</v>
      </c>
      <c r="AC24" s="200">
        <v>1.2999999999999999E-3</v>
      </c>
      <c r="AD24" s="201">
        <f t="shared" si="1"/>
        <v>6.5000000000000006E-3</v>
      </c>
      <c r="AE24" s="200">
        <v>4.7600000000000003E-2</v>
      </c>
      <c r="AF24" s="201">
        <f t="shared" si="2"/>
        <v>0.23800000000000004</v>
      </c>
      <c r="AG24" s="200">
        <v>3.7999999999999999E-2</v>
      </c>
      <c r="AH24" s="201">
        <f t="shared" si="3"/>
        <v>0.19</v>
      </c>
      <c r="AI24" s="191">
        <f>AA24+AC24+AE24+AG24</f>
        <v>0.34590000000000004</v>
      </c>
      <c r="AJ24" s="35">
        <f t="shared" si="4"/>
        <v>0.05</v>
      </c>
    </row>
  </sheetData>
  <sheetProtection algorithmName="SHA-512" hashValue="SP0VvzCSfRQrXLF8wHdZUT3VadW3fiqLQ8HBR7RtJhgj7xOFCaIaCSKx0Ue1yYEvppCRGAYNeaAzWv9o/8qYmQ==" saltValue="I1K4fBdqUzCfPj4pFH6hZw==" spinCount="100000" sheet="1" objects="1" scenarios="1"/>
  <protectedRanges>
    <protectedRange sqref="V1:V1048576" name="Range5"/>
  </protectedRanges>
  <autoFilter ref="A5:AJ24" xr:uid="{00000000-0009-0000-0000-000000000000}"/>
  <mergeCells count="7">
    <mergeCell ref="A1:C3"/>
    <mergeCell ref="E1:R3"/>
    <mergeCell ref="AI1:AI3"/>
    <mergeCell ref="A4:H4"/>
    <mergeCell ref="I4:T4"/>
    <mergeCell ref="V4:V5"/>
    <mergeCell ref="AA4:AJ4"/>
  </mergeCells>
  <dataValidations count="1">
    <dataValidation allowBlank="1" showInputMessage="1" showErrorMessage="1" sqref="I6:I24" xr:uid="{5D9CF7E2-8D4E-4FB8-8064-66ED1A7C51A6}"/>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2049"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2049" r:id="rId4"/>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A762F-9601-4A89-9D7E-4C992042973D}">
  <dimension ref="A1:AV16"/>
  <sheetViews>
    <sheetView showGridLines="0" zoomScaleNormal="100" workbookViewId="0">
      <pane ySplit="5" topLeftCell="V6" activePane="bottomLeft" state="frozen"/>
      <selection pane="bottomLeft" activeCell="AG6" sqref="AG6:AG16"/>
    </sheetView>
  </sheetViews>
  <sheetFormatPr defaultColWidth="0" defaultRowHeight="0" customHeight="1" zeroHeight="1"/>
  <cols>
    <col min="1" max="1" width="5" style="47" customWidth="1"/>
    <col min="2" max="4" width="21.28515625" style="49" customWidth="1"/>
    <col min="5" max="5" width="28.7109375" style="47" bestFit="1" customWidth="1"/>
    <col min="6" max="6" width="36.710937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1" customWidth="1"/>
    <col min="14" max="14" width="13.85546875" style="1"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hidden="1" customHeight="1">
      <c r="A1" s="367"/>
      <c r="B1" s="368"/>
      <c r="C1" s="368"/>
      <c r="D1" s="2"/>
      <c r="E1" s="370" t="s">
        <v>15</v>
      </c>
      <c r="F1" s="370"/>
      <c r="G1" s="370"/>
      <c r="H1" s="370"/>
      <c r="I1" s="370"/>
      <c r="J1" s="370"/>
      <c r="K1" s="370"/>
      <c r="L1" s="370"/>
      <c r="M1" s="370"/>
      <c r="N1" s="370"/>
      <c r="O1" s="370"/>
      <c r="P1" s="370"/>
      <c r="Q1" s="370"/>
      <c r="R1" s="370"/>
      <c r="U1" s="2"/>
      <c r="V1" s="2"/>
      <c r="W1" s="2"/>
      <c r="X1" s="2"/>
      <c r="Y1" s="2"/>
      <c r="Z1" s="2"/>
      <c r="AI1" s="371" t="s">
        <v>16</v>
      </c>
      <c r="AJ1" s="4" t="s">
        <v>17</v>
      </c>
    </row>
    <row r="2" spans="1:36" s="3" customFormat="1" ht="15.75" hidden="1" customHeight="1">
      <c r="A2" s="368"/>
      <c r="B2" s="368"/>
      <c r="C2" s="368"/>
      <c r="D2" s="2"/>
      <c r="E2" s="370"/>
      <c r="F2" s="370"/>
      <c r="G2" s="370"/>
      <c r="H2" s="370"/>
      <c r="I2" s="370"/>
      <c r="J2" s="370"/>
      <c r="K2" s="370"/>
      <c r="L2" s="370"/>
      <c r="M2" s="370"/>
      <c r="N2" s="370"/>
      <c r="O2" s="370"/>
      <c r="P2" s="370"/>
      <c r="Q2" s="370"/>
      <c r="R2" s="370"/>
      <c r="U2" s="2"/>
      <c r="V2" s="2"/>
      <c r="W2" s="2"/>
      <c r="X2" s="2"/>
      <c r="Y2" s="2"/>
      <c r="Z2" s="2"/>
      <c r="AI2" s="371"/>
      <c r="AJ2" s="5" t="s">
        <v>18</v>
      </c>
    </row>
    <row r="3" spans="1:36" s="3" customFormat="1" ht="15.75" hidden="1" customHeight="1">
      <c r="A3" s="369"/>
      <c r="B3" s="369"/>
      <c r="C3" s="369"/>
      <c r="D3" s="6"/>
      <c r="E3" s="370"/>
      <c r="F3" s="370"/>
      <c r="G3" s="370"/>
      <c r="H3" s="370"/>
      <c r="I3" s="370"/>
      <c r="J3" s="370"/>
      <c r="K3" s="370"/>
      <c r="L3" s="370"/>
      <c r="M3" s="370"/>
      <c r="N3" s="370"/>
      <c r="O3" s="370"/>
      <c r="P3" s="370"/>
      <c r="Q3" s="370"/>
      <c r="R3" s="370"/>
      <c r="U3" s="2"/>
      <c r="V3" s="2"/>
      <c r="W3" s="2"/>
      <c r="X3" s="2"/>
      <c r="Y3" s="2"/>
      <c r="Z3" s="2"/>
      <c r="AI3" s="371"/>
      <c r="AJ3" s="7">
        <v>45642</v>
      </c>
    </row>
    <row r="4" spans="1:36" s="10" customFormat="1" ht="29.1" customHeight="1">
      <c r="A4" s="372" t="s">
        <v>19</v>
      </c>
      <c r="B4" s="372"/>
      <c r="C4" s="372"/>
      <c r="D4" s="372"/>
      <c r="E4" s="372"/>
      <c r="F4" s="372"/>
      <c r="G4" s="372"/>
      <c r="H4" s="372"/>
      <c r="I4" s="373" t="s">
        <v>20</v>
      </c>
      <c r="J4" s="373"/>
      <c r="K4" s="373"/>
      <c r="L4" s="373"/>
      <c r="M4" s="373"/>
      <c r="N4" s="373"/>
      <c r="O4" s="373"/>
      <c r="P4" s="373"/>
      <c r="Q4" s="373"/>
      <c r="R4" s="373"/>
      <c r="S4" s="373"/>
      <c r="T4" s="373"/>
      <c r="U4" s="8"/>
      <c r="V4" s="374" t="s">
        <v>21</v>
      </c>
      <c r="W4" s="9"/>
      <c r="X4" s="9"/>
      <c r="Y4" s="9"/>
      <c r="Z4" s="9"/>
      <c r="AA4" s="375" t="s">
        <v>595</v>
      </c>
      <c r="AB4" s="376"/>
      <c r="AC4" s="376"/>
      <c r="AD4" s="376"/>
      <c r="AE4" s="376"/>
      <c r="AF4" s="376"/>
      <c r="AG4" s="376"/>
      <c r="AH4" s="376"/>
      <c r="AI4" s="376"/>
      <c r="AJ4" s="376"/>
    </row>
    <row r="5" spans="1:36" s="19" customFormat="1" ht="77.099999999999994" customHeight="1">
      <c r="A5" s="11" t="s">
        <v>23</v>
      </c>
      <c r="B5" s="11" t="s">
        <v>24</v>
      </c>
      <c r="C5" s="11" t="s">
        <v>396</v>
      </c>
      <c r="D5" s="11" t="s">
        <v>26</v>
      </c>
      <c r="E5" s="11" t="s">
        <v>27</v>
      </c>
      <c r="F5" s="11" t="s">
        <v>28</v>
      </c>
      <c r="G5" s="11" t="s">
        <v>29</v>
      </c>
      <c r="H5" s="11" t="s">
        <v>30</v>
      </c>
      <c r="I5" s="12" t="s">
        <v>31</v>
      </c>
      <c r="J5" s="12" t="s">
        <v>32</v>
      </c>
      <c r="K5" s="12" t="s">
        <v>33</v>
      </c>
      <c r="L5" s="12" t="s">
        <v>34</v>
      </c>
      <c r="M5" s="12" t="s">
        <v>35</v>
      </c>
      <c r="N5" s="12" t="s">
        <v>36</v>
      </c>
      <c r="O5" s="12" t="s">
        <v>37</v>
      </c>
      <c r="P5" s="12" t="s">
        <v>38</v>
      </c>
      <c r="Q5" s="12" t="s">
        <v>39</v>
      </c>
      <c r="R5" s="12" t="s">
        <v>40</v>
      </c>
      <c r="S5" s="12" t="s">
        <v>41</v>
      </c>
      <c r="T5" s="12" t="s">
        <v>42</v>
      </c>
      <c r="U5" s="12" t="s">
        <v>43</v>
      </c>
      <c r="V5" s="374"/>
      <c r="W5" s="13" t="s">
        <v>44</v>
      </c>
      <c r="X5" s="13" t="s">
        <v>45</v>
      </c>
      <c r="Y5" s="14" t="s">
        <v>46</v>
      </c>
      <c r="Z5" s="14" t="s">
        <v>47</v>
      </c>
      <c r="AA5" s="14" t="s">
        <v>48</v>
      </c>
      <c r="AB5" s="15" t="s">
        <v>49</v>
      </c>
      <c r="AC5" s="16" t="s">
        <v>50</v>
      </c>
      <c r="AD5" s="15" t="s">
        <v>51</v>
      </c>
      <c r="AE5" s="16" t="s">
        <v>52</v>
      </c>
      <c r="AF5" s="15" t="s">
        <v>53</v>
      </c>
      <c r="AG5" s="16" t="s">
        <v>54</v>
      </c>
      <c r="AH5" s="15" t="s">
        <v>55</v>
      </c>
      <c r="AI5" s="17" t="s">
        <v>56</v>
      </c>
      <c r="AJ5" s="18" t="s">
        <v>57</v>
      </c>
    </row>
    <row r="6" spans="1:36" s="3" customFormat="1" ht="117" customHeight="1">
      <c r="A6" s="40">
        <v>1</v>
      </c>
      <c r="B6" s="24" t="s">
        <v>596</v>
      </c>
      <c r="C6" s="40" t="s">
        <v>597</v>
      </c>
      <c r="D6" s="24" t="s">
        <v>61</v>
      </c>
      <c r="E6" s="89" t="s">
        <v>598</v>
      </c>
      <c r="F6" s="24" t="s">
        <v>599</v>
      </c>
      <c r="G6" s="24" t="s">
        <v>60</v>
      </c>
      <c r="H6" s="89"/>
      <c r="I6" s="24" t="s">
        <v>600</v>
      </c>
      <c r="J6" s="24" t="s">
        <v>193</v>
      </c>
      <c r="K6" s="24" t="s">
        <v>601</v>
      </c>
      <c r="L6" s="91" t="s">
        <v>602</v>
      </c>
      <c r="M6" s="90">
        <v>1</v>
      </c>
      <c r="N6" s="20" t="s">
        <v>108</v>
      </c>
      <c r="O6" s="91" t="s">
        <v>603</v>
      </c>
      <c r="P6" s="40" t="s">
        <v>298</v>
      </c>
      <c r="Q6" s="29">
        <v>45689</v>
      </c>
      <c r="R6" s="30">
        <v>46022</v>
      </c>
      <c r="S6" s="24" t="s">
        <v>604</v>
      </c>
      <c r="T6" s="89" t="s">
        <v>605</v>
      </c>
      <c r="U6" s="32">
        <v>10</v>
      </c>
      <c r="V6" s="33" t="s">
        <v>606</v>
      </c>
      <c r="W6" s="92">
        <v>1</v>
      </c>
      <c r="X6" s="92">
        <v>1</v>
      </c>
      <c r="Y6" s="92">
        <v>1</v>
      </c>
      <c r="Z6" s="93">
        <v>1</v>
      </c>
      <c r="AA6" s="34">
        <v>1</v>
      </c>
      <c r="AB6" s="34">
        <f t="shared" ref="AB6:AB16" si="0">IFERROR(((AA6/M6)*U6)/100, 0)</f>
        <v>0.1</v>
      </c>
      <c r="AC6" s="34">
        <v>1</v>
      </c>
      <c r="AD6" s="35">
        <f t="shared" ref="AD6:AD16" si="1">IFERROR(((AC6/M6)*U6)/100,0)</f>
        <v>0.1</v>
      </c>
      <c r="AE6" s="34">
        <v>1</v>
      </c>
      <c r="AF6" s="35">
        <f t="shared" ref="AF6:AF16" si="2">IFERROR(((AE6/M6)*U6)/100,0)</f>
        <v>0.1</v>
      </c>
      <c r="AG6" s="34">
        <v>1</v>
      </c>
      <c r="AH6" s="35">
        <f t="shared" ref="AH6:AH16" si="3">IFERROR(((AG6/M6)*U6)/100,0)</f>
        <v>0.1</v>
      </c>
      <c r="AI6" s="67">
        <f t="shared" ref="AI6:AI16" si="4">IFERROR(IF(AND(M6=AA6, M6=AC6, M6=AE6, M6=AG6), M6, AVERAGE(AA6, AC6, AE6, AG6)), 0)</f>
        <v>1</v>
      </c>
      <c r="AJ6" s="35">
        <f t="shared" ref="AJ6:AJ16" si="5">IFERROR(MIN((AI6/M6)*U6, U6)/100, 0)</f>
        <v>0.1</v>
      </c>
    </row>
    <row r="7" spans="1:36" s="3" customFormat="1" ht="117" customHeight="1">
      <c r="A7" s="40">
        <v>2</v>
      </c>
      <c r="B7" s="24" t="s">
        <v>596</v>
      </c>
      <c r="C7" s="40" t="s">
        <v>597</v>
      </c>
      <c r="D7" s="94" t="s">
        <v>61</v>
      </c>
      <c r="E7" s="89" t="s">
        <v>598</v>
      </c>
      <c r="F7" s="89" t="s">
        <v>599</v>
      </c>
      <c r="G7" s="24" t="s">
        <v>60</v>
      </c>
      <c r="H7" s="89"/>
      <c r="I7" s="24" t="s">
        <v>600</v>
      </c>
      <c r="J7" s="24" t="s">
        <v>193</v>
      </c>
      <c r="K7" s="353" t="s">
        <v>607</v>
      </c>
      <c r="L7" s="309" t="s">
        <v>608</v>
      </c>
      <c r="M7" s="90">
        <v>1</v>
      </c>
      <c r="N7" s="310" t="s">
        <v>108</v>
      </c>
      <c r="O7" s="91" t="s">
        <v>609</v>
      </c>
      <c r="P7" s="40" t="s">
        <v>298</v>
      </c>
      <c r="Q7" s="29">
        <v>45689</v>
      </c>
      <c r="R7" s="30">
        <v>46022</v>
      </c>
      <c r="S7" s="24" t="s">
        <v>604</v>
      </c>
      <c r="T7" s="89" t="s">
        <v>610</v>
      </c>
      <c r="U7" s="32">
        <v>5</v>
      </c>
      <c r="V7" s="33" t="s">
        <v>611</v>
      </c>
      <c r="W7" s="92">
        <v>1</v>
      </c>
      <c r="X7" s="92">
        <v>1</v>
      </c>
      <c r="Y7" s="92">
        <v>1</v>
      </c>
      <c r="Z7" s="93">
        <v>1</v>
      </c>
      <c r="AA7" s="34">
        <v>0</v>
      </c>
      <c r="AB7" s="34">
        <f t="shared" si="0"/>
        <v>0</v>
      </c>
      <c r="AC7" s="34">
        <v>0</v>
      </c>
      <c r="AD7" s="35">
        <f t="shared" si="1"/>
        <v>0</v>
      </c>
      <c r="AE7" s="34">
        <v>1</v>
      </c>
      <c r="AF7" s="35">
        <f t="shared" si="2"/>
        <v>0.05</v>
      </c>
      <c r="AG7" s="34">
        <v>1</v>
      </c>
      <c r="AH7" s="35">
        <f t="shared" si="3"/>
        <v>0.05</v>
      </c>
      <c r="AI7" s="67">
        <f t="shared" si="4"/>
        <v>0.5</v>
      </c>
      <c r="AJ7" s="35">
        <f t="shared" si="5"/>
        <v>2.5000000000000001E-2</v>
      </c>
    </row>
    <row r="8" spans="1:36" s="3" customFormat="1" ht="117" customHeight="1">
      <c r="A8" s="40">
        <v>3</v>
      </c>
      <c r="B8" s="24" t="s">
        <v>596</v>
      </c>
      <c r="C8" s="40" t="s">
        <v>597</v>
      </c>
      <c r="D8" s="94" t="s">
        <v>61</v>
      </c>
      <c r="E8" s="89" t="s">
        <v>598</v>
      </c>
      <c r="F8" s="89" t="s">
        <v>599</v>
      </c>
      <c r="G8" s="24" t="s">
        <v>60</v>
      </c>
      <c r="H8" s="89"/>
      <c r="I8" s="24" t="s">
        <v>600</v>
      </c>
      <c r="J8" s="24" t="s">
        <v>193</v>
      </c>
      <c r="K8" s="354" t="s">
        <v>612</v>
      </c>
      <c r="L8" s="91" t="s">
        <v>613</v>
      </c>
      <c r="M8" s="90">
        <v>1</v>
      </c>
      <c r="N8" s="310" t="s">
        <v>108</v>
      </c>
      <c r="O8" s="91" t="s">
        <v>614</v>
      </c>
      <c r="P8" s="40" t="s">
        <v>298</v>
      </c>
      <c r="Q8" s="29">
        <v>45658</v>
      </c>
      <c r="R8" s="30">
        <v>46022</v>
      </c>
      <c r="S8" s="24" t="s">
        <v>604</v>
      </c>
      <c r="T8" s="24" t="s">
        <v>615</v>
      </c>
      <c r="U8" s="32">
        <v>10</v>
      </c>
      <c r="V8" s="33" t="s">
        <v>616</v>
      </c>
      <c r="W8" s="92">
        <v>1</v>
      </c>
      <c r="X8" s="92">
        <v>1</v>
      </c>
      <c r="Y8" s="92">
        <v>1</v>
      </c>
      <c r="Z8" s="93">
        <v>1</v>
      </c>
      <c r="AA8" s="34">
        <v>1</v>
      </c>
      <c r="AB8" s="34">
        <f t="shared" si="0"/>
        <v>0.1</v>
      </c>
      <c r="AC8" s="34">
        <v>1</v>
      </c>
      <c r="AD8" s="35">
        <f t="shared" si="1"/>
        <v>0.1</v>
      </c>
      <c r="AE8" s="34">
        <v>1</v>
      </c>
      <c r="AF8" s="35">
        <f t="shared" si="2"/>
        <v>0.1</v>
      </c>
      <c r="AG8" s="34">
        <v>1</v>
      </c>
      <c r="AH8" s="35">
        <f t="shared" si="3"/>
        <v>0.1</v>
      </c>
      <c r="AI8" s="67">
        <f t="shared" si="4"/>
        <v>1</v>
      </c>
      <c r="AJ8" s="35">
        <f t="shared" si="5"/>
        <v>0.1</v>
      </c>
    </row>
    <row r="9" spans="1:36" s="3" customFormat="1" ht="117" customHeight="1">
      <c r="A9" s="40">
        <v>4</v>
      </c>
      <c r="B9" s="24" t="s">
        <v>596</v>
      </c>
      <c r="C9" s="40" t="s">
        <v>597</v>
      </c>
      <c r="D9" s="94" t="s">
        <v>61</v>
      </c>
      <c r="E9" s="89" t="s">
        <v>598</v>
      </c>
      <c r="F9" s="89" t="s">
        <v>599</v>
      </c>
      <c r="G9" s="24" t="s">
        <v>60</v>
      </c>
      <c r="H9" s="89"/>
      <c r="I9" s="24" t="s">
        <v>600</v>
      </c>
      <c r="J9" s="24" t="s">
        <v>193</v>
      </c>
      <c r="K9" s="355" t="s">
        <v>617</v>
      </c>
      <c r="L9" s="91" t="s">
        <v>618</v>
      </c>
      <c r="M9" s="90">
        <v>1</v>
      </c>
      <c r="N9" s="310" t="s">
        <v>108</v>
      </c>
      <c r="O9" s="91" t="s">
        <v>619</v>
      </c>
      <c r="P9" s="40" t="s">
        <v>298</v>
      </c>
      <c r="Q9" s="29">
        <v>45717</v>
      </c>
      <c r="R9" s="30">
        <v>46022</v>
      </c>
      <c r="S9" s="24" t="s">
        <v>604</v>
      </c>
      <c r="T9" s="24" t="s">
        <v>620</v>
      </c>
      <c r="U9" s="32">
        <v>5</v>
      </c>
      <c r="V9" s="33" t="s">
        <v>621</v>
      </c>
      <c r="W9" s="92">
        <v>1</v>
      </c>
      <c r="X9" s="92">
        <v>1</v>
      </c>
      <c r="Y9" s="92">
        <v>1</v>
      </c>
      <c r="Z9" s="93">
        <v>1</v>
      </c>
      <c r="AA9" s="34">
        <v>0</v>
      </c>
      <c r="AB9" s="34">
        <f t="shared" si="0"/>
        <v>0</v>
      </c>
      <c r="AC9" s="34">
        <v>0</v>
      </c>
      <c r="AD9" s="35">
        <f t="shared" si="1"/>
        <v>0</v>
      </c>
      <c r="AE9" s="34">
        <v>0</v>
      </c>
      <c r="AF9" s="35">
        <f t="shared" si="2"/>
        <v>0</v>
      </c>
      <c r="AG9" s="34">
        <v>0</v>
      </c>
      <c r="AH9" s="35">
        <f t="shared" si="3"/>
        <v>0</v>
      </c>
      <c r="AI9" s="67">
        <f t="shared" si="4"/>
        <v>0</v>
      </c>
      <c r="AJ9" s="35">
        <f t="shared" si="5"/>
        <v>0</v>
      </c>
    </row>
    <row r="10" spans="1:36" s="3" customFormat="1" ht="117" customHeight="1">
      <c r="A10" s="40">
        <v>5</v>
      </c>
      <c r="B10" s="24" t="s">
        <v>596</v>
      </c>
      <c r="C10" s="40" t="s">
        <v>597</v>
      </c>
      <c r="D10" s="94" t="s">
        <v>61</v>
      </c>
      <c r="E10" s="89" t="s">
        <v>598</v>
      </c>
      <c r="F10" s="89" t="s">
        <v>599</v>
      </c>
      <c r="G10" s="24" t="s">
        <v>60</v>
      </c>
      <c r="H10" s="89"/>
      <c r="I10" s="24" t="s">
        <v>600</v>
      </c>
      <c r="J10" s="24" t="s">
        <v>193</v>
      </c>
      <c r="K10" s="89" t="s">
        <v>622</v>
      </c>
      <c r="L10" s="89" t="s">
        <v>623</v>
      </c>
      <c r="M10" s="90">
        <v>1</v>
      </c>
      <c r="N10" s="20" t="s">
        <v>108</v>
      </c>
      <c r="O10" s="94" t="s">
        <v>624</v>
      </c>
      <c r="P10" s="40" t="s">
        <v>298</v>
      </c>
      <c r="Q10" s="29">
        <v>45689</v>
      </c>
      <c r="R10" s="30">
        <v>46022</v>
      </c>
      <c r="S10" s="89" t="s">
        <v>477</v>
      </c>
      <c r="T10" s="24" t="s">
        <v>625</v>
      </c>
      <c r="U10" s="32">
        <v>10</v>
      </c>
      <c r="V10" s="33" t="s">
        <v>626</v>
      </c>
      <c r="W10" s="92">
        <v>1</v>
      </c>
      <c r="X10" s="92">
        <v>1</v>
      </c>
      <c r="Y10" s="92">
        <v>1</v>
      </c>
      <c r="Z10" s="93">
        <v>1</v>
      </c>
      <c r="AA10" s="34">
        <v>1</v>
      </c>
      <c r="AB10" s="34">
        <f t="shared" si="0"/>
        <v>0.1</v>
      </c>
      <c r="AC10" s="34">
        <v>1</v>
      </c>
      <c r="AD10" s="35">
        <f t="shared" si="1"/>
        <v>0.1</v>
      </c>
      <c r="AE10" s="34">
        <v>1</v>
      </c>
      <c r="AF10" s="35">
        <f t="shared" si="2"/>
        <v>0.1</v>
      </c>
      <c r="AG10" s="34">
        <v>1</v>
      </c>
      <c r="AH10" s="35">
        <f t="shared" si="3"/>
        <v>0.1</v>
      </c>
      <c r="AI10" s="67">
        <f t="shared" si="4"/>
        <v>1</v>
      </c>
      <c r="AJ10" s="35">
        <f t="shared" si="5"/>
        <v>0.1</v>
      </c>
    </row>
    <row r="11" spans="1:36" s="3" customFormat="1" ht="117" customHeight="1">
      <c r="A11" s="40">
        <v>6</v>
      </c>
      <c r="B11" s="24" t="s">
        <v>596</v>
      </c>
      <c r="C11" s="40" t="s">
        <v>597</v>
      </c>
      <c r="D11" s="94" t="s">
        <v>61</v>
      </c>
      <c r="E11" s="89" t="s">
        <v>598</v>
      </c>
      <c r="F11" s="89" t="s">
        <v>599</v>
      </c>
      <c r="G11" s="24" t="s">
        <v>60</v>
      </c>
      <c r="H11" s="89"/>
      <c r="I11" s="24" t="s">
        <v>600</v>
      </c>
      <c r="J11" s="24" t="s">
        <v>193</v>
      </c>
      <c r="K11" s="89" t="s">
        <v>627</v>
      </c>
      <c r="L11" s="89" t="s">
        <v>628</v>
      </c>
      <c r="M11" s="90">
        <v>1</v>
      </c>
      <c r="N11" s="20" t="s">
        <v>108</v>
      </c>
      <c r="O11" s="94" t="s">
        <v>629</v>
      </c>
      <c r="P11" s="40" t="s">
        <v>298</v>
      </c>
      <c r="Q11" s="29">
        <v>45689</v>
      </c>
      <c r="R11" s="30">
        <v>46022</v>
      </c>
      <c r="S11" s="89" t="s">
        <v>477</v>
      </c>
      <c r="T11" s="89" t="s">
        <v>630</v>
      </c>
      <c r="U11" s="32">
        <v>10</v>
      </c>
      <c r="V11" s="33" t="s">
        <v>631</v>
      </c>
      <c r="W11" s="92">
        <v>1</v>
      </c>
      <c r="X11" s="92">
        <v>1</v>
      </c>
      <c r="Y11" s="92">
        <v>1</v>
      </c>
      <c r="Z11" s="93">
        <v>1</v>
      </c>
      <c r="AA11" s="34">
        <v>1</v>
      </c>
      <c r="AB11" s="34">
        <f t="shared" si="0"/>
        <v>0.1</v>
      </c>
      <c r="AC11" s="34">
        <v>1</v>
      </c>
      <c r="AD11" s="35">
        <f t="shared" si="1"/>
        <v>0.1</v>
      </c>
      <c r="AE11" s="34">
        <v>1</v>
      </c>
      <c r="AF11" s="35">
        <f t="shared" si="2"/>
        <v>0.1</v>
      </c>
      <c r="AG11" s="34">
        <v>1</v>
      </c>
      <c r="AH11" s="35">
        <f t="shared" si="3"/>
        <v>0.1</v>
      </c>
      <c r="AI11" s="67">
        <f t="shared" si="4"/>
        <v>1</v>
      </c>
      <c r="AJ11" s="35">
        <f t="shared" si="5"/>
        <v>0.1</v>
      </c>
    </row>
    <row r="12" spans="1:36" s="3" customFormat="1" ht="117" customHeight="1">
      <c r="A12" s="40">
        <v>7</v>
      </c>
      <c r="B12" s="24" t="s">
        <v>596</v>
      </c>
      <c r="C12" s="40" t="s">
        <v>597</v>
      </c>
      <c r="D12" s="94" t="s">
        <v>61</v>
      </c>
      <c r="E12" s="89" t="s">
        <v>598</v>
      </c>
      <c r="F12" s="89" t="s">
        <v>599</v>
      </c>
      <c r="G12" s="24" t="s">
        <v>60</v>
      </c>
      <c r="H12" s="89"/>
      <c r="I12" s="24" t="s">
        <v>600</v>
      </c>
      <c r="J12" s="24" t="s">
        <v>193</v>
      </c>
      <c r="K12" s="24" t="s">
        <v>632</v>
      </c>
      <c r="L12" s="24" t="s">
        <v>633</v>
      </c>
      <c r="M12" s="90">
        <v>1</v>
      </c>
      <c r="N12" s="20" t="s">
        <v>108</v>
      </c>
      <c r="O12" s="94" t="s">
        <v>634</v>
      </c>
      <c r="P12" s="40" t="s">
        <v>298</v>
      </c>
      <c r="Q12" s="29">
        <v>45658</v>
      </c>
      <c r="R12" s="30">
        <v>46022</v>
      </c>
      <c r="S12" s="89" t="s">
        <v>477</v>
      </c>
      <c r="T12" s="89" t="s">
        <v>635</v>
      </c>
      <c r="U12" s="32">
        <v>10</v>
      </c>
      <c r="V12" s="33" t="s">
        <v>636</v>
      </c>
      <c r="W12" s="92">
        <v>1</v>
      </c>
      <c r="X12" s="92">
        <v>1</v>
      </c>
      <c r="Y12" s="92">
        <v>1</v>
      </c>
      <c r="Z12" s="93">
        <v>1</v>
      </c>
      <c r="AA12" s="34">
        <v>1</v>
      </c>
      <c r="AB12" s="34">
        <f t="shared" si="0"/>
        <v>0.1</v>
      </c>
      <c r="AC12" s="34">
        <v>1</v>
      </c>
      <c r="AD12" s="35">
        <f t="shared" si="1"/>
        <v>0.1</v>
      </c>
      <c r="AE12" s="34">
        <v>1</v>
      </c>
      <c r="AF12" s="35">
        <f t="shared" si="2"/>
        <v>0.1</v>
      </c>
      <c r="AG12" s="34">
        <v>1</v>
      </c>
      <c r="AH12" s="35">
        <f t="shared" si="3"/>
        <v>0.1</v>
      </c>
      <c r="AI12" s="67">
        <f t="shared" si="4"/>
        <v>1</v>
      </c>
      <c r="AJ12" s="35">
        <f t="shared" si="5"/>
        <v>0.1</v>
      </c>
    </row>
    <row r="13" spans="1:36" s="3" customFormat="1" ht="117" customHeight="1">
      <c r="A13" s="40">
        <v>8</v>
      </c>
      <c r="B13" s="24" t="s">
        <v>596</v>
      </c>
      <c r="C13" s="40" t="s">
        <v>597</v>
      </c>
      <c r="D13" s="94" t="s">
        <v>61</v>
      </c>
      <c r="E13" s="89" t="s">
        <v>598</v>
      </c>
      <c r="F13" s="89" t="s">
        <v>599</v>
      </c>
      <c r="G13" s="24" t="s">
        <v>60</v>
      </c>
      <c r="H13" s="89"/>
      <c r="I13" s="24" t="s">
        <v>600</v>
      </c>
      <c r="J13" s="24" t="s">
        <v>193</v>
      </c>
      <c r="K13" s="89" t="s">
        <v>637</v>
      </c>
      <c r="L13" s="89" t="s">
        <v>638</v>
      </c>
      <c r="M13" s="90">
        <v>1</v>
      </c>
      <c r="N13" s="20" t="s">
        <v>108</v>
      </c>
      <c r="O13" s="94" t="s">
        <v>639</v>
      </c>
      <c r="P13" s="40" t="s">
        <v>298</v>
      </c>
      <c r="Q13" s="29">
        <v>45689</v>
      </c>
      <c r="R13" s="30">
        <v>46022</v>
      </c>
      <c r="S13" s="89" t="s">
        <v>477</v>
      </c>
      <c r="T13" s="89" t="s">
        <v>640</v>
      </c>
      <c r="U13" s="32">
        <v>10</v>
      </c>
      <c r="V13" s="33" t="s">
        <v>641</v>
      </c>
      <c r="W13" s="92">
        <v>1</v>
      </c>
      <c r="X13" s="92">
        <v>1</v>
      </c>
      <c r="Y13" s="92">
        <v>1</v>
      </c>
      <c r="Z13" s="93">
        <v>1</v>
      </c>
      <c r="AA13" s="34">
        <v>1</v>
      </c>
      <c r="AB13" s="34">
        <f t="shared" si="0"/>
        <v>0.1</v>
      </c>
      <c r="AC13" s="34">
        <v>1</v>
      </c>
      <c r="AD13" s="35">
        <f t="shared" si="1"/>
        <v>0.1</v>
      </c>
      <c r="AE13" s="34">
        <v>1</v>
      </c>
      <c r="AF13" s="35">
        <f t="shared" si="2"/>
        <v>0.1</v>
      </c>
      <c r="AG13" s="34">
        <v>1</v>
      </c>
      <c r="AH13" s="35">
        <f t="shared" si="3"/>
        <v>0.1</v>
      </c>
      <c r="AI13" s="67">
        <f t="shared" si="4"/>
        <v>1</v>
      </c>
      <c r="AJ13" s="35">
        <f t="shared" si="5"/>
        <v>0.1</v>
      </c>
    </row>
    <row r="14" spans="1:36" s="3" customFormat="1" ht="117" customHeight="1">
      <c r="A14" s="40">
        <v>9</v>
      </c>
      <c r="B14" s="24" t="s">
        <v>596</v>
      </c>
      <c r="C14" s="40" t="s">
        <v>597</v>
      </c>
      <c r="D14" s="94" t="s">
        <v>61</v>
      </c>
      <c r="E14" s="89" t="s">
        <v>598</v>
      </c>
      <c r="F14" s="89" t="s">
        <v>599</v>
      </c>
      <c r="G14" s="24" t="s">
        <v>60</v>
      </c>
      <c r="H14" s="89"/>
      <c r="I14" s="24" t="s">
        <v>600</v>
      </c>
      <c r="J14" s="24" t="s">
        <v>193</v>
      </c>
      <c r="K14" s="89" t="s">
        <v>642</v>
      </c>
      <c r="L14" s="89" t="s">
        <v>643</v>
      </c>
      <c r="M14" s="90">
        <v>1</v>
      </c>
      <c r="N14" s="20" t="s">
        <v>108</v>
      </c>
      <c r="O14" s="94" t="s">
        <v>644</v>
      </c>
      <c r="P14" s="40" t="s">
        <v>298</v>
      </c>
      <c r="Q14" s="29">
        <v>45658</v>
      </c>
      <c r="R14" s="30">
        <v>46022</v>
      </c>
      <c r="S14" s="89" t="s">
        <v>477</v>
      </c>
      <c r="T14" s="89" t="s">
        <v>645</v>
      </c>
      <c r="U14" s="32">
        <v>10</v>
      </c>
      <c r="V14" s="33" t="s">
        <v>646</v>
      </c>
      <c r="W14" s="92">
        <v>1</v>
      </c>
      <c r="X14" s="92">
        <v>1</v>
      </c>
      <c r="Y14" s="92">
        <v>1</v>
      </c>
      <c r="Z14" s="93">
        <v>1</v>
      </c>
      <c r="AA14" s="34">
        <v>1</v>
      </c>
      <c r="AB14" s="34">
        <f t="shared" si="0"/>
        <v>0.1</v>
      </c>
      <c r="AC14" s="34">
        <v>1</v>
      </c>
      <c r="AD14" s="35">
        <f t="shared" si="1"/>
        <v>0.1</v>
      </c>
      <c r="AE14" s="34">
        <v>1</v>
      </c>
      <c r="AF14" s="35">
        <f t="shared" si="2"/>
        <v>0.1</v>
      </c>
      <c r="AG14" s="34">
        <v>1</v>
      </c>
      <c r="AH14" s="35">
        <f t="shared" si="3"/>
        <v>0.1</v>
      </c>
      <c r="AI14" s="67">
        <f t="shared" si="4"/>
        <v>1</v>
      </c>
      <c r="AJ14" s="35">
        <f t="shared" si="5"/>
        <v>0.1</v>
      </c>
    </row>
    <row r="15" spans="1:36" s="3" customFormat="1" ht="117" customHeight="1">
      <c r="A15" s="40">
        <v>10</v>
      </c>
      <c r="B15" s="24" t="s">
        <v>596</v>
      </c>
      <c r="C15" s="40" t="s">
        <v>597</v>
      </c>
      <c r="D15" s="94" t="s">
        <v>61</v>
      </c>
      <c r="E15" s="89" t="s">
        <v>598</v>
      </c>
      <c r="F15" s="89" t="s">
        <v>599</v>
      </c>
      <c r="G15" s="24" t="s">
        <v>60</v>
      </c>
      <c r="H15" s="89"/>
      <c r="I15" s="24" t="s">
        <v>600</v>
      </c>
      <c r="J15" s="24" t="s">
        <v>193</v>
      </c>
      <c r="K15" s="89" t="s">
        <v>647</v>
      </c>
      <c r="L15" s="95" t="s">
        <v>648</v>
      </c>
      <c r="M15" s="90">
        <v>1</v>
      </c>
      <c r="N15" s="20" t="s">
        <v>108</v>
      </c>
      <c r="O15" s="94" t="s">
        <v>649</v>
      </c>
      <c r="P15" s="40" t="s">
        <v>298</v>
      </c>
      <c r="Q15" s="29">
        <v>45658</v>
      </c>
      <c r="R15" s="30">
        <v>46022</v>
      </c>
      <c r="S15" s="89" t="s">
        <v>477</v>
      </c>
      <c r="T15" s="89" t="s">
        <v>650</v>
      </c>
      <c r="U15" s="32">
        <v>10</v>
      </c>
      <c r="V15" s="33" t="s">
        <v>651</v>
      </c>
      <c r="W15" s="92">
        <v>1</v>
      </c>
      <c r="X15" s="92">
        <v>1</v>
      </c>
      <c r="Y15" s="92">
        <v>1</v>
      </c>
      <c r="Z15" s="93">
        <v>1</v>
      </c>
      <c r="AA15" s="34">
        <v>1</v>
      </c>
      <c r="AB15" s="34">
        <f t="shared" si="0"/>
        <v>0.1</v>
      </c>
      <c r="AC15" s="34">
        <v>1</v>
      </c>
      <c r="AD15" s="35">
        <f t="shared" si="1"/>
        <v>0.1</v>
      </c>
      <c r="AE15" s="34">
        <v>1</v>
      </c>
      <c r="AF15" s="35">
        <f t="shared" si="2"/>
        <v>0.1</v>
      </c>
      <c r="AG15" s="34">
        <v>1</v>
      </c>
      <c r="AH15" s="35">
        <f t="shared" si="3"/>
        <v>0.1</v>
      </c>
      <c r="AI15" s="67">
        <f t="shared" si="4"/>
        <v>1</v>
      </c>
      <c r="AJ15" s="35">
        <f t="shared" si="5"/>
        <v>0.1</v>
      </c>
    </row>
    <row r="16" spans="1:36" s="3" customFormat="1" ht="117" customHeight="1">
      <c r="A16" s="40">
        <v>11</v>
      </c>
      <c r="B16" s="24" t="s">
        <v>596</v>
      </c>
      <c r="C16" s="40" t="s">
        <v>597</v>
      </c>
      <c r="D16" s="94" t="s">
        <v>61</v>
      </c>
      <c r="E16" s="89" t="s">
        <v>598</v>
      </c>
      <c r="F16" s="89" t="s">
        <v>599</v>
      </c>
      <c r="G16" s="24" t="s">
        <v>60</v>
      </c>
      <c r="H16" s="89"/>
      <c r="I16" s="24" t="s">
        <v>600</v>
      </c>
      <c r="J16" s="24" t="s">
        <v>193</v>
      </c>
      <c r="K16" s="89" t="s">
        <v>652</v>
      </c>
      <c r="L16" s="95" t="s">
        <v>653</v>
      </c>
      <c r="M16" s="90">
        <v>1</v>
      </c>
      <c r="N16" s="20" t="s">
        <v>108</v>
      </c>
      <c r="O16" s="94" t="s">
        <v>654</v>
      </c>
      <c r="P16" s="40" t="s">
        <v>298</v>
      </c>
      <c r="Q16" s="29">
        <v>45658</v>
      </c>
      <c r="R16" s="30">
        <v>46022</v>
      </c>
      <c r="S16" s="89" t="s">
        <v>477</v>
      </c>
      <c r="T16" s="89" t="s">
        <v>655</v>
      </c>
      <c r="U16" s="32">
        <v>10</v>
      </c>
      <c r="V16" s="33" t="s">
        <v>656</v>
      </c>
      <c r="W16" s="92">
        <v>1</v>
      </c>
      <c r="X16" s="92">
        <v>1</v>
      </c>
      <c r="Y16" s="92">
        <v>1</v>
      </c>
      <c r="Z16" s="93">
        <v>1</v>
      </c>
      <c r="AA16" s="34">
        <v>1</v>
      </c>
      <c r="AB16" s="34">
        <f t="shared" si="0"/>
        <v>0.1</v>
      </c>
      <c r="AC16" s="34">
        <v>1</v>
      </c>
      <c r="AD16" s="35">
        <f t="shared" si="1"/>
        <v>0.1</v>
      </c>
      <c r="AE16" s="34">
        <v>1</v>
      </c>
      <c r="AF16" s="35">
        <f t="shared" si="2"/>
        <v>0.1</v>
      </c>
      <c r="AG16" s="34">
        <v>1</v>
      </c>
      <c r="AH16" s="35">
        <f t="shared" si="3"/>
        <v>0.1</v>
      </c>
      <c r="AI16" s="313">
        <f t="shared" si="4"/>
        <v>1</v>
      </c>
      <c r="AJ16" s="35">
        <f t="shared" si="5"/>
        <v>0.1</v>
      </c>
    </row>
  </sheetData>
  <sheetProtection algorithmName="SHA-512" hashValue="o91c3GHw5l8A3OkDDEY0czhgOsoStgXJ48/D9PwoY/ZL5iJpax+CNXPL5CInsYJogAHs7IwyAp8j1htk1RzoUA==" saltValue="xShtQpypj30TJn8PtR2a8Q==" spinCount="100000" sheet="1" objects="1" scenarios="1"/>
  <protectedRanges>
    <protectedRange sqref="V1:V1048576" name="Range5"/>
  </protectedRanges>
  <autoFilter ref="A5:AJ1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3073"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3073"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1CB13F33D978C4DB742CB7385623FD6" ma:contentTypeVersion="17" ma:contentTypeDescription="Crear nuevo documento." ma:contentTypeScope="" ma:versionID="f0b2a5e735551694ec5796106be5e584">
  <xsd:schema xmlns:xsd="http://www.w3.org/2001/XMLSchema" xmlns:xs="http://www.w3.org/2001/XMLSchema" xmlns:p="http://schemas.microsoft.com/office/2006/metadata/properties" xmlns:ns2="c8c9426d-bf1a-405b-8f68-2c559a1326f7" xmlns:ns3="e457d1df-1db2-4b2c-9c92-ae72ac845d4f" targetNamespace="http://schemas.microsoft.com/office/2006/metadata/properties" ma:root="true" ma:fieldsID="b664009ec37921fa8dfd38a8a4db1f2a" ns2:_="" ns3:_="">
    <xsd:import namespace="c8c9426d-bf1a-405b-8f68-2c559a1326f7"/>
    <xsd:import namespace="e457d1df-1db2-4b2c-9c92-ae72ac845d4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_Flow_SignoffStatu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c9426d-bf1a-405b-8f68-2c559a1326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c57083f5-be9c-41b3-a388-000a2fa236dd" ma:termSetId="09814cd3-568e-fe90-9814-8d621ff8fb84" ma:anchorId="fba54fb3-c3e1-fe81-a776-ca4b69148c4d" ma:open="true" ma:isKeyword="false">
      <xsd:complexType>
        <xsd:sequence>
          <xsd:element ref="pc:Terms" minOccurs="0" maxOccurs="1"/>
        </xsd:sequence>
      </xsd:complex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57d1df-1db2-4b2c-9c92-ae72ac845d4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d2076162-06e4-4378-ae34-549e532cfb6d}" ma:internalName="TaxCatchAll" ma:showField="CatchAllData" ma:web="e457d1df-1db2-4b2c-9c92-ae72ac845d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8c9426d-bf1a-405b-8f68-2c559a1326f7">
      <Terms xmlns="http://schemas.microsoft.com/office/infopath/2007/PartnerControls"/>
    </lcf76f155ced4ddcb4097134ff3c332f>
    <TaxCatchAll xmlns="e457d1df-1db2-4b2c-9c92-ae72ac845d4f" xsi:nil="true"/>
    <_Flow_SignoffStatus xmlns="c8c9426d-bf1a-405b-8f68-2c559a1326f7" xsi:nil="true"/>
  </documentManagement>
</p:properties>
</file>

<file path=customXml/itemProps1.xml><?xml version="1.0" encoding="utf-8"?>
<ds:datastoreItem xmlns:ds="http://schemas.openxmlformats.org/officeDocument/2006/customXml" ds:itemID="{C94B24A5-F66A-4FAB-A841-7D7C7F4189A9}"/>
</file>

<file path=customXml/itemProps2.xml><?xml version="1.0" encoding="utf-8"?>
<ds:datastoreItem xmlns:ds="http://schemas.openxmlformats.org/officeDocument/2006/customXml" ds:itemID="{F0EF9D98-191D-458B-A17D-F36A70FB68E6}"/>
</file>

<file path=customXml/itemProps3.xml><?xml version="1.0" encoding="utf-8"?>
<ds:datastoreItem xmlns:ds="http://schemas.openxmlformats.org/officeDocument/2006/customXml" ds:itemID="{3012DFCB-1B5F-4C29-8031-F1958149017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Jannet Salazar Arango</dc:creator>
  <cp:keywords/>
  <dc:description/>
  <cp:lastModifiedBy>Manuel Stefano Gómez Castaño</cp:lastModifiedBy>
  <cp:revision/>
  <dcterms:created xsi:type="dcterms:W3CDTF">2025-01-31T22:03:37Z</dcterms:created>
  <dcterms:modified xsi:type="dcterms:W3CDTF">2025-12-24T00:15:37Z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0x010100E1CB13F33D978C4DB742CB7385623FD6</vt:lpwstr>
  </property>
  <property fmtid="{D5CDD505-2E9C-101B-9397-08002B2CF9AE}" pid="3" name="MediaServiceImageTags">
    <vt:lpwstr/>
  </property>
</Properties>
</file>