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2.xml" ContentType="application/vnd.openxmlformats-officedocument.spreadsheetml.comments+xml"/>
  <Override PartName="/xl/drawings/drawing3.xml" ContentType="application/vnd.openxmlformats-officedocument.drawing+xml"/>
  <Override PartName="/xl/embeddings/oleObject3.bin" ContentType="application/vnd.openxmlformats-officedocument.oleObject"/>
  <Override PartName="/xl/comments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Lecheverri\Downloads\"/>
    </mc:Choice>
  </mc:AlternateContent>
  <bookViews>
    <workbookView xWindow="-120" yWindow="-120" windowWidth="28920" windowHeight="13020"/>
  </bookViews>
  <sheets>
    <sheet name="Riesgos Corrupción " sheetId="8" r:id="rId1"/>
    <sheet name="Gestión de Riesgos " sheetId="6" r:id="rId2"/>
    <sheet name="Riesgos Corrupción" sheetId="2" state="hidden" r:id="rId3"/>
    <sheet name="Conceptos Guía " sheetId="5" r:id="rId4"/>
    <sheet name="Fórmulas " sheetId="4" state="hidden" r:id="rId5"/>
  </sheets>
  <externalReferences>
    <externalReference r:id="rId6"/>
    <externalReference r:id="rId7"/>
  </externalReferences>
  <definedNames>
    <definedName name="_xlnm._FilterDatabase" localSheetId="4" hidden="1">'Fórmulas '!$H$4:$K$29</definedName>
    <definedName name="_xlnm._FilterDatabase" localSheetId="1" hidden="1">'Gestión de Riesgos '!$A$17:$AR$142</definedName>
    <definedName name="_xlnm._FilterDatabase" localSheetId="2" hidden="1">'Riesgos Corrupción'!$A$11:$BJ$44</definedName>
    <definedName name="_xlnm._FilterDatabase" localSheetId="0" hidden="1">'Riesgos Corrupción '!$A$11:$DV$48</definedName>
    <definedName name="_xlnm.Print_Area" localSheetId="2">'Riesgos Corrupción'!$A:$BQ</definedName>
    <definedName name="_xlnm.Print_Area" localSheetId="0">'Riesgos Corrupción '!$A:$BV</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L14" i="8" l="1"/>
  <c r="AL87" i="6"/>
  <c r="AJ87" i="6"/>
  <c r="AL86" i="6"/>
  <c r="AJ86" i="6"/>
  <c r="AL85" i="6"/>
  <c r="AJ85" i="6" s="1"/>
  <c r="AL84" i="6"/>
  <c r="AJ84" i="6" s="1"/>
  <c r="AL83" i="6"/>
  <c r="AJ83" i="6" s="1"/>
  <c r="AL82" i="6"/>
  <c r="AJ82" i="6"/>
  <c r="AL81" i="6"/>
  <c r="AJ81" i="6"/>
  <c r="AL80" i="6"/>
  <c r="AJ80" i="6"/>
  <c r="AL79" i="6"/>
  <c r="AJ79" i="6"/>
  <c r="AL78" i="6"/>
  <c r="AJ78" i="6"/>
  <c r="AJ77" i="6"/>
  <c r="AL77" i="6"/>
  <c r="BP35" i="8"/>
  <c r="BN35" i="8" l="1"/>
  <c r="BN14" i="8"/>
  <c r="D32" i="6" l="1"/>
  <c r="U20" i="6" a="1"/>
  <c r="V20" i="6" a="1"/>
  <c r="V21" i="6" a="1"/>
  <c r="U21" i="6" a="1"/>
  <c r="U20" i="6" l="1"/>
  <c r="V20" i="6"/>
  <c r="U21" i="6"/>
  <c r="V21" i="6"/>
  <c r="J71" i="4"/>
  <c r="J70" i="4"/>
  <c r="J69" i="4"/>
  <c r="J68" i="4"/>
  <c r="J67" i="4"/>
  <c r="J66" i="4"/>
  <c r="J65" i="4"/>
  <c r="J64" i="4"/>
  <c r="J63" i="4"/>
  <c r="J62" i="4"/>
  <c r="J61" i="4"/>
  <c r="J60" i="4"/>
  <c r="J59" i="4"/>
  <c r="J58" i="4"/>
  <c r="J57" i="4"/>
  <c r="J56" i="4"/>
  <c r="J55" i="4"/>
  <c r="J54" i="4"/>
  <c r="J53" i="4"/>
  <c r="J52" i="4"/>
  <c r="J51" i="4"/>
  <c r="J50" i="4"/>
  <c r="J49" i="4"/>
  <c r="J48" i="4"/>
  <c r="J47" i="4"/>
  <c r="J29" i="4"/>
  <c r="J28" i="4"/>
  <c r="J27" i="4"/>
  <c r="J26" i="4"/>
  <c r="J25" i="4"/>
  <c r="J24" i="4"/>
  <c r="AK23" i="4"/>
  <c r="J23" i="4"/>
  <c r="AK22" i="4"/>
  <c r="J22" i="4"/>
  <c r="AK21" i="4"/>
  <c r="J21" i="4"/>
  <c r="AK20" i="4"/>
  <c r="J20" i="4"/>
  <c r="AK19" i="4"/>
  <c r="J19" i="4"/>
  <c r="AK18" i="4"/>
  <c r="J18" i="4"/>
  <c r="AK17" i="4"/>
  <c r="J17" i="4"/>
  <c r="AK16" i="4"/>
  <c r="J16" i="4"/>
  <c r="AK15" i="4"/>
  <c r="J15" i="4"/>
  <c r="J14" i="4"/>
  <c r="AH13" i="4"/>
  <c r="J13" i="4"/>
  <c r="AH12" i="4"/>
  <c r="J12" i="4"/>
  <c r="AH11" i="4"/>
  <c r="J11" i="4"/>
  <c r="AH10" i="4"/>
  <c r="J10" i="4"/>
  <c r="AH9" i="4"/>
  <c r="J9" i="4"/>
  <c r="AH8" i="4"/>
  <c r="J8" i="4"/>
  <c r="AH7" i="4"/>
  <c r="J7" i="4"/>
  <c r="AH6" i="4"/>
  <c r="J6" i="4"/>
  <c r="AH5" i="4"/>
  <c r="J5" i="4"/>
  <c r="I157" i="5"/>
  <c r="AW44" i="2"/>
  <c r="AX44" i="2" s="1"/>
  <c r="AG44" i="2"/>
  <c r="AE44" i="2"/>
  <c r="AH44" i="2" s="1"/>
  <c r="C44" i="2"/>
  <c r="B44" i="2"/>
  <c r="AW43" i="2"/>
  <c r="AX43" i="2" s="1"/>
  <c r="AG43" i="2"/>
  <c r="AE43" i="2"/>
  <c r="AH43" i="2" s="1"/>
  <c r="C43" i="2"/>
  <c r="B43" i="2"/>
  <c r="AW42" i="2"/>
  <c r="AX42" i="2" s="1"/>
  <c r="AG42" i="2"/>
  <c r="AE42" i="2"/>
  <c r="AH42" i="2" s="1"/>
  <c r="C42" i="2"/>
  <c r="B42" i="2"/>
  <c r="AW41" i="2"/>
  <c r="AX41" i="2" s="1"/>
  <c r="AG41" i="2"/>
  <c r="AE41" i="2"/>
  <c r="AH41" i="2" s="1"/>
  <c r="C41" i="2"/>
  <c r="B41" i="2"/>
  <c r="AW40" i="2"/>
  <c r="AX40" i="2" s="1"/>
  <c r="AG40" i="2"/>
  <c r="AE40" i="2"/>
  <c r="AH40" i="2" s="1"/>
  <c r="C40" i="2"/>
  <c r="B40" i="2"/>
  <c r="AW39" i="2"/>
  <c r="AX39" i="2" s="1"/>
  <c r="AG39" i="2"/>
  <c r="AE39" i="2"/>
  <c r="AH39" i="2" s="1"/>
  <c r="C39" i="2"/>
  <c r="B39" i="2"/>
  <c r="AW38" i="2"/>
  <c r="AX38" i="2" s="1"/>
  <c r="AG38" i="2"/>
  <c r="AE38" i="2"/>
  <c r="AH38" i="2" s="1"/>
  <c r="C38" i="2"/>
  <c r="B38" i="2"/>
  <c r="AW37" i="2"/>
  <c r="AX37" i="2" s="1"/>
  <c r="AG37" i="2"/>
  <c r="AE37" i="2"/>
  <c r="AH37" i="2" s="1"/>
  <c r="C37" i="2"/>
  <c r="B37" i="2"/>
  <c r="AW36" i="2"/>
  <c r="AX36" i="2" s="1"/>
  <c r="AG36" i="2"/>
  <c r="AE36" i="2"/>
  <c r="AH36" i="2" s="1"/>
  <c r="C36" i="2"/>
  <c r="B36" i="2"/>
  <c r="AW35" i="2"/>
  <c r="AX35" i="2" s="1"/>
  <c r="AG35" i="2"/>
  <c r="AE35" i="2"/>
  <c r="AH35" i="2" s="1"/>
  <c r="C35" i="2"/>
  <c r="B35" i="2"/>
  <c r="AW34" i="2"/>
  <c r="AX34" i="2" s="1"/>
  <c r="AG34" i="2"/>
  <c r="AE34" i="2"/>
  <c r="AH34" i="2" s="1"/>
  <c r="C34" i="2"/>
  <c r="B34" i="2"/>
  <c r="AW33" i="2"/>
  <c r="AX33" i="2" s="1"/>
  <c r="AG33" i="2"/>
  <c r="AE33" i="2"/>
  <c r="AH33" i="2" s="1"/>
  <c r="C33" i="2"/>
  <c r="B33" i="2"/>
  <c r="AW32" i="2"/>
  <c r="AX32" i="2" s="1"/>
  <c r="AG32" i="2"/>
  <c r="AE32" i="2"/>
  <c r="AH32" i="2" s="1"/>
  <c r="C32" i="2"/>
  <c r="B32" i="2"/>
  <c r="AW31" i="2"/>
  <c r="AX31" i="2" s="1"/>
  <c r="AG31" i="2"/>
  <c r="AE31" i="2"/>
  <c r="AH31" i="2" s="1"/>
  <c r="C31" i="2"/>
  <c r="B31" i="2"/>
  <c r="AW30" i="2"/>
  <c r="AX30" i="2" s="1"/>
  <c r="AG30" i="2"/>
  <c r="AE30" i="2"/>
  <c r="AH30" i="2" s="1"/>
  <c r="C30" i="2"/>
  <c r="B30" i="2"/>
  <c r="AW29" i="2"/>
  <c r="AX29" i="2" s="1"/>
  <c r="AG29" i="2"/>
  <c r="AE29" i="2"/>
  <c r="AH29" i="2" s="1"/>
  <c r="C29" i="2"/>
  <c r="B29" i="2"/>
  <c r="AW28" i="2"/>
  <c r="AX28" i="2" s="1"/>
  <c r="AG28" i="2"/>
  <c r="AE28" i="2"/>
  <c r="AH28" i="2" s="1"/>
  <c r="C28" i="2"/>
  <c r="B28" i="2"/>
  <c r="AX27" i="2"/>
  <c r="AG27" i="2"/>
  <c r="AE27" i="2"/>
  <c r="AH27" i="2" s="1"/>
  <c r="C27" i="2"/>
  <c r="B27" i="2"/>
  <c r="AX26" i="2"/>
  <c r="AG26" i="2"/>
  <c r="AE26" i="2"/>
  <c r="AH26" i="2" s="1"/>
  <c r="C26" i="2"/>
  <c r="B26" i="2"/>
  <c r="AX25" i="2"/>
  <c r="AG25" i="2"/>
  <c r="AE25" i="2"/>
  <c r="AH25" i="2" s="1"/>
  <c r="C25" i="2"/>
  <c r="B25" i="2"/>
  <c r="AX24" i="2"/>
  <c r="AG24" i="2"/>
  <c r="AE24" i="2"/>
  <c r="AH24" i="2" s="1"/>
  <c r="C24" i="2"/>
  <c r="B24" i="2"/>
  <c r="AX23" i="2"/>
  <c r="AG23" i="2"/>
  <c r="AE23" i="2"/>
  <c r="AH23" i="2" s="1"/>
  <c r="C23" i="2"/>
  <c r="B23" i="2"/>
  <c r="AX22" i="2"/>
  <c r="AG22" i="2"/>
  <c r="AE22" i="2"/>
  <c r="AH22" i="2" s="1"/>
  <c r="C22" i="2"/>
  <c r="B22" i="2"/>
  <c r="AX21" i="2"/>
  <c r="AG21" i="2"/>
  <c r="AE21" i="2"/>
  <c r="AH21" i="2" s="1"/>
  <c r="C21" i="2"/>
  <c r="B21" i="2"/>
  <c r="AW20" i="2"/>
  <c r="AX20" i="2" s="1"/>
  <c r="AG20" i="2"/>
  <c r="AE20" i="2"/>
  <c r="AH20" i="2" s="1"/>
  <c r="C20" i="2"/>
  <c r="B20" i="2"/>
  <c r="AX19" i="2"/>
  <c r="AG19" i="2"/>
  <c r="AE19" i="2"/>
  <c r="AH19" i="2" s="1"/>
  <c r="C19" i="2"/>
  <c r="B19" i="2"/>
  <c r="AW18" i="2"/>
  <c r="AX18" i="2" s="1"/>
  <c r="AG18" i="2"/>
  <c r="AE18" i="2"/>
  <c r="AH18" i="2" s="1"/>
  <c r="C18" i="2"/>
  <c r="B18" i="2"/>
  <c r="AW17" i="2"/>
  <c r="AX17" i="2" s="1"/>
  <c r="AG17" i="2"/>
  <c r="AE17" i="2"/>
  <c r="AH17" i="2" s="1"/>
  <c r="C17" i="2"/>
  <c r="B17" i="2"/>
  <c r="AW16" i="2"/>
  <c r="AX16" i="2" s="1"/>
  <c r="AG16" i="2"/>
  <c r="AE16" i="2"/>
  <c r="AH16" i="2" s="1"/>
  <c r="C16" i="2"/>
  <c r="B16" i="2"/>
  <c r="AW15" i="2"/>
  <c r="AX15" i="2" s="1"/>
  <c r="AG15" i="2"/>
  <c r="AE15" i="2"/>
  <c r="AH15" i="2" s="1"/>
  <c r="C15" i="2"/>
  <c r="B15" i="2"/>
  <c r="AW14" i="2"/>
  <c r="AX14" i="2" s="1"/>
  <c r="AG14" i="2"/>
  <c r="AE14" i="2"/>
  <c r="AH14" i="2" s="1"/>
  <c r="C14" i="2"/>
  <c r="B14" i="2"/>
  <c r="AW13" i="2"/>
  <c r="AX13" i="2" s="1"/>
  <c r="AG13" i="2"/>
  <c r="AE13" i="2"/>
  <c r="AH13" i="2" s="1"/>
  <c r="C13" i="2"/>
  <c r="B13" i="2"/>
  <c r="AW12" i="2"/>
  <c r="AX12" i="2" s="1"/>
  <c r="AG12" i="2"/>
  <c r="AE12" i="2"/>
  <c r="AH12" i="2" s="1"/>
  <c r="C12" i="2"/>
  <c r="B12" i="2"/>
  <c r="AD142" i="6"/>
  <c r="AD141" i="6"/>
  <c r="AD140" i="6"/>
  <c r="AD139" i="6"/>
  <c r="AD138" i="6"/>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BC48" i="8"/>
  <c r="AX48" i="8"/>
  <c r="AY48" i="8" s="1"/>
  <c r="AJ48" i="8"/>
  <c r="BD48" i="8" s="1"/>
  <c r="AH48" i="8"/>
  <c r="AF48" i="8"/>
  <c r="D48" i="8"/>
  <c r="C48" i="8"/>
  <c r="BC47" i="8"/>
  <c r="AX47" i="8"/>
  <c r="AY47" i="8" s="1"/>
  <c r="AJ47" i="8"/>
  <c r="BD47" i="8" s="1"/>
  <c r="AH47" i="8"/>
  <c r="AF47" i="8"/>
  <c r="D47" i="8"/>
  <c r="C47" i="8"/>
  <c r="BC46" i="8"/>
  <c r="AX46" i="8"/>
  <c r="AY46" i="8" s="1"/>
  <c r="AJ46" i="8"/>
  <c r="BD46" i="8" s="1"/>
  <c r="AH46" i="8"/>
  <c r="AF46" i="8"/>
  <c r="D46" i="8"/>
  <c r="C46" i="8"/>
  <c r="BC45" i="8"/>
  <c r="AX45" i="8"/>
  <c r="AY45" i="8" s="1"/>
  <c r="AJ45" i="8"/>
  <c r="BD45" i="8" s="1"/>
  <c r="AH45" i="8"/>
  <c r="AF45" i="8"/>
  <c r="D45" i="8"/>
  <c r="C45" i="8"/>
  <c r="BC44" i="8"/>
  <c r="AX44" i="8"/>
  <c r="AY44" i="8" s="1"/>
  <c r="AJ44" i="8"/>
  <c r="BD44" i="8" s="1"/>
  <c r="AH44" i="8"/>
  <c r="AF44" i="8"/>
  <c r="D44" i="8"/>
  <c r="C44" i="8"/>
  <c r="BF35" i="8"/>
  <c r="AX35" i="8"/>
  <c r="AY35" i="8" s="1"/>
  <c r="AH35" i="8"/>
  <c r="AF35" i="8"/>
  <c r="AI35" i="8" s="1"/>
  <c r="AH20" i="8"/>
  <c r="AK20" i="8" s="1"/>
  <c r="AF20" i="8"/>
  <c r="BF13" i="8"/>
  <c r="BE13" i="8"/>
  <c r="BC13" i="8"/>
  <c r="BA13" i="8"/>
  <c r="AX13" i="8"/>
  <c r="AY13" i="8" s="1"/>
  <c r="AF12" i="8"/>
  <c r="BC35" i="8" l="1"/>
  <c r="AJ35" i="8"/>
  <c r="AZ35" i="8"/>
  <c r="BB44" i="8"/>
  <c r="BF44" i="8" s="1"/>
  <c r="AK44" i="8"/>
  <c r="BB45" i="8"/>
  <c r="BF45" i="8" s="1"/>
  <c r="AK45" i="8"/>
  <c r="BB46" i="8"/>
  <c r="BF46" i="8" s="1"/>
  <c r="AK46" i="8"/>
  <c r="BB47" i="8"/>
  <c r="BF47" i="8" s="1"/>
  <c r="AK47" i="8"/>
  <c r="BB48" i="8"/>
  <c r="BF48" i="8" s="1"/>
  <c r="AK48" i="8"/>
  <c r="BB12" i="2"/>
  <c r="AI12" i="2"/>
  <c r="BC12" i="2" s="1"/>
  <c r="BA12" i="2"/>
  <c r="AY12" i="2"/>
  <c r="AJ12" i="2"/>
  <c r="BB13" i="2"/>
  <c r="AI13" i="2"/>
  <c r="BC13" i="2" s="1"/>
  <c r="BA13" i="2"/>
  <c r="AY13" i="2"/>
  <c r="AJ13" i="2"/>
  <c r="BB14" i="2"/>
  <c r="AI14" i="2"/>
  <c r="BC14" i="2" s="1"/>
  <c r="BA14" i="2"/>
  <c r="AY14" i="2"/>
  <c r="AJ14" i="2"/>
  <c r="BB15" i="2"/>
  <c r="AI15" i="2"/>
  <c r="BC15" i="2" s="1"/>
  <c r="BA15" i="2"/>
  <c r="AY15" i="2"/>
  <c r="AJ15" i="2"/>
  <c r="BB16" i="2"/>
  <c r="AI16" i="2"/>
  <c r="BC16" i="2" s="1"/>
  <c r="BA16" i="2"/>
  <c r="AY16" i="2"/>
  <c r="AJ16" i="2"/>
  <c r="BB17" i="2"/>
  <c r="AI17" i="2"/>
  <c r="BC17" i="2" s="1"/>
  <c r="BA17" i="2"/>
  <c r="AY17" i="2"/>
  <c r="AJ17" i="2"/>
  <c r="BB18" i="2"/>
  <c r="AI18" i="2"/>
  <c r="BC18" i="2" s="1"/>
  <c r="BA18" i="2"/>
  <c r="AY18" i="2"/>
  <c r="AJ18" i="2"/>
  <c r="BB19" i="2"/>
  <c r="AI19" i="2"/>
  <c r="BC19" i="2" s="1"/>
  <c r="BA19" i="2"/>
  <c r="AJ19" i="2"/>
  <c r="BB20" i="2"/>
  <c r="AI20" i="2"/>
  <c r="BC20" i="2" s="1"/>
  <c r="BA20" i="2"/>
  <c r="AY20" i="2"/>
  <c r="AJ20" i="2"/>
  <c r="BB21" i="2"/>
  <c r="AI21" i="2"/>
  <c r="BC21" i="2" s="1"/>
  <c r="BA21" i="2"/>
  <c r="AJ21" i="2"/>
  <c r="BB22" i="2"/>
  <c r="AI22" i="2"/>
  <c r="BC22" i="2" s="1"/>
  <c r="BA22" i="2"/>
  <c r="AJ22" i="2"/>
  <c r="BB23" i="2"/>
  <c r="AI23" i="2"/>
  <c r="BC23" i="2" s="1"/>
  <c r="BA23" i="2"/>
  <c r="AJ23" i="2"/>
  <c r="BB24" i="2"/>
  <c r="AI24" i="2"/>
  <c r="BC24" i="2" s="1"/>
  <c r="BA24" i="2"/>
  <c r="AJ24" i="2"/>
  <c r="BB25" i="2"/>
  <c r="AI25" i="2"/>
  <c r="BC25" i="2" s="1"/>
  <c r="BA25" i="2"/>
  <c r="AJ25" i="2"/>
  <c r="BB26" i="2"/>
  <c r="AI26" i="2"/>
  <c r="BC26" i="2" s="1"/>
  <c r="BA26" i="2"/>
  <c r="AJ26" i="2"/>
  <c r="BB27" i="2"/>
  <c r="AI27" i="2"/>
  <c r="BC27" i="2" s="1"/>
  <c r="BA27" i="2"/>
  <c r="AJ27" i="2"/>
  <c r="BB28" i="2"/>
  <c r="AI28" i="2"/>
  <c r="BC28" i="2" s="1"/>
  <c r="BA28" i="2"/>
  <c r="AY28" i="2"/>
  <c r="AJ28" i="2"/>
  <c r="BB29" i="2"/>
  <c r="AI29" i="2"/>
  <c r="BC29" i="2" s="1"/>
  <c r="BA29" i="2"/>
  <c r="AY29" i="2"/>
  <c r="AJ29" i="2"/>
  <c r="BB30" i="2"/>
  <c r="AI30" i="2"/>
  <c r="BC30" i="2" s="1"/>
  <c r="BA30" i="2"/>
  <c r="AY30" i="2"/>
  <c r="AJ30" i="2"/>
  <c r="BB31" i="2"/>
  <c r="AI31" i="2"/>
  <c r="BC31" i="2" s="1"/>
  <c r="BA31" i="2"/>
  <c r="AY31" i="2"/>
  <c r="AJ31" i="2"/>
  <c r="BB32" i="2"/>
  <c r="AI32" i="2"/>
  <c r="BC32" i="2" s="1"/>
  <c r="BA32" i="2"/>
  <c r="AY32" i="2"/>
  <c r="AJ32" i="2"/>
  <c r="BB33" i="2"/>
  <c r="AI33" i="2"/>
  <c r="BC33" i="2" s="1"/>
  <c r="BA33" i="2"/>
  <c r="AY33" i="2"/>
  <c r="AJ33" i="2"/>
  <c r="BB34" i="2"/>
  <c r="AI34" i="2"/>
  <c r="BC34" i="2" s="1"/>
  <c r="BA34" i="2"/>
  <c r="AY34" i="2"/>
  <c r="AJ34" i="2"/>
  <c r="BB35" i="2"/>
  <c r="AI35" i="2"/>
  <c r="BC35" i="2" s="1"/>
  <c r="BA35" i="2"/>
  <c r="AY35" i="2"/>
  <c r="AJ35" i="2"/>
  <c r="BB36" i="2"/>
  <c r="AI36" i="2"/>
  <c r="BC36" i="2" s="1"/>
  <c r="BA36" i="2"/>
  <c r="AY36" i="2"/>
  <c r="AJ36" i="2"/>
  <c r="BB37" i="2"/>
  <c r="AI37" i="2"/>
  <c r="BC37" i="2" s="1"/>
  <c r="BA37" i="2"/>
  <c r="AY37" i="2"/>
  <c r="AJ37" i="2"/>
  <c r="BB38" i="2"/>
  <c r="AI38" i="2"/>
  <c r="BC38" i="2" s="1"/>
  <c r="BA38" i="2"/>
  <c r="AY38" i="2"/>
  <c r="AJ38" i="2"/>
  <c r="BB39" i="2"/>
  <c r="AI39" i="2"/>
  <c r="BC39" i="2" s="1"/>
  <c r="BA39" i="2"/>
  <c r="AY39" i="2"/>
  <c r="AJ39" i="2"/>
  <c r="BB40" i="2"/>
  <c r="AI40" i="2"/>
  <c r="BC40" i="2" s="1"/>
  <c r="BA40" i="2"/>
  <c r="AY40" i="2"/>
  <c r="AJ40" i="2"/>
  <c r="BB41" i="2"/>
  <c r="AI41" i="2"/>
  <c r="BC41" i="2" s="1"/>
  <c r="BA41" i="2"/>
  <c r="AY41" i="2"/>
  <c r="AJ41" i="2"/>
  <c r="BB42" i="2"/>
  <c r="AI42" i="2"/>
  <c r="BC42" i="2" s="1"/>
  <c r="BA42" i="2"/>
  <c r="AY42" i="2"/>
  <c r="AJ42" i="2"/>
  <c r="BB43" i="2"/>
  <c r="AI43" i="2"/>
  <c r="BC43" i="2" s="1"/>
  <c r="BA43" i="2"/>
  <c r="AY43" i="2"/>
  <c r="AJ43" i="2"/>
  <c r="BB44" i="2"/>
  <c r="AI44" i="2"/>
  <c r="BC44" i="2" s="1"/>
  <c r="BA44" i="2"/>
  <c r="AY44" i="2"/>
  <c r="AJ44" i="2"/>
  <c r="AE139" i="6"/>
  <c r="AE123" i="6"/>
  <c r="AE106" i="6"/>
  <c r="AE120" i="6"/>
  <c r="AE111" i="6"/>
  <c r="AE142" i="6"/>
  <c r="AE135" i="6"/>
  <c r="AE126" i="6"/>
  <c r="AE119" i="6"/>
  <c r="AE110" i="6"/>
  <c r="AE131" i="6"/>
  <c r="AE134" i="6"/>
  <c r="AE118" i="6"/>
  <c r="AE130" i="6"/>
  <c r="AE115" i="6"/>
  <c r="AE114" i="6"/>
  <c r="AE122" i="6"/>
  <c r="AE141" i="6"/>
  <c r="AE125" i="6"/>
  <c r="AE112" i="6"/>
  <c r="AE138" i="6"/>
  <c r="AE132" i="6"/>
  <c r="AE116" i="6"/>
  <c r="AE127" i="6"/>
  <c r="AE108" i="6"/>
  <c r="AE136" i="6"/>
  <c r="AE129" i="6"/>
  <c r="AE113" i="6"/>
  <c r="AE107" i="6"/>
  <c r="AE128" i="6"/>
  <c r="AE140" i="6"/>
  <c r="AE124" i="6"/>
  <c r="AE109" i="6"/>
  <c r="AE133" i="6"/>
  <c r="AE117" i="6"/>
  <c r="AE137" i="6"/>
  <c r="AE121" i="6"/>
  <c r="BD44" i="2" l="1"/>
  <c r="AZ44" i="2"/>
  <c r="BE44" i="2"/>
  <c r="BD43" i="2"/>
  <c r="AZ43" i="2"/>
  <c r="BE43" i="2"/>
  <c r="BD42" i="2"/>
  <c r="AZ42" i="2"/>
  <c r="BE42" i="2"/>
  <c r="BD41" i="2"/>
  <c r="AZ41" i="2"/>
  <c r="BE41" i="2"/>
  <c r="BE40" i="2"/>
  <c r="BD40" i="2"/>
  <c r="AZ40" i="2"/>
  <c r="BD39" i="2"/>
  <c r="AZ39" i="2"/>
  <c r="BE39" i="2"/>
  <c r="BD38" i="2"/>
  <c r="AZ38" i="2"/>
  <c r="BE38" i="2"/>
  <c r="BD37" i="2"/>
  <c r="AZ37" i="2"/>
  <c r="BE37" i="2"/>
  <c r="BD36" i="2"/>
  <c r="AZ36" i="2"/>
  <c r="BE36" i="2"/>
  <c r="BD35" i="2"/>
  <c r="AZ35" i="2"/>
  <c r="BE35" i="2"/>
  <c r="BD34" i="2"/>
  <c r="AZ34" i="2"/>
  <c r="BE34" i="2"/>
  <c r="BD33" i="2"/>
  <c r="AZ33" i="2"/>
  <c r="BE33" i="2"/>
  <c r="BD32" i="2"/>
  <c r="AZ32" i="2"/>
  <c r="BE32" i="2"/>
  <c r="BE31" i="2"/>
  <c r="BD31" i="2"/>
  <c r="AZ31" i="2"/>
  <c r="BE30" i="2"/>
  <c r="BD30" i="2"/>
  <c r="AZ30" i="2"/>
  <c r="BE29" i="2"/>
  <c r="BD29" i="2"/>
  <c r="AZ29" i="2"/>
  <c r="BD28" i="2"/>
  <c r="AZ28" i="2"/>
  <c r="BE28" i="2"/>
  <c r="BD27" i="2"/>
  <c r="AZ27" i="2"/>
  <c r="BD26" i="2"/>
  <c r="AZ26" i="2"/>
  <c r="BD25" i="2"/>
  <c r="AZ25" i="2"/>
  <c r="BD24" i="2"/>
  <c r="AZ24" i="2"/>
  <c r="BD23" i="2"/>
  <c r="AZ23" i="2"/>
  <c r="BD22" i="2"/>
  <c r="AZ22" i="2"/>
  <c r="BD21" i="2"/>
  <c r="AZ21" i="2"/>
  <c r="BD20" i="2"/>
  <c r="AZ20" i="2"/>
  <c r="BE20" i="2"/>
  <c r="BD19" i="2"/>
  <c r="AZ19" i="2"/>
  <c r="BD18" i="2"/>
  <c r="AZ18" i="2"/>
  <c r="BE18" i="2"/>
  <c r="BD17" i="2"/>
  <c r="AZ17" i="2"/>
  <c r="BE17" i="2"/>
  <c r="BD16" i="2"/>
  <c r="AZ16" i="2"/>
  <c r="BE16" i="2"/>
  <c r="BD15" i="2"/>
  <c r="AZ15" i="2"/>
  <c r="BE15" i="2"/>
  <c r="BD14" i="2"/>
  <c r="AZ14" i="2"/>
  <c r="BE14" i="2"/>
  <c r="BD13" i="2"/>
  <c r="AZ13" i="2"/>
  <c r="BE13" i="2"/>
  <c r="BD12" i="2"/>
  <c r="AZ12" i="2"/>
  <c r="BE48" i="8"/>
  <c r="BA48" i="8"/>
  <c r="BE47" i="8"/>
  <c r="BA47" i="8"/>
  <c r="BE46" i="8"/>
  <c r="BA46" i="8"/>
  <c r="BE45" i="8"/>
  <c r="BA45" i="8"/>
  <c r="BE44" i="8"/>
  <c r="BA44" i="8"/>
</calcChain>
</file>

<file path=xl/comments1.xml><?xml version="1.0" encoding="utf-8"?>
<comments xmlns="http://schemas.openxmlformats.org/spreadsheetml/2006/main">
  <authors>
    <author>Elcy del Carmen Montoya Perez</author>
    <author>Gloria Cecilia Gutierrez Zapata</author>
    <author>Jhon Fredy Duque Castano</author>
    <author>Olga Lucia Llanos Orozco</author>
    <author>Nancy Patricia Montoya Arbelaez</author>
  </authors>
  <commentList>
    <comment ref="A11" authorId="0" shapeId="0">
      <text>
        <r>
          <rPr>
            <sz val="9"/>
            <color indexed="81"/>
            <rFont val="Tahoma"/>
            <family val="2"/>
          </rPr>
          <t xml:space="preserve">
Seleccione el nombre del proceso tal como aparece en la caracterizacón del proceso </t>
        </r>
      </text>
    </comment>
    <comment ref="C11" authorId="0" shapeId="0">
      <text>
        <r>
          <rPr>
            <b/>
            <sz val="12"/>
            <color indexed="81"/>
            <rFont val="Arial"/>
            <family val="2"/>
          </rPr>
          <t>Registrar el objetivo que se encuentra en la ultima versión de la caracterización de cada proceso.</t>
        </r>
      </text>
    </comment>
    <comment ref="D11" authorId="0" shapeId="0">
      <text>
        <r>
          <rPr>
            <b/>
            <sz val="18"/>
            <color indexed="81"/>
            <rFont val="Arial"/>
            <family val="2"/>
          </rPr>
          <t>Cargo direccionador del proceso, el cual se encuentra en la caracterización del proceso como responsable(s).</t>
        </r>
      </text>
    </comment>
    <comment ref="E11" authorId="1" shapeId="0">
      <text>
        <r>
          <rPr>
            <b/>
            <sz val="10"/>
            <color indexed="81"/>
            <rFont val="Arial"/>
            <family val="2"/>
          </rPr>
          <t xml:space="preserve">Evitar iniciar con palabras negativas
como: “No…”, “Que no…”, o con
palabras que denoten un factor
de riesgo (causa) tales como:
“ausencia de”, “falta de”, “poco(a)”,
“escaso(a)”, “insuficiente”, “deficiente”,
“debilidades en…”
Ejemplo:
“Inoportunidad en la adquisición
de los bienes y servicios requeridos
por la entidad”.
</t>
        </r>
        <r>
          <rPr>
            <sz val="10"/>
            <color indexed="81"/>
            <rFont val="Arial"/>
            <family val="2"/>
          </rPr>
          <t xml:space="preserve">
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
La estructura de la descripción del riesgos debe ser:
Riesgo+Cuasas+Consecuencia
Revisar pestaña "Conceptos"</t>
        </r>
      </text>
    </comment>
    <comment ref="J11" authorId="0" shapeId="0">
      <text>
        <r>
          <rPr>
            <b/>
            <sz val="18"/>
            <color indexed="81"/>
            <rFont val="Arial"/>
            <family val="2"/>
          </rPr>
          <t>Según lista desplegable, y definir según descripción de las tipologías (pestaña "Conceptos").</t>
        </r>
      </text>
    </comment>
    <comment ref="K11" authorId="0" shapeId="0">
      <text>
        <r>
          <rPr>
            <b/>
            <u/>
            <sz val="14"/>
            <color indexed="81"/>
            <rFont val="Arial"/>
            <family val="2"/>
          </rPr>
          <t xml:space="preserve">Causas del riesgo </t>
        </r>
        <r>
          <rPr>
            <sz val="14"/>
            <color indexed="81"/>
            <rFont val="Arial"/>
            <family val="2"/>
          </rPr>
          <t xml:space="preserve">
</t>
        </r>
        <r>
          <rPr>
            <u/>
            <sz val="14"/>
            <color indexed="81"/>
            <rFont val="Arial"/>
            <family val="2"/>
          </rPr>
          <t xml:space="preserve">La causa </t>
        </r>
        <r>
          <rPr>
            <sz val="14"/>
            <color indexed="81"/>
            <rFont val="Arial"/>
            <family val="2"/>
          </rPr>
          <t>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L11" authorId="0" shapeId="0">
      <text>
        <r>
          <rPr>
            <b/>
            <u/>
            <sz val="14"/>
            <color indexed="81"/>
            <rFont val="Arial"/>
            <family val="2"/>
          </rPr>
          <t>Consecuencia: 
Lo que podria ocasionar…(Efecto)</t>
        </r>
        <r>
          <rPr>
            <sz val="14"/>
            <color indexed="81"/>
            <rFont val="Arial"/>
            <family val="2"/>
          </rPr>
          <t xml:space="preserve">
Efectos generados por la ocurrencia de un riesgo que afecta los objetivos o un proceso de la entidad. Pueden ser entre otros, una pérdida, un daño, un perjuicio, un detrimento.</t>
        </r>
      </text>
    </comment>
    <comment ref="AG11" authorId="1" shapeId="0">
      <text>
        <r>
          <rPr>
            <sz val="14"/>
            <color indexed="81"/>
            <rFont val="Arial"/>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I11" authorId="1" shapeId="0">
      <text>
        <r>
          <rPr>
            <sz val="14"/>
            <color indexed="81"/>
            <rFont val="Arial"/>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J11" authorId="1" shapeId="0">
      <text>
        <r>
          <rPr>
            <b/>
            <sz val="14"/>
            <color indexed="81"/>
            <rFont val="Arial"/>
            <family val="2"/>
          </rPr>
          <t>campo calculado automaticamente.
Nota: no modificar manualmente.</t>
        </r>
        <r>
          <rPr>
            <sz val="9"/>
            <color indexed="81"/>
            <rFont val="Tahoma"/>
            <family val="2"/>
          </rPr>
          <t xml:space="preserve">
</t>
        </r>
      </text>
    </comment>
    <comment ref="AK11" authorId="1" shapeId="0">
      <text>
        <r>
          <rPr>
            <sz val="14"/>
            <color indexed="81"/>
            <rFont val="Arial"/>
            <family val="2"/>
          </rPr>
          <t xml:space="preserve">
Ubicación del riesgo en la zona de calor, campo calculado automaticamente.
Nota: no modificar manualmente.</t>
        </r>
      </text>
    </comment>
    <comment ref="AM11" authorId="2" shapeId="0">
      <text>
        <r>
          <rPr>
            <b/>
            <sz val="9"/>
            <color indexed="81"/>
            <rFont val="Tahoma"/>
            <family val="2"/>
          </rPr>
          <t>Debe indicar qué pasa con las observaciones o
desviaciones resultantes de ejecutar el control.</t>
        </r>
      </text>
    </comment>
    <comment ref="AN11" authorId="2" shapeId="0">
      <text>
        <r>
          <rPr>
            <b/>
            <sz val="9"/>
            <color indexed="81"/>
            <rFont val="Tahoma"/>
            <family val="2"/>
          </rPr>
          <t>Debe dejar evidencia de la ejecución del control.</t>
        </r>
        <r>
          <rPr>
            <sz val="9"/>
            <color indexed="81"/>
            <rFont val="Tahoma"/>
            <family val="2"/>
          </rPr>
          <t xml:space="preserve">
</t>
        </r>
      </text>
    </comment>
    <comment ref="AO11" authorId="0" shapeId="0">
      <text>
        <r>
          <rPr>
            <sz val="14"/>
            <color indexed="81"/>
            <rFont val="Arial"/>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P11" authorId="3" shapeId="0">
      <text>
        <r>
          <rPr>
            <b/>
            <sz val="14"/>
            <color rgb="FF000000"/>
            <rFont val="Arial"/>
            <family val="2"/>
          </rPr>
          <t xml:space="preserve">Clasificacion de las actividades de control:
1. Preventivos: </t>
        </r>
        <r>
          <rPr>
            <sz val="14"/>
            <color rgb="FF000000"/>
            <rFont val="Arial"/>
            <family val="2"/>
          </rPr>
          <t>Controles diseñados para evitar que se materialice el riesgo.</t>
        </r>
        <r>
          <rPr>
            <b/>
            <sz val="14"/>
            <color rgb="FF000000"/>
            <rFont val="Arial"/>
            <family val="2"/>
          </rPr>
          <t xml:space="preserve">
2. Detectivos: </t>
        </r>
        <r>
          <rPr>
            <sz val="14"/>
            <color rgb="FF000000"/>
            <rFont val="Arial"/>
            <family val="2"/>
          </rPr>
          <t xml:space="preserve">Buscan identificar un evento o resultado no previsto despues que se haya producido.
</t>
        </r>
      </text>
    </comment>
    <comment ref="BK11" authorId="4" shapeId="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L11" authorId="4" shapeId="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M11" authorId="4" shapeId="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N11" authorId="4" shapeId="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O11" authorId="4" shapeId="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P11" authorId="4" shapeId="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Q11" authorId="4" shapeId="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R11" authorId="4" shapeId="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S11" authorId="4" shapeId="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T11" authorId="4" shapeId="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U11" authorId="4" shapeId="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V11" authorId="4" shapeId="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List>
</comments>
</file>

<file path=xl/comments2.xml><?xml version="1.0" encoding="utf-8"?>
<comments xmlns="http://schemas.openxmlformats.org/spreadsheetml/2006/main">
  <authors>
    <author>Elcy del Carmen Montoya Perez</author>
    <author>Yanet</author>
    <author>Gloria Cecilia Gutierrez Zapata</author>
    <author>Jhon Fredy Duque Castano</author>
    <author>Olga Lucia Llanos Orozco</author>
    <author>Nancy Patricia Montoya Arbelaez</author>
  </authors>
  <commentList>
    <comment ref="A17" authorId="0" shapeId="0">
      <text>
        <r>
          <rPr>
            <sz val="9"/>
            <color indexed="81"/>
            <rFont val="Tahoma"/>
            <family val="2"/>
          </rPr>
          <t xml:space="preserve">
Elegir el nombre del proceso tal como aparece en la caracterización</t>
        </r>
      </text>
    </comment>
    <comment ref="C17" authorId="0" shapeId="0">
      <text>
        <r>
          <rPr>
            <b/>
            <sz val="12"/>
            <color indexed="81"/>
            <rFont val="Arial"/>
            <family val="2"/>
          </rPr>
          <t>Registrar el objetivo que se encuentra en la ultima versión de la caracterización de cada proceso.</t>
        </r>
      </text>
    </comment>
    <comment ref="D17" authorId="0" shapeId="0">
      <text>
        <r>
          <rPr>
            <b/>
            <sz val="18"/>
            <color indexed="81"/>
            <rFont val="Arial"/>
            <family val="2"/>
          </rPr>
          <t>Cargo direccionador del proceso, el cual se encuentra en la caracterización del proceso como responsable(s).</t>
        </r>
      </text>
    </comment>
    <comment ref="E17" authorId="1" shapeId="0">
      <text>
        <r>
          <rPr>
            <b/>
            <sz val="9"/>
            <color indexed="81"/>
            <rFont val="Tahoma"/>
            <family val="2"/>
          </rPr>
          <t>Yanet:</t>
        </r>
        <r>
          <rPr>
            <sz val="9"/>
            <color indexed="81"/>
            <rFont val="Tahoma"/>
            <family val="2"/>
          </rPr>
          <t xml:space="preserve">
Estructura para redactar el riesgo           Riesgo= Impacto (Qué) + Causa Inmediata (como) + Causa Raiz (por qué). El impacto + causa inmediata= lo que puede ocurrir.</t>
        </r>
      </text>
    </comment>
    <comment ref="F17" authorId="0" shapeId="0">
      <text>
        <r>
          <rPr>
            <u/>
            <sz val="14"/>
            <color indexed="81"/>
            <rFont val="Arial"/>
            <family val="2"/>
          </rPr>
          <t xml:space="preserve">Circunstancias o situaciones más evidentes sobre las cuales see presenta el riesgo, las mismas no constituyen la causa principal o base para que se presente el riesgo. </t>
        </r>
      </text>
    </comment>
    <comment ref="G17" authorId="1" shapeId="0">
      <text>
        <r>
          <rPr>
            <b/>
            <sz val="9"/>
            <color indexed="81"/>
            <rFont val="Tahoma"/>
            <family val="2"/>
          </rPr>
          <t>Yanet:</t>
        </r>
        <r>
          <rPr>
            <sz val="9"/>
            <color indexed="81"/>
            <rFont val="Tahoma"/>
            <family val="2"/>
          </rPr>
          <t xml:space="preserve">
Es la causa principal o básica, corresponden a las razones por las cuales se puede presentar el riesgo, son la base para la definición de controles. </t>
        </r>
      </text>
    </comment>
    <comment ref="I17" authorId="1" shapeId="0">
      <text>
        <r>
          <rPr>
            <b/>
            <sz val="9"/>
            <color indexed="81"/>
            <rFont val="Tahoma"/>
            <family val="2"/>
          </rPr>
          <t>Yanet:</t>
        </r>
        <r>
          <rPr>
            <sz val="9"/>
            <color indexed="81"/>
            <rFont val="Tahoma"/>
            <family val="2"/>
          </rPr>
          <t xml:space="preserve">
Revisar la definición de las  categorías en la hoja conceptos guías. </t>
        </r>
      </text>
    </comment>
    <comment ref="J17" authorId="2" shapeId="0">
      <text>
        <r>
          <rPr>
            <sz val="14"/>
            <color indexed="81"/>
            <rFont val="Arial"/>
            <family val="2"/>
          </rPr>
          <t>Revisar la tabla de frecuencia en la pestaña "Conceptos".</t>
        </r>
      </text>
    </comment>
    <comment ref="K17" authorId="1" shapeId="0">
      <text>
        <r>
          <rPr>
            <b/>
            <sz val="9"/>
            <color indexed="81"/>
            <rFont val="Tahoma"/>
            <family val="2"/>
          </rPr>
          <t>Yanet:</t>
        </r>
        <r>
          <rPr>
            <sz val="9"/>
            <color indexed="81"/>
            <rFont val="Tahoma"/>
            <family val="2"/>
          </rPr>
          <t xml:space="preserve">
campo calculado automaticamente.
Nota: no modificar manualmente.</t>
        </r>
      </text>
    </comment>
    <comment ref="L17" authorId="2" shapeId="0">
      <text>
        <r>
          <rPr>
            <sz val="14"/>
            <color indexed="81"/>
            <rFont val="Arial"/>
            <family val="2"/>
          </rPr>
          <t xml:space="preserve">Revisar los criterios para calificar el impacto, los cuales se encuentran en la pestaña de "Conceptos Guía".
</t>
        </r>
      </text>
    </comment>
    <comment ref="M17" authorId="2" shapeId="0">
      <text>
        <r>
          <rPr>
            <b/>
            <sz val="14"/>
            <color indexed="81"/>
            <rFont val="Arial"/>
            <family val="2"/>
          </rPr>
          <t>campo calculado automaticamente.
Nota: no modificar manualmente.</t>
        </r>
        <r>
          <rPr>
            <sz val="9"/>
            <color indexed="81"/>
            <rFont val="Tahoma"/>
            <family val="2"/>
          </rPr>
          <t xml:space="preserve">
</t>
        </r>
      </text>
    </comment>
    <comment ref="O17" authorId="2" shapeId="0">
      <text>
        <r>
          <rPr>
            <b/>
            <sz val="14"/>
            <color indexed="81"/>
            <rFont val="Arial"/>
            <family val="2"/>
          </rPr>
          <t>campo calculado automaticamente.
Nota: no modificar manualmente.</t>
        </r>
        <r>
          <rPr>
            <sz val="9"/>
            <color indexed="81"/>
            <rFont val="Tahoma"/>
            <family val="2"/>
          </rPr>
          <t xml:space="preserve">
</t>
        </r>
      </text>
    </comment>
    <comment ref="Q17" authorId="3" shapeId="0">
      <text>
        <r>
          <rPr>
            <b/>
            <sz val="9"/>
            <color indexed="81"/>
            <rFont val="Tahoma"/>
            <family val="2"/>
          </rPr>
          <t>Debe tener una periodicidad definida para su
ejecución.</t>
        </r>
      </text>
    </comment>
    <comment ref="R17" authorId="3" shapeId="0">
      <text>
        <r>
          <rPr>
            <sz val="9"/>
            <color indexed="81"/>
            <rFont val="Tahoma"/>
            <family val="2"/>
          </rPr>
          <t>Esta evidencia ayuda
a que se pueda revisar la misma información por parte de un tercero
y llegue a la misma conclusión de quien ejecutó el control y se pueda
evaluar que el control realmente fue ejecutado de acuerdo con los
parámetros establecidos.</t>
        </r>
      </text>
    </comment>
    <comment ref="T17" authorId="4" shapeId="0">
      <text>
        <r>
          <rPr>
            <b/>
            <sz val="10"/>
            <color rgb="FF000000"/>
            <rFont val="Arial"/>
            <family val="2"/>
          </rPr>
          <t xml:space="preserve">Clasificacion de las actividades de control:
1. Preventivos: </t>
        </r>
        <r>
          <rPr>
            <sz val="10"/>
            <color rgb="FF000000"/>
            <rFont val="Arial"/>
            <family val="2"/>
          </rPr>
          <t>Controles diseñados para evitar que se materialice el riesgo.</t>
        </r>
        <r>
          <rPr>
            <b/>
            <sz val="10"/>
            <color rgb="FF000000"/>
            <rFont val="Arial"/>
            <family val="2"/>
          </rPr>
          <t xml:space="preserve">
2. Detectivos: </t>
        </r>
        <r>
          <rPr>
            <sz val="10"/>
            <color rgb="FF000000"/>
            <rFont val="Arial"/>
            <family val="2"/>
          </rPr>
          <t xml:space="preserve">Buscan identificar un evento o resultado no previsto despues que se haya producido.
</t>
        </r>
        <r>
          <rPr>
            <sz val="14"/>
            <color rgb="FF000000"/>
            <rFont val="Arial"/>
            <family val="2"/>
          </rPr>
          <t xml:space="preserve">
</t>
        </r>
      </text>
    </comment>
    <comment ref="AG17" authorId="5" shapeId="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H17" authorId="5" shapeId="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I17" authorId="5" shapeId="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J17" authorId="5" shapeId="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K17" authorId="5" shapeId="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L17" authorId="5" shapeId="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M17" authorId="5" shapeId="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N17" authorId="5" shapeId="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O17" authorId="5" shapeId="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P17" authorId="5" shapeId="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Q17" authorId="5" shapeId="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R17" authorId="5" shapeId="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List>
</comments>
</file>

<file path=xl/comments3.xml><?xml version="1.0" encoding="utf-8"?>
<comments xmlns="http://schemas.openxmlformats.org/spreadsheetml/2006/main">
  <authors>
    <author>Elcy del Carmen Montoya Perez</author>
    <author>Gloria Cecilia Gutierrez Zapata</author>
    <author>Jhon Fredy Duque Castano</author>
    <author>Olga Lucia Llanos Orozco</author>
  </authors>
  <commentList>
    <comment ref="BP8" authorId="0" shapeId="0">
      <text>
        <r>
          <rPr>
            <b/>
            <sz val="9"/>
            <color indexed="81"/>
            <rFont val="Tahoma"/>
            <family val="2"/>
          </rPr>
          <t>Elcy del Carmen Montoya Perez:</t>
        </r>
        <r>
          <rPr>
            <sz val="9"/>
            <color indexed="81"/>
            <rFont val="Tahoma"/>
            <family val="2"/>
          </rPr>
          <t xml:space="preserve">
</t>
        </r>
      </text>
    </comment>
    <comment ref="A11" authorId="0" shapeId="0">
      <text>
        <r>
          <rPr>
            <sz val="9"/>
            <color indexed="81"/>
            <rFont val="Tahoma"/>
            <family val="2"/>
          </rPr>
          <t xml:space="preserve">
Seleccione el nombre del proceso tal como aparece en la caracterizacón del proceso </t>
        </r>
      </text>
    </comment>
    <comment ref="B11" authorId="0" shapeId="0">
      <text>
        <r>
          <rPr>
            <b/>
            <sz val="12"/>
            <color indexed="81"/>
            <rFont val="Arial"/>
            <family val="2"/>
          </rPr>
          <t>Registrar el objetivo que se encuentra en la ultima versión de la caracterización de cada proceso.</t>
        </r>
      </text>
    </comment>
    <comment ref="C11" authorId="0" shapeId="0">
      <text>
        <r>
          <rPr>
            <b/>
            <sz val="18"/>
            <color indexed="81"/>
            <rFont val="Arial"/>
            <family val="2"/>
          </rPr>
          <t>Cargo direccionador del proceso, el cual se encuentra en la caracterización del proceso como responsable(s).</t>
        </r>
      </text>
    </comment>
    <comment ref="D11" authorId="1" shapeId="0">
      <text>
        <r>
          <rPr>
            <b/>
            <sz val="10"/>
            <color indexed="81"/>
            <rFont val="Arial"/>
            <family val="2"/>
          </rPr>
          <t xml:space="preserve">Evitar iniciar con palabras negativas
como: “No…”, “Que no…”, o con
palabras que denoten un factor
de riesgo (causa) tales como:
“ausencia de”, “falta de”, “poco(a)”,
“escaso(a)”, “insuficiente”, “deficiente”,
“debilidades en…”
Ejemplo:
“Inoportunidad en la adquisición
de los bienes y servicios requeridos
por la entidad”.
</t>
        </r>
        <r>
          <rPr>
            <sz val="10"/>
            <color indexed="81"/>
            <rFont val="Arial"/>
            <family val="2"/>
          </rPr>
          <t xml:space="preserve">
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
La estructura de la descripción del riesgos debe ser:
Riesgo+Cuasas+Consecuencia
Revisar pestaña "Conceptos"</t>
        </r>
      </text>
    </comment>
    <comment ref="I11" authorId="0" shapeId="0">
      <text>
        <r>
          <rPr>
            <b/>
            <sz val="18"/>
            <color indexed="81"/>
            <rFont val="Arial"/>
            <family val="2"/>
          </rPr>
          <t>Según lista desplegable, y definir según descripción de las tipologías (pestaña "Conceptos").</t>
        </r>
      </text>
    </comment>
    <comment ref="J11" authorId="0" shapeId="0">
      <text>
        <r>
          <rPr>
            <b/>
            <u/>
            <sz val="14"/>
            <color indexed="81"/>
            <rFont val="Arial"/>
            <family val="2"/>
          </rPr>
          <t xml:space="preserve">Causas del riesgo </t>
        </r>
        <r>
          <rPr>
            <sz val="14"/>
            <color indexed="81"/>
            <rFont val="Arial"/>
            <family val="2"/>
          </rPr>
          <t xml:space="preserve">
</t>
        </r>
        <r>
          <rPr>
            <u/>
            <sz val="14"/>
            <color indexed="81"/>
            <rFont val="Arial"/>
            <family val="2"/>
          </rPr>
          <t xml:space="preserve">La causa </t>
        </r>
        <r>
          <rPr>
            <sz val="14"/>
            <color indexed="81"/>
            <rFont val="Arial"/>
            <family val="2"/>
          </rPr>
          <t>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K11" authorId="0" shapeId="0">
      <text>
        <r>
          <rPr>
            <b/>
            <u/>
            <sz val="14"/>
            <color indexed="81"/>
            <rFont val="Arial"/>
            <family val="2"/>
          </rPr>
          <t>Consecuencia: 
Lo que podria ocasionar…(Efecto)</t>
        </r>
        <r>
          <rPr>
            <sz val="14"/>
            <color indexed="81"/>
            <rFont val="Arial"/>
            <family val="2"/>
          </rPr>
          <t xml:space="preserve">
Efectos generados por la ocurrencia de un riesgo que afecta los objetivos o un proceso de la entidad. Pueden ser entre otros, una pérdida, un daño, un perjuicio, un detrimento.</t>
        </r>
      </text>
    </comment>
    <comment ref="AF11" authorId="1" shapeId="0">
      <text>
        <r>
          <rPr>
            <sz val="14"/>
            <color indexed="81"/>
            <rFont val="Arial"/>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H11" authorId="1" shapeId="0">
      <text>
        <r>
          <rPr>
            <sz val="14"/>
            <color indexed="81"/>
            <rFont val="Arial"/>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I11" authorId="1" shapeId="0">
      <text>
        <r>
          <rPr>
            <b/>
            <sz val="14"/>
            <color indexed="81"/>
            <rFont val="Arial"/>
            <family val="2"/>
          </rPr>
          <t>campo calculado automaticamente.
Nota: no modificar manualmente.</t>
        </r>
        <r>
          <rPr>
            <sz val="9"/>
            <color indexed="81"/>
            <rFont val="Tahoma"/>
            <family val="2"/>
          </rPr>
          <t xml:space="preserve">
</t>
        </r>
      </text>
    </comment>
    <comment ref="AJ11" authorId="1" shapeId="0">
      <text>
        <r>
          <rPr>
            <sz val="14"/>
            <color indexed="81"/>
            <rFont val="Arial"/>
            <family val="2"/>
          </rPr>
          <t xml:space="preserve">
Ubicación del riesgo en la zona de calor, campo calculado automaticamente.
Nota: no modificar manualmente.</t>
        </r>
      </text>
    </comment>
    <comment ref="AK11" authorId="2" shapeId="0">
      <text>
        <r>
          <rPr>
            <b/>
            <sz val="9"/>
            <color indexed="81"/>
            <rFont val="Tahoma"/>
            <family val="2"/>
          </rPr>
          <t xml:space="preserve">Debe indicar cuál es el propósito del control.
</t>
        </r>
        <r>
          <rPr>
            <sz val="9"/>
            <color indexed="81"/>
            <rFont val="Tahoma"/>
            <family val="2"/>
          </rPr>
          <t xml:space="preserve">
</t>
        </r>
      </text>
    </comment>
    <comment ref="AL11" authorId="2" shapeId="0">
      <text>
        <r>
          <rPr>
            <b/>
            <sz val="9"/>
            <color indexed="81"/>
            <rFont val="Tahoma"/>
            <family val="2"/>
          </rPr>
          <t>Debe indicar qué pasa con las observaciones o
desviaciones resultantes de ejecutar el control.</t>
        </r>
      </text>
    </comment>
    <comment ref="AM11" authorId="2" shapeId="0">
      <text>
        <r>
          <rPr>
            <b/>
            <sz val="9"/>
            <color indexed="81"/>
            <rFont val="Tahoma"/>
            <family val="2"/>
          </rPr>
          <t>Debe dejar evidencia de la ejecución del control.</t>
        </r>
        <r>
          <rPr>
            <sz val="9"/>
            <color indexed="81"/>
            <rFont val="Tahoma"/>
            <family val="2"/>
          </rPr>
          <t xml:space="preserve">
</t>
        </r>
      </text>
    </comment>
    <comment ref="AN11" authorId="0" shapeId="0">
      <text>
        <r>
          <rPr>
            <sz val="14"/>
            <color indexed="81"/>
            <rFont val="Arial"/>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O11" authorId="3" shapeId="0">
      <text>
        <r>
          <rPr>
            <b/>
            <sz val="14"/>
            <color rgb="FF000000"/>
            <rFont val="Arial"/>
            <family val="2"/>
          </rPr>
          <t xml:space="preserve">Clasificacion de las actividades de control:
1. Preventivos: </t>
        </r>
        <r>
          <rPr>
            <sz val="14"/>
            <color rgb="FF000000"/>
            <rFont val="Arial"/>
            <family val="2"/>
          </rPr>
          <t>Controles diseñados para evitar que se materialice el riesgo.</t>
        </r>
        <r>
          <rPr>
            <b/>
            <sz val="14"/>
            <color rgb="FF000000"/>
            <rFont val="Arial"/>
            <family val="2"/>
          </rPr>
          <t xml:space="preserve">
2. Detectivos: </t>
        </r>
        <r>
          <rPr>
            <sz val="14"/>
            <color rgb="FF000000"/>
            <rFont val="Arial"/>
            <family val="2"/>
          </rPr>
          <t xml:space="preserve">Buscan identificar un evento o resultado no previsto despues que se haya producido.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<sst xmlns="http://schemas.openxmlformats.org/spreadsheetml/2006/main" count="6610" uniqueCount="1722">
  <si>
    <t xml:space="preserve">MATRIZ GESTIÓN DE RIESGO </t>
  </si>
  <si>
    <t>IDENTIFICACIÓN DEL RIESGO</t>
  </si>
  <si>
    <t>ANALISIS DE RIESGOS</t>
  </si>
  <si>
    <t>MONITOREO Y REVISIÓN DE RIESGOS</t>
  </si>
  <si>
    <t>CRITERIOS DE EVALUACIÓN DEL CONTROL</t>
  </si>
  <si>
    <t>Seguimiento primer bimestre</t>
  </si>
  <si>
    <t>Seguimiento segundo bimestre</t>
  </si>
  <si>
    <t>Seguimiento tercero bimestre</t>
  </si>
  <si>
    <t>Seguimiento cuarto bimestre</t>
  </si>
  <si>
    <t>Seguimiento quinto bimestre</t>
  </si>
  <si>
    <t>Seguimiento sexto bimestre</t>
  </si>
  <si>
    <t>CALIFICACIÓN DE  CONTROLES</t>
  </si>
  <si>
    <t>Nivel P Inherente</t>
  </si>
  <si>
    <t>Nivel P</t>
  </si>
  <si>
    <t>IMPACTO RIESGO RESIDUAL</t>
  </si>
  <si>
    <t>Nivel I</t>
  </si>
  <si>
    <t>ZONA DE RIESGO RESIDUAL</t>
  </si>
  <si>
    <t>Valor Zona de Riesgo</t>
  </si>
  <si>
    <t>TRATAMIENTO DEL RIESGO</t>
  </si>
  <si>
    <t>PERÍODO DE EJECUCIÓN DEL CONTROL</t>
  </si>
  <si>
    <t>ACCIONES DE CONTROL- ACCIONES PREVENTIVAS</t>
  </si>
  <si>
    <t>REGISTRO DE CONTROL</t>
  </si>
  <si>
    <t>PROCESO</t>
  </si>
  <si>
    <t xml:space="preserve">ÍTEM DEL RIESGO </t>
  </si>
  <si>
    <t>OBJETIVO DEL PROCESO</t>
  </si>
  <si>
    <t>LÍDER DEL PROCESO</t>
  </si>
  <si>
    <t>RIESGO</t>
  </si>
  <si>
    <t>Acción y Omisión</t>
  </si>
  <si>
    <t>Uso del Poder</t>
  </si>
  <si>
    <t>Desviar la gestión de lo público</t>
  </si>
  <si>
    <t>Beneficio particular</t>
  </si>
  <si>
    <t>TIPOLOGÍA DEL RIESGO</t>
  </si>
  <si>
    <t>CAUSAS</t>
  </si>
  <si>
    <t>CONSECUENCIAS</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</si>
  <si>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</si>
  <si>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</si>
  <si>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</si>
  <si>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</si>
  <si>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</si>
  <si>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</si>
  <si>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</si>
  <si>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</si>
  <si>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</si>
  <si>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</si>
  <si>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</si>
  <si>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</si>
  <si>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</si>
  <si>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</si>
  <si>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</si>
  <si>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</si>
  <si>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</si>
  <si>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</si>
  <si>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19,¿Generar daño ambiental?</t>
  </si>
  <si>
    <t>TOTAL RESPUESTAS AFIRMATIVAS</t>
  </si>
  <si>
    <t>PROBABILIDAD RIESGO INHERENTE</t>
  </si>
  <si>
    <t xml:space="preserve"> IMPACTO RIESGO INHERENTE
(sí las respuestas afirmativas son: 
1 a 5: impacro moderado
6 a 11:impacto mayor
12 a 19: Impacto catastrófico)</t>
  </si>
  <si>
    <t>NIVEL O ZONA DE RIESGO INHERENTE</t>
  </si>
  <si>
    <t xml:space="preserve">DESCRIPCIÓN DEL CONTROL 
Estructura para la descripción del control: 
Responsable (cargo) + periodicidad + acción (verbo rector, fuerte que indique acción -verifica, valida, coteja, compara) + como se realiza el control (en el como debe incluirse si el control es manual o automático) + que pasa con la desviación del control + evidencia del control. 
Para cada causa debe existir un control. Un control puede ser tan eficiente que me ayude a mitigar varias causas, en estos casos se repite el control, asociado de manera independiente a la causa específica.
</t>
  </si>
  <si>
    <t>Que se realiza con las desviaciones y observaciones resultante de la ejecución del control</t>
  </si>
  <si>
    <t>Evidencia Ejecución del Control</t>
  </si>
  <si>
    <t>TIPO DE  CONTROL</t>
  </si>
  <si>
    <t>NATURALEZA DEL CONTROL</t>
  </si>
  <si>
    <t>1.  ¿Existen manuales, instructivos o procedimientos para el manejo del control?</t>
  </si>
  <si>
    <t>2.  ¿Está(n) definido(s) el(los) responsable(s) de la
ejecución del control y del seguimiento?</t>
  </si>
  <si>
    <t>3.  ¿El control es automático?</t>
  </si>
  <si>
    <t>4.  ¿El control es manual?</t>
  </si>
  <si>
    <t>5.  ¿La frecuencia de ejecución del control y seguimiento es adecuada?</t>
  </si>
  <si>
    <t>6.  ¿Se cuenta con evidencias de la ejecución y
seguimiento del control?</t>
  </si>
  <si>
    <t>7. ¿En el tiempo que lleva la herramienta ha
demostrado ser efectiva?</t>
  </si>
  <si>
    <t>PROBABILIDAD DEL RIESGO RESIDUAL</t>
  </si>
  <si>
    <t>Materializó
 Enero -Febrero</t>
  </si>
  <si>
    <r>
      <t xml:space="preserve">Observación  </t>
    </r>
    <r>
      <rPr>
        <sz val="11"/>
        <color theme="1"/>
        <rFont val="Calibri"/>
        <family val="2"/>
      </rPr>
      <t>(en este campo se debe relacionar :  fecha de revisión de la aplicación efectiva de los controles y quienés participaron en el seguimiento, si se identificaron nuevos riesgos, si se actualizan los controles existentes, en caso de materializarse el riesgo indicar por qué se materializó y formular un acción de mejora que mitigue la posibilidad de una nueva materialización; así mismo, esa acción  debe llevarse a la matriz de plan de mejoramiento e indicar en este campo el número de la acción de mejora)</t>
    </r>
  </si>
  <si>
    <t>Materializó
 Marzo - Abril</t>
  </si>
  <si>
    <r>
      <rPr>
        <b/>
        <sz val="11"/>
        <color rgb="FF000000"/>
        <rFont val="Calibri"/>
      </rPr>
      <t xml:space="preserve">Observación  </t>
    </r>
    <r>
      <rPr>
        <sz val="11"/>
        <color rgb="FF000000"/>
        <rFont val="Calibri"/>
      </rPr>
      <t>(en este campo se debe relacionar :  fecha de revisión de la aplicación efectiva de los controles y quienés participaron en el seguimiento, si se identificaron nuevos riesgos, si se actualizan los controles existentes, en caso de materializarse el riesgo indicar por qué se materializó y formular un acción de mejora que mitigue la posibilidad de una nueva materialización; así mismo, esa acción  debe llevarse a la matriz de plan de mejoramiento e indicar en este campo el número de la acción de mejora)</t>
    </r>
  </si>
  <si>
    <t>Materializó
 Mayo - Junio</t>
  </si>
  <si>
    <t>Materializó
 Julio - Agosto</t>
  </si>
  <si>
    <t xml:space="preserve">Materializó
Septiembre -Octube </t>
  </si>
  <si>
    <t>Materializó
Noviembre -Diciembre</t>
  </si>
  <si>
    <t xml:space="preserve">Planeación Organizacional </t>
  </si>
  <si>
    <t>PO-RC1-CAU1-CON1</t>
  </si>
  <si>
    <t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t>
  </si>
  <si>
    <t>Jefe Oficina Asesora de Planeación</t>
  </si>
  <si>
    <t>Posibilidad de recibir o solicitar cualquier dadiva a beneficio propio o de terceros para  favorecer la gestión institucional presentando resultados del Plan de Desarrollo, que no corresponde a la realidad de los productos y/o servicios entregados. (Abuso de Poder)</t>
  </si>
  <si>
    <t>Si</t>
  </si>
  <si>
    <t xml:space="preserve">Corrupción </t>
  </si>
  <si>
    <t>Reportes con cifras alteradas presentadas por las áreas debido a la carencia de Controles para la verificación de información reportada</t>
  </si>
  <si>
    <t xml:space="preserve">Sanciones disciplinarias   Pérdida de credibilidad  </t>
  </si>
  <si>
    <t>No</t>
  </si>
  <si>
    <t>POSIBLE</t>
  </si>
  <si>
    <t>CATASTRÓFICO</t>
  </si>
  <si>
    <t>EXTREMO</t>
  </si>
  <si>
    <t>En caso de no concordar lo reportado con la evidencia, se envía correo al área correspondiente, para que verique y realice las correcciones pertinentes.</t>
  </si>
  <si>
    <t>Como evidencia del control esta la Plataforma de Sistema de indicadores, Correo al área responsable.</t>
  </si>
  <si>
    <t>Manual</t>
  </si>
  <si>
    <t>Preventivo</t>
  </si>
  <si>
    <t>NO</t>
  </si>
  <si>
    <t>SI</t>
  </si>
  <si>
    <t>DISMINUYE CERO PUNTOS</t>
  </si>
  <si>
    <t>Reducir</t>
  </si>
  <si>
    <t>Cada que se realiza la actividad</t>
  </si>
  <si>
    <t>Cotejar el reporte de Indicadores con las evidencias entregadas,</t>
  </si>
  <si>
    <t>Plataforma de Sistema de indicadores, Correo al área responsable del reporte, informando si las evidencias son correctas o si debe verificar y realizar las correcciones pertinentes.</t>
  </si>
  <si>
    <t>"29/04/2026 En la reunión más reciente del equipo de Planeación, conformado por el líder del área y los profesionales asignados, se efectuó la revisión correspondiente al  segundo bimestre. Como resultado de este análisis, se concluyó que no se materializaron situaciones asociadas al riesgo de Corrupción durante el periodo.  De igual manera, se verificó que el control definido para mitigar dicho riesgo se ha aplicado de forma continua y adecuada, contribuyendo al cumplimiento de las actividades programadas.
Como respaldo de esta verificación, se cuenta con:
indeportesantioquia.sharepoint.com/:x:/r/sites/ObservatoriodelDeporteInformesdeanaltica/_layouts/15/Doc.aspx?sourcedoc=%7BA74AC5D3-97A8-45C3-9462-CE67F9ABC0A5%7D&amp;file=F-PO-31_Evaluacion_de_Indicadores_2026.xlsx&amp;fromShare=true&amp;action=default&amp;mobileredirect=true"</t>
  </si>
  <si>
    <t>"25/06/2026  En reunión sostenida  por el equipo de la Oficina de Planeación y una vez analizado el riesgo, se concluye que el mismo no se ha materializado. En el bimestre de mayo y junio, se realizó seguimiento al cumplimiento de los indicadores. El control ha sido efectivo, las dependecias han registrado los seguimientos y los resultados obedecen a las acciones implementadas para su cumplimiento. 
https://indeportesantioquia.sharepoint.com/:f:/r/sites/EquipoPlaneacin/Documentos%20compartidos/2026/RIESGOS/Evidencias%20Riesgos%202026/Mayo?csf=1&amp;web=1&amp;e=XTG5Ga
https://indeportesantioquia.sharepoint.com/:f:/r/sites/EquipoPlaneacin/Documentos%20compartidos/2026/RIESGOS/Evidencias%20Riesgos%202026/junio?csf=1&amp;web=1&amp;e=v0kf1l
https://indeportesantioquia.sharepoint.com/:x:/r/sites/ObservatoriodelDeporteInformesdeanaltica/_layouts/15/Doc.aspx?sourcedoc=%7BA74AC5D3-97A8-45C3-9462-CE67F9ABC0A5%7D&amp;file=F-PO-31_Evaluacion_de_Indicadores_2026.xlsx&amp;fromShare=true&amp;action=default&amp;mobileredirect=true"
https://indeportesantioquia.sharepoint.com/:f:/r/sites/EquipoPlaneacin/Documentos%20compartidos/2026/RIESGOS/Evidencias%20Riesgos%202026/junio?csf=1&amp;web=1&amp;e=v0kf1l
https://indeportesantioquia.sharepoint.com/:x:/r/sites/ObservatoriodelDeporteInformesdeanaltica/_layouts/15/Doc.aspx?sourcedoc=%7BA74AC5D3-97A8-45C3-9462-CE67F9ABC0A5%7D&amp;file=F-PO-31_Evaluacion_de_Indicadores_2026.xlsx&amp;fromShare=true&amp;action=default&amp;mobileredirect=true</t>
  </si>
  <si>
    <t>Capacitación para organizaciones deportivas</t>
  </si>
  <si>
    <t>CP-RC1-CAU1-CON1</t>
  </si>
  <si>
    <t>Promover los procesos de formación y capacitación no formal e informal con y para los actores del sector Deporte, la Recreación, la Actividad Física y la Educación Física en las 9 subregiones de Antioquia, partiendo de sus necesidades e intereses; propiciando la profundización, actualización, gestión y transferencia de conocimientos, que permitan el desarrollo de competencias y habilidades personales y profesionales, para usar y transferir conocimientos en diferentes contextos y afrontar los permanentes cambios que el sector requiere.</t>
  </si>
  <si>
    <t>Coordinador Sistema Departamental de Capacitación</t>
  </si>
  <si>
    <t>Posibilidad de recibir o solicitar dadiva o beneficio, a nombre propio o para terceros, por la manipulacion de los certificados y/o constancias de participacion en eventos y/o capacitaciones realizadas por el Sistema Capacitaciones de INDEPORTES Antioquia, para favorecer a personas que no cumplieron requisitos para
obtener el certificado o la
constancia de participación</t>
  </si>
  <si>
    <t>Corrupción</t>
  </si>
  <si>
    <t>Facilidad de cambio de los parámetros establecidos en la plataforma o plantilla de certificados y/o constancias de participación en eventos o capacitaciones realizadas por el Sistema Departamental de Capacitaciones de INDEPORTES Antioquia por parte de operadores y/o funcionarios vinculados al proceso.</t>
  </si>
  <si>
    <t>Pérdida de credibilidad, desconfianza y desmotivacion de los diferentes actores del Sistema Nacional de Deporte, para vinculacion y participacion en las capacitaciones ofrecidas por Sistema Departamental de Capacitaciones de INDEPORTES Antioquia</t>
  </si>
  <si>
    <t>RARA VEZ</t>
  </si>
  <si>
    <t>ALTO</t>
  </si>
  <si>
    <t>El profesional especializado coteja la información resultante del control docente que genera la plataforma Deportes Ant vs el  consolidado de asistencia que entrega el prestador del servicio, para determinar si se cumplen los requisitos y se pueda generar el certificado.  Si la revision no coincide se vuelve a verificar la informacion y si definitivamente no coinciden se devuelve al técnico administrativo para validar las inconsistencias.  La evidencia es el control docente con el email del PE y se realiza a demanda  cada que se terminar un curso. Este control se ejecuta de forma manual.</t>
  </si>
  <si>
    <t xml:space="preserve">Si la revision no coincide se vuelve a verificar la informacion y si definitivamente no coinciden se devuelve al técnico administrativo para validar las inconsistencias. </t>
  </si>
  <si>
    <t xml:space="preserve">Control docente verificado por el PE </t>
  </si>
  <si>
    <t>reducir</t>
  </si>
  <si>
    <t>Realizar cruce de base de datos con las base de datos de certificados emitidos</t>
  </si>
  <si>
    <t>Archivo de Excel
Control docente</t>
  </si>
  <si>
    <t>"03/03/2026
Se alimenta el link de evidencias para almacenar los soportes de los certificados que se generen en virtud del desarrollo de la agenda de capacitación 
https://indeportesantioquia-my.sharepoint.com/:f:/r/personal/ialvarez_indeportesantioquia_gov_co/Documents/Documentos/0.%202026/Evidencias%20riesgos%20corrupcion%202026?csf=1&amp;web=1&amp;e=6vbJlR
El equipo del Sistema Departamental de Capacitación revisó las condiciones que permiten indicar que el riesgo de corrupción identificado para el proceso de capacitación para organizaciones deportivas, durante el periodo marzo - abril de 2026, no se haya materializado, ya que, para la fecha, solo se ha realizado el cruce de base de datos de las personas que cumplieron con los requisitos de certificación de 4 cursos, con las bases de datos de certificados a emitir por cada capacitación finalizada y los respectivos listados de asistencia, mecanismo que permite verificar que no hayan sido manipulados los certificados y/o constancias de participación en eventos y/o capacitaciones realizadas por el Sistema Capacitaciones de INDEPORTES Antioquia, para favorecer a personas que no cumplieron requisitos para obtener dicho documento. A la fecha, se espera que el control sigua siendo "</t>
  </si>
  <si>
    <t>"08/07/2026
Se alimenta el link de evidencias para almacenar los soportes de los certificados que se generen en virtud del desarrollo de la agenda de capacitación 
https://indeportesantioquia-my.sharepoint.com/:f:/r/personal/ialvarez_indeportesantioquia_gov_co/Documents/Documentos/0.%202026/Evidencias%20riesgos%20corrupcion%202026?csf=1&amp;web=1&amp;e=6vbJlR
El equipo del Sistema Departamental de Capacitación revisó las condiciones que permiten indicar que el riesgo de corrupción identificado para el proceso de capacitación para organizaciones deportivas, durante el periodo mayo - junio de 2026, no se haya materializado, ya que, para la fecha, se ha realizado el cruce de base de datos de las personas que cumplieron con los requisitos de certificación de 9 cursos, con las bases de datos de certificados a emitir por cada capacitación finalizada y los respectivos listados de asistencia, mecanismo que permite verificar que no hayan sido manipulados los certificados y/o constancias de participación en eventos y/o capacitaciones realizadas por el Sistema Capacitaciones de INDEPORTES Antioquia, para favorecer a personas que no cumplieron requisitos para obtener dicho documento. A la fecha, se espera que el control sigua siendo efectivo"</t>
  </si>
  <si>
    <t xml:space="preserve">Comunicaciones </t>
  </si>
  <si>
    <t>CC-RC1-CAU1-CON1</t>
  </si>
  <si>
    <t>Fortalecer la imagen institucional de Indeportes Antioquia, como referente social del deporte en el departamento.</t>
  </si>
  <si>
    <t>Jefe Oficina de Comunicaciones</t>
  </si>
  <si>
    <t>Posibilidad de recibir o solicitar dadivas o beneficios, a nombre propio de terceros con el fin de manipular información institucional  para comprometer la transparencia y la integridad de la información.</t>
  </si>
  <si>
    <t>si</t>
  </si>
  <si>
    <t xml:space="preserve">Interés personal de percibir recursos económicos </t>
  </si>
  <si>
    <t xml:space="preserve">Una crisis reputacional que impacte negativamente la imagen de la entidad, de sus colaboradores o del Gobierno Departamental. </t>
  </si>
  <si>
    <t>Sí</t>
  </si>
  <si>
    <t>MODERADO</t>
  </si>
  <si>
    <t>Cuando la información no está acorde una vez validada con Gerencia y/o con la Oficina Asesora Jurídica (cuando aplique) se devuelve para realizar los ajustes correspondientes.</t>
  </si>
  <si>
    <t>"Como evidencia de este control, quedará el documento con la información publicada. Y la periodicidad del control se realizará a necesidad.
https://indeportesantioquia.sharepoint.com/:b:/s/SGC2/ETs1yQHFE4RFs5mJ4R5_xrQB4D_2JtudwNu95Vr3kYIAKA?e=yN7oYe"</t>
  </si>
  <si>
    <t>DISMINUYE UN PUNTO</t>
  </si>
  <si>
    <t>Permanente</t>
  </si>
  <si>
    <t>1. Validar el contendido a publicar con los Subgerentes y/o Jefes de Oficina, y por último con el Gerente, antes de publicar la información.</t>
  </si>
  <si>
    <t>Correos elecrtrónicos o Whatsaap</t>
  </si>
  <si>
    <t>"9 de julio de 2026. Revisado por Beatriz Elena Quiceno Gil: 
Durante el 3er bimestre no se materializó este riesgo. 
No se evidencia la materialización de este riesgo ni en los medios de comunicación institucional de Indeportes Antioquia, ni en medios de comunicación externos, ni en las PQRSDF recibidas por la entidad, que den cuenta de manipulación de la información institucional que comprometa la transparencia y la integridad de la información."</t>
  </si>
  <si>
    <t xml:space="preserve">Apoyo Técnico, Científico y Psicosocial </t>
  </si>
  <si>
    <t>AT-RC1-CAU1-CON1</t>
  </si>
  <si>
    <t>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t>
  </si>
  <si>
    <t>Subgerente de Altos Logros -  Jefe de Oficina de Medicina Deportiva</t>
  </si>
  <si>
    <t>Posibilidad de recibir o solicitar
cualquier dádiva o beneficio a nombre
propio o de terceros con el fin de obtener apoyos institucionales a deportistas no pertenecientes al sistema deportivo para beneficiar personas que no cumplen con los requisitos o logros necesarios para acceder a los apoyos.</t>
  </si>
  <si>
    <t xml:space="preserve">Directriz de la alta dirección </t>
  </si>
  <si>
    <t xml:space="preserve">Detrimento Patrimonial, mal uso del recurso público </t>
  </si>
  <si>
    <t xml:space="preserve">No </t>
  </si>
  <si>
    <t>PROBABLE'</t>
  </si>
  <si>
    <t>Informar al comité de apoyos</t>
  </si>
  <si>
    <t xml:space="preserve">Resoluciones de apoyo, Listados oficiales y actas de reunión de comité evaluador; estos documentos quedan en carpeta compartidas de resoluciones, actas y listados en custodia del area social </t>
  </si>
  <si>
    <t>DISMINUYE DOS PUNTOS</t>
  </si>
  <si>
    <t>IMPROBABLE</t>
  </si>
  <si>
    <t>Mensual</t>
  </si>
  <si>
    <t>Revisar requisitos por parte del Comité técnico científico evaluador de apoyos.</t>
  </si>
  <si>
    <t>Resoluciones de apoyo, Listados oficiales</t>
  </si>
  <si>
    <t>28/02/2026 Verificar las solicitudes y pertinecia de continuidad en los estimulos economicos, alimentacion, educacion, alojamiento y poliza por parte de los integrantes del comite coordinador de estimulos de manera que todos estimulo sea aprobado en dicho comite. La evidencia de lo revisado en el comite queda registrado y firmado en el acta del comite por parte del Subgerete, Jefe de oficina de medicina, Coordinadora Psicosocial y Coordinador metodologico.</t>
  </si>
  <si>
    <t>30/04/2026 Verificar durante los comites coordinadores del programa en el mes de marzo y abril las postulaciones, resultados y seguimiento al rendimiento deportivo para otorgar el estimulo economico, alimentacion, alojamiento, educativo y poliza a los atletas y para atletas, segun los estipula la resolucion 120 de 2025. Cada metodologo o Psicosocial que acompaña la respectia disciplina deportiva sustenta la pertinencia de ingreso, exclusion o continuidad en el estíulo. Durante los comites se realizan las actas de las reuniones donde quedan consignados los detalles tratados en los comites y posterior a esto, se realizan las resoluciones para otorgar los estimulos.</t>
  </si>
  <si>
    <t xml:space="preserve">30/06/2026 Comprobar en los comites coordinadores del programa de los meses mayo y junio, las postulaciones de atletas y para atletas  realizadas por las ligas a los estimulos otorgados bajo la resolucion 120 de 2025. el metodologo de cada deportes presenta las justificaciones para ingresar, suspender o excluir del respectivo estimulo, como evidencia se realiza el acta la reunion y la resolucion de entrega de los estimulos.
</t>
  </si>
  <si>
    <t>Deporte</t>
  </si>
  <si>
    <t>RD-RC1-CAU1-CON1</t>
  </si>
  <si>
    <t xml:space="preserve">Fomentar el deporte formativo en los municipios del departamento de Antioquia a través de estrategias de promoción, formación y cofinanciación para el adecuado desarrollo de las habilidades y capacidades motrices, físicas, psicológicas y sociales en los niños y las niñas. </t>
  </si>
  <si>
    <t xml:space="preserve">Líder programa Deporte Formativo profesional Universitario </t>
  </si>
  <si>
    <t>Posibilidad de recibir o solicitar cualquier dádiva o beneficio a nombre propio o de terceros para beneficiar a municipios en los diferentes procesos del proyecto sin el cumpliemiento de los criterios de selección.</t>
  </si>
  <si>
    <t>Favorecer a un municipio o particular deconociendo los criterios habilitantes en los diferentes procesos de selección ofertados por el proyecto.</t>
  </si>
  <si>
    <t>Perdida de credibilidad, confianza y motivación por parte de los municipios para participar de los procesos de selección ofertados por el proyecto.</t>
  </si>
  <si>
    <t xml:space="preserve">En caso de haber incumplimiento en los criterios de selección, se realiza un informe aclaratorio a los usuarios o solicitantes.
</t>
  </si>
  <si>
    <t>Correo eletrónicos, circulares, resoluciones e informe aclaratorio.</t>
  </si>
  <si>
    <t xml:space="preserve">hacer seguimientos de los procesos de selección,  circulares, resoluciones e informes aclaratorios.
</t>
  </si>
  <si>
    <t>Carpetas y archivos del programa</t>
  </si>
  <si>
    <t>06/05//2026 El profesional del proceso Deporte Formativo en el mes de abril reviza los riesgos e identifica que No se materializa ya que estamos en fase de publicación y postulación de cofinanciación los procesos de selección que beneficie a los entes deportivos municipales y quien hace sus veces .</t>
  </si>
  <si>
    <t>08/07//2026 El profesional del proceso Deporte Formativo en el mes de junio reviza los riesgos e identifica que No se materializa, ya que se realizaron procesos de selección acorde al cronograma y las condiciones solicitadas en la invitación de participación  y se realizó la publicación de resultados garantizando que se beneficie a los entes deportivos municipales y/o quien hace sus veces .</t>
  </si>
  <si>
    <t xml:space="preserve">Juegos Deportivos Institucionales </t>
  </si>
  <si>
    <t>JD-RC1-CAU1-CON1</t>
  </si>
  <si>
    <t> Fomentar la práctica del deporte, la educación física y la recreación en el departamento de Antioquia a través del diseño y acompañamiento de programas y proyectos orientados a la población en general y grupos especiales.</t>
  </si>
  <si>
    <t>Subgerente de Fomento y Desarrollo Deportivo</t>
  </si>
  <si>
    <t>Posibilidad de recibir o solicitar cualquier dádiva o beneficio a nombre propio o para terceros, manipulando la plataforma para el cargue de la documentación favoreciendo la participación de deportistas o los resultados de los municipios en los diferentes juegos deportivos Institucionales.</t>
  </si>
  <si>
    <t xml:space="preserve">Posibilidad de cambios de los documentos requeridos en la plataforma  por parte de operadores y/o funcionarios  vinculados al proceso.         </t>
  </si>
  <si>
    <t>Incumplimiento de los tiempos y la norma reglamentaria, acarreando reclamaciones y demandas deportivas
Desmotivación en la participación de los municipios en los diferentes juegos deportivos programados por la Entidad.</t>
  </si>
  <si>
    <t>MAYOR</t>
  </si>
  <si>
    <t>El personal encargado de la revisión documental verifica de forma manual que los documentos cargados en la plataforma cumplan con los requisitos establecidos en las cartas fundamentales correspondientes.
Este proceso asegurará que el cumplimiento de los requisitos no sean manipulados ni alterados. 
Este control se realiza  cada vez que se realiza la actividad                                               
En caso de que algún deportista o municipio no cumpla con los requisitos establecidos, se rechazan y se les otorgará un plazo prudente para ajustar la documentación requerida.
Como evidencia del control, se mantendrá un cuadro de inscripción y aprobación, en el que constará el nombre del aprobador.</t>
  </si>
  <si>
    <t>Si la revisión no coincide o no cumple con los requisitos, se rechaza el deportista y/o personal de apoyo.</t>
  </si>
  <si>
    <t>se mantendrá un cuadro de inscripción y aprobación, en el que constará el nombre del aprobador.</t>
  </si>
  <si>
    <t xml:space="preserve">Manual </t>
  </si>
  <si>
    <t xml:space="preserve">Realizar revisión documental actualizando la base de datos acorde a las edades establecidas por  y/o disciplinas y demás requerimientos. </t>
  </si>
  <si>
    <t>Revisión documental en la plataforma.</t>
  </si>
  <si>
    <t>06 de Marzo de 2026:
El seguimiento se realiza por parte del profesional Universitario Cesar Augusto Franco Londoño, La Auxiliar Administrativa Sandra Milena Calle Bedoya y el contratista Edwin Aullon.
Actualmente se está parametrizando la plataforma para iniciar con el periodo de inscripciones deportiivas en los Juegos Deportivos Campesinos, razón por la cual no se han desarrollado actividades que den pie a la materialización del riesgo.</t>
  </si>
  <si>
    <t>"29 de abril de 2026:
El seguimiento se realiza por parte de la Auxiliar Administrativa Sandra Milena Calle Bedoya y el contratista Edwin Aullon.
Aún se continua con la parametrización en la plataforma para iniciar con el periodo de inscripciones deportivas en los Juegos Deportivos Campesinos, razón por la cual no se han desarrollado actividades que den pie a la materialización del riesgo."</t>
  </si>
  <si>
    <t>"25 de junio de 2026:
El seguimiento se realiza por parte de la Auxiliar Administrativa Sandra Milena Calle Bedoya y el contratista Edwin Aullon.
Se da cumplimiento al tiempo establecido para el cargue y subsanción de la documentación del personal de apoyo y deportistas inscritos para los Juegos Deportivos Campesinos. A la fecha del cierre de la plataforma Deportesan, se cumplió en su totalidad con la revisión documental por parte del personal de JDI de acuerdo a lo establecido en la carta fundamental.
Este proceso evito la materialización del riesgo."</t>
  </si>
  <si>
    <t>Recreación</t>
  </si>
  <si>
    <t>PR-RC1-CAU1-CON1</t>
  </si>
  <si>
    <t>Promover en los municipios del Departamento de Antioquia, la apropiación y conocimiento de herramientas lúdico recreativas, mediante intervenciones de formación, asesoría y alianzas interinstitucionales para el aprovechamiento del tiempo libre.</t>
  </si>
  <si>
    <t>Líder de Recreación</t>
  </si>
  <si>
    <t>Posibilidad de recibir o solicitar dádivas o beneficios a nombre propio o de terceros  para adjudicar las cofinanciaciones de implementos, eventos y/o monitores  a un municipio que no cumpla con los requisitos exigidos</t>
  </si>
  <si>
    <t>RARA VEZ1</t>
  </si>
  <si>
    <t>El Lider del proceso, (profesional Universitario) y  equipo de trabajo (técnicos y contratistas), continuamente Verifican el cumplimiento de los criterios de selección de cada proceso con Aplicación de encuestas, circulares y resoluciones para cada evento. En caso de haber incumplimiento en los criterios de selección, se realiza un informe aclaratorio a los usuarios o solicitantes. como evidencia del control, quedan correo eletrónicos, circulares, resoluciones e informe aclaratorio.</t>
  </si>
  <si>
    <t>En caso de haber incumplimiento en los criterios de selección, se realiza un informe aclaratorio a los usuarios o solicitantes.</t>
  </si>
  <si>
    <t>hacer seguimientos de los procesos de selección,  circulares, resoluciones e informes aclaratorios.</t>
  </si>
  <si>
    <t>24/03/2026: La PU de Recreación revisa el riesgo, y se concluye que el riesgo no se ha materializado para este bimestre ya que no ha iniciado el proceso de cofinanciación de implementación y eventos.</t>
  </si>
  <si>
    <t>06/05/2026: Durante el periodo se dio cumplimiento a la etapa de postulaciones de la convocatoria de cofinanciación K 2026000016. Al cierre del mes de abril comienza la revisión y aplicación de los criterios de selección a los 38 municipios postulados para recibir los entornos recreativos (ludoteca). Por lo tanto, no se materializó.</t>
  </si>
  <si>
    <t>07/07/2026: Durante el periodo se dio cumplimiento a la etapa de entrega de resultados de la convocatoria de cofinanciación K 2026000016. Al cierre del mes de mayo se emiten las circulares 2026000023 DEL 22 DE MAYO DEL 2026-Circular Resultados implementación DRAF 2026 y 2026000024 DEL 25 DE MAYO DEL 2026 - Circular Aclaratoria implementación DRAF 2026. Por lo tanto, no se materializó.</t>
  </si>
  <si>
    <t xml:space="preserve">Actividad Física </t>
  </si>
  <si>
    <t>AF-RC1-CAU1-CON1</t>
  </si>
  <si>
    <t>Consolidar la práctica de la actividad física saludable en los municipios del departamento de Antioquia a través de estrategias de promoción, formación y cofinanciación para la creación de hábitos de vida saludable en el curso de vida.</t>
  </si>
  <si>
    <t>Profesional Universitario Programa "Por su salud, muévase pues"</t>
  </si>
  <si>
    <t>Alto</t>
  </si>
  <si>
    <t>24/03/2026: El PU de Actividad física revisa el riesgo, y se concluye que el riesgo no se ha materializado para este bimestre ya que no ha iniciado el proceso de cofinanciación de implementación y eventos.</t>
  </si>
  <si>
    <t>06/05/2026: Durante el periodo se dio cumplimiento a la etapa de postulaciones de la convocatoria de cofinanciación K 2026000016. Al cierre del mes de abril comienza la revisión y aplicación de los criterios de selección a los 34 municipios postulados para recibir los centros de promoción de la salud. Por lo tanto no se materializó.</t>
  </si>
  <si>
    <t>08/07/2026: Durante el periodo se dio cumplimiento a la etapa de entrega de resultados de la convocatoria de cofinanciación K 2026000016. Al finalizar el mes de mayo se emite la circular 2026000023 DEL 22 DE MAYO DEL 2026 - Circular Resultados implementación DRAF 2026. Por lo tanto, no se materializó.</t>
  </si>
  <si>
    <t xml:space="preserve">Asesoría para la construcción de escenarios deportivos </t>
  </si>
  <si>
    <t>AC-RC4-CAU1-CON1</t>
  </si>
  <si>
    <t>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t>
  </si>
  <si>
    <t>Subgerente de escenarios deportivos y equipamieto</t>
  </si>
  <si>
    <t>Posibilidad de recibir dadivas o beneficios a nombre propio o de terceros, con la  viabilización de  proyectos para  entrega de recursos  a Municipios que no cumplen con los requisitos establecidos.</t>
  </si>
  <si>
    <t>Intereses políticos y/o particulares.</t>
  </si>
  <si>
    <t>1, Mala imagen a la entidad debido al incumplimiento de la política documentada
2, Posibles demandas</t>
  </si>
  <si>
    <t>sI</t>
  </si>
  <si>
    <t>Si el proyecto no cumple con las condiciones requeridas en la viabilización se le devuelve al municpio para las correcciones y ajustes y se realizan las mesas técnicas correspondientes.</t>
  </si>
  <si>
    <t>Ficha de viabilización fimada.</t>
  </si>
  <si>
    <t>A demanda</t>
  </si>
  <si>
    <t>Conformar equipo de evaluacion que verifique  el cumplimiento de las políticas de cofinanciación y de las metas institucionales</t>
  </si>
  <si>
    <t>Registro de seguimiento</t>
  </si>
  <si>
    <t>27/02/2026 GCM: la subgerencia aún no inicia con viabilización de proyectos. Por lo que no se identifican nuevos riesgos ni se tienen evidencias para aportar</t>
  </si>
  <si>
    <t>28/04/2026 GCM: la subgerencia aún no inicia con viabilización de proyectos. Por lo que no se identifican nuevos riesgos ni se tienen evidencias para aportar</t>
  </si>
  <si>
    <t xml:space="preserve">Servicio al Ciudadano </t>
  </si>
  <si>
    <t>SC-RC1-CAU1-CON1</t>
  </si>
  <si>
    <t xml:space="preserve">Atender a la ciudadanía mediante la implementación de políticas de servicio y protocolos de atención, a través de los diferentes canales, satisfaciendo las necesidades y expectativas de los grupos de valor, con calidad, equidad y oportunidad. </t>
  </si>
  <si>
    <t xml:space="preserve">Líder administrativa y financiera </t>
  </si>
  <si>
    <t>Posibilidad de recibir , solicitar o exigir beneficios a nombre propio o de terceros al realizar solicitudes, asuntos o  requerimientos sin el pleno cumplimiento de los requisitos.</t>
  </si>
  <si>
    <t>Falta de ética del servidor público.</t>
  </si>
  <si>
    <t>Sanciones disciplinarias</t>
  </si>
  <si>
    <t xml:space="preserve">El profesional universitario encargado de servicio al ciudadano realiza con periodicidad anual  una sensibilización a la persona encargada de Atención al ciudadano  basada en los principios éticos  para evitar incurrir en la exigencia de beneficios.                        En caso de presentarse una dificultad con la sensibilización y capacitación, se debe realizar con apoyo del profesional de Talento Humano e infomar al Subgerente administrativo y financiero.   como evidencia del control estan cta/Correo electrónico con material para realizar las denuncias como formularios de PQRSDF publicado en la pagina de transparencia de INDEPORTES ANTIOQUIA.                                             </t>
  </si>
  <si>
    <t xml:space="preserve">En caso de presentarse una dificultad con la sensibilización o capacitación, se debe realizar un refuerzo e infomar al Subgerente administrativo y financiero </t>
  </si>
  <si>
    <t xml:space="preserve">SC-RC1-CAU1-CON1 Acta Correo electrónico con el código de etica.pdf
</t>
  </si>
  <si>
    <t xml:space="preserve">Anual </t>
  </si>
  <si>
    <t>Capacitar al recurso humano en los riesgos de corrupcion.</t>
  </si>
  <si>
    <t>Acta /Correo electronico con evidencia de sensibilización realizada.</t>
  </si>
  <si>
    <t>"29/04/2026: Durante el bimestre evaluado se evidencia la ausencia de denuncias relacionadas con posibles actos de corrupción en el proceso de Servicio al Ciudadano, lo cual da cuenta de un comportamiento estable del riesgo y de la efectividad de las acciones de seguimiento y control implementadas.
https://indeportesantioquia.sharepoint.com/sites/SGC2/Documentos%20compartidos/Forms/AllItems.aspx?id=%2Fsites%2FSGC2%2FDocumentos%20compartidos%2F3%2E1%20Evidencias%20deRriegos%2FServicio%20al%20Ciudadano%2FEvidencias%20Riesgos%202026&amp;viewid=a2f1d042%2Daf6e%2D4186%2Dbd4e%2Dc44ba5e39a84&amp;p=true"</t>
  </si>
  <si>
    <t>"24/06/2026: Durante la vigencia evaluada se evidenció la aplicación del control mediante la sensibilización en principios éticos y la divulgación de los canales de denuncia y formularios PQRSDF. De acuerdo con la revisión realizada, no se presentaron casos relacionados con la exigencia de beneficios indebidos, por lo que se concluye que el riesgo no se materializó durante el período evaluado.
https://indeportesantioquia.sharepoint.com/sites/SGC2/Documentos%20compartidos/Forms/AllItems.aspx?id=%2Fsites%2FSGC2%2FDocumentos%20compartidos%2F3%2E1%20Evidencias%20deRriegos%2FServicio%20al%20Ciudadano%2FEvidencias%20Riesgos%202026&amp;viewid=a2f1d042%2Daf6e%2D4186%2Dbd4e%2Dc44ba5e39a84&amp;p=true"</t>
  </si>
  <si>
    <t>SC-RC1-CAU1-CON2</t>
  </si>
  <si>
    <t>El profesional universitario encargado de servicio al ciudadano realiza con periodicidad anual  una sensibilización a la persona encargada de Atención al ciudadano  sobre los canales de de denuncia habilitados por la entidad para el reporte de hechos de corrupción.                                                           En caso de presentarse una dificultad con la sensibilización o capacitación, se debe realizar un refuerzo e infomar al Subegerente administrativo y financiero.       como evidencia del control estan cta/Correo electrónico con material para realizar las denuncias como formularios de PQRSDF publicado en la pagina de transparencia de INDEPORTES ANTIOQUIA</t>
  </si>
  <si>
    <t xml:space="preserve">En caso de presentarse una dificultad con la sensibilización o capacitación, se debe realizar un refuerzo e infomar al Subegerente administrativo y financiero </t>
  </si>
  <si>
    <t>Correo electrónico con material para realizar las denuncias como formularios de PQRSDF publicado en la pagina de transparencia de INDEPORTES ANTIOQUIA</t>
  </si>
  <si>
    <t xml:space="preserve">Acompañamiento Institucional </t>
  </si>
  <si>
    <t>AI-RC1-CAU1-CON1</t>
  </si>
  <si>
    <t>Orientar técnica y administrativamente los programas municipales de deporte formativo, recreación y actividad física para la adecuada planeación, ejecución e impacto en el territorio.</t>
  </si>
  <si>
    <t>Profesional especializado Acompañamiento Institucional</t>
  </si>
  <si>
    <t>Posibilidad de recibir o solicitar cualquier dádiva o beneficio a nombre propio o de terceros para beneficiar a municipios en las diferentes actividades del proceso sin el cumplimiento de las fases y  pasos.</t>
  </si>
  <si>
    <t>Favorecer a un municipio o particular desconociendo el cumplimiento de las fases, pasos y requisitos en las actividades ofertadas desde el proceso.</t>
  </si>
  <si>
    <t>Perdida de credibilidad, confianza y motivación por parte de los municipios para participar  de las actividades ofertadas desde el proceso.</t>
  </si>
  <si>
    <t>El líder del proceso (profesional especializado) y el equipo de trabajo (técnicos y contratistas), verifican el cumplimiento de las fases y pasos para la participación de los entes deportivos municipales en la asesoría DRAF y las convocatorias de cofinanciación, incluidos en el procedimiento P- AI - 001 de acuerdo con el cronograma proyectado para las actividades en cada vigencia. En el caso de la Asesoría DRAF se verifica el cumplimiento de los requisitos y evidencias en cada uno de los pasos en los registros de Power Apps, por su parte, en las convocatorias de cofinanciación se realizan 3 etapas de validación: 1) con los asesores institucionales, 2) con los líderes de los programas DRAF y 3) con el profesional especializado de acompañamiento institucional. En caso de encontrar inconsistencias se procede a citar al ente deportivo municipal y al asesor para realizar las respectivas aclaraciones. Si no resultan adecuadas se procede a anular la postulación del municipio en el caso de las convocatorias y no se aplica el Semáforo DRAF en el caso de las asesorías. Como evidencias de los controles quedan los correos electrónicos de la ruta de validación de las postulaciones de los municipios en las convocatorias y el tablero de seguimiento al cumplimiento de los pasos de la asesoría DRAF.</t>
  </si>
  <si>
    <t xml:space="preserve">En caso de encontrar inconsistencias se procede a citar al ente deportivo municipal y al asesor para realizar las respectivas aclaraciones. Si no resultan adecuadas se procede a anular la postulación del municipio en el caso de las convocatorias y no se aplica el Semáforo DRAF en el caso de las asesorías. </t>
  </si>
  <si>
    <t>Correos electrónicos de la ruta de validación de las postulaciones de los municipios en las convocatorias y el tablero de seguimiento del cumplimiento de los pasos de la asesoría DRAF.</t>
  </si>
  <si>
    <t xml:space="preserve">Hacer seguimiento a la implementación progresiva  de cada paso o fase de la asesoría institucional y las convocatorias de cofinanciación. 
</t>
  </si>
  <si>
    <t>Carpetas y archivos del proceso.</t>
  </si>
  <si>
    <t>24/03/2026:Las actividades del proceso a las cuales se les hace el control del riesgo están en etapa de planeación en el periodo de medición. Los requisitos, pasos, criterios habilitantes, criterios de selección y las herramientas para su validación se encuentran en diseño y validación por parte de los equipos de trabajo.</t>
  </si>
  <si>
    <t>"06/05/2026: La profesional especializada del proceso y el equipo de apoyo verifica el cumplimiento de los requisitos en el ejecución del Paso 1 de la asesoría brindada por el proceso a los 125 municipios de Antioquia. Se construye, implementa y socializa el tablero de seguimiento en PowerBi con el equipo de trabajo. Este método de verificación permite visualizar la participación de cada municipio y el avance logrado por cada asesor.
Enlace tablero de seguimiento (opción avance asesores):
https://app.powerbi.com/view?r=eyJrIjoiYzg0NjlkYTQtZWQzNC00ZTMzLWJlODQtMTFhZDQ4YThhZjU4IiwidCI6ImI3YmJkOWQ2LTczODItNGZiMS05MDUxLWIxNmVjMGZlM2RhZCIsImMiOjR9
Frente a la convocatoria de cofinanciación, en el periodo aún se encuentra en ejecución la etapa de postulaciones. A partir del mes de mayo inicia la evaluación de postulaciones donde se aplica la ruta de validación mencionada en el control de este riesgo."</t>
  </si>
  <si>
    <t>"08/07/2026: Se efectúan los controles a cargo de la profesional especializada del proceso y el equipo de apoyo, evidenciando:
1) En las convocatorias de cofinanciación se cumplen las etapas de validación. Los líderes de los procesos de Deporte Formativo, Recreación y Actividad Física evalúan las postulaciones y definen los municipios a beneficiar según los requisitos y criterios de selección de cada convocatoria.  Cada matriz da cuenta de esta actividad  y su validación.
(La descripción de este control se ajusta ya que las matrices no se están remitiendo por correo electrónico sino que se han gestionaron en línea aprovechando el trabajo compartido desde OneDrive, también se retira la validación de los asesores ya que no siempre se han encontrado disponibles durante las convocatorias)
2) Se verifica el cumplimiento de los requisitos del paso 2 de la asesoría en los registros realizados en PowerApps por cada asesor. Se evidencia la viista a 124 municipios. Se exceptúa Medellín ya que se se tiene un ruta de atención diferente por las características especiales del ente deportivo municipal. Las reuniones de articulación para dar cumplimiento al proceso, que incluyen además del asesor a los líderes de programa, se encuetran programadas para el mes de julio.
Enlace tablero de seguimiento (calendario actualizado en tiempo real):
https://app.powerbi.com/view?r=eyJrIjoiYzg0NjlkYTQtZWQzNC00ZTMzLWJlODQtMTFhZDQ4YThhZjU4IiwidCI6ImI3YmJkOWQ2LTczODItNGZiMS05MDUxLWIxNmVjMGZlM2RhZCIsImMiOjR9"</t>
  </si>
  <si>
    <t xml:space="preserve">Gestión Administrativa de los Recursos </t>
  </si>
  <si>
    <t>GA-RC1-CAU1-CON1</t>
  </si>
  <si>
    <t>Apoyar el desarrollo eficiente de los procesos internos, mediante la administración de los bienes y prestación de los servicios internos requeridos.</t>
  </si>
  <si>
    <t>Coordinador Equipo Administrativo</t>
  </si>
  <si>
    <t xml:space="preserve">Posibilidad de recibir, solicitar o exigir dádiva o prebenda, cualquier beneficio en dinero o en especie a nombre propio o de terceros, por la entrega o gestión de bienes muebles y/o de consumo del Instituto  para uso personal. </t>
  </si>
  <si>
    <t>1. Falta de seguimiento periódico del inventario.</t>
  </si>
  <si>
    <t xml:space="preserve">Detrimento patrimonial
Los reportes contables no reflejen la realidad económica y patrimonial del Instituto. </t>
  </si>
  <si>
    <t>Los auxiliares administrativos, cada 4 meses, validan de forma manual el  inventario físico vs la información registrada en el sistema (cortes 30 de abril, 31 de agosto,  31 de diciembre). 
En caso de haber diferencias se verifican las órdenes de salida del almacén  y se realizan los ajustes pertinentes.
Como evidencia queda el Inventarios fisicos vs inventarios del sistema.</t>
  </si>
  <si>
    <t xml:space="preserve">En caso de haber diferencias se verifican las órdenes de salida del almacén  y se realizan los ajustes pertinentes.
De continuar diferencias, se envía reporte a la Subgerencia Administrativa y financiera para continuar con el debido proceso. </t>
  </si>
  <si>
    <t>Inventarios fisicos vs inventarios del sistema</t>
  </si>
  <si>
    <t>Detectivo</t>
  </si>
  <si>
    <t>Cuatrimestral</t>
  </si>
  <si>
    <t>Informes de inventarios</t>
  </si>
  <si>
    <t xml:space="preserve">Informe del inventario </t>
  </si>
  <si>
    <t>02/03/2026 El proceso  de Almacén completó el proceso de cierre mensual, generando los informes correspondientes. Se dio seguimiento permanente a las carteras, en respuesta a los requerimientos de los servidores públicos. Asimismo, se verificó que no se ha presentado ninguna situación que implique la materialziación del riesgo.</t>
  </si>
  <si>
    <t>04/05/2026: El proceso de Almacén culminó el cierre mensual, elaborando los informes respectivos. Durante el bimestre, se realizó un monitoreo continuo de las carteras para atender oportunamente las solicitudes de los servidores públicos. De igual forma, se confirmó que no se han presentado eventos que evidencien la materialización de riesgos.</t>
  </si>
  <si>
    <t>22/06/2026: Se finalizó el cierre mensual del proceso de Almacén y se elaboraron los informes respectivos. Se mantuvo seguimiento permanente a las carteras para atender los requerimientos de los servidores públicos. A la fecha, no se evidencian riesgos materializados; sin embargo, está pendiente el cierre cuatrimestral para consolidar el informe general de control.</t>
  </si>
  <si>
    <t>GA-RC1-CAU2-CON1</t>
  </si>
  <si>
    <t xml:space="preserve">
2. Falta de un documento idóneo para generar la trazabilidad de entrega de los bienes muebles.</t>
  </si>
  <si>
    <t>Los auxiliares administrativos elaboran el comprobante de entrada almacén (SICOF) y verifican de forma manual la existencia de los instrumentos diligenciados, en caso de , de detectar alguna inconsistencia,  el responsable del Almacén realiza las correcciones en equipo con los responsables de entrega y recepción de los bienes. 
Comprobantes de entrada almacén (SICOF).</t>
  </si>
  <si>
    <t xml:space="preserve">Se verifica la existencia de los instrumentos diligenciados, en caso de existir novedad el responsable del Almacén realiza las correcciones en equipo con los responsables de entrega y recepción de los bienes. </t>
  </si>
  <si>
    <t>Comprobante e entrada almacén (SICOF)</t>
  </si>
  <si>
    <t>Revisión de la documentacion cada que se realice la operación</t>
  </si>
  <si>
    <t xml:space="preserve">Acta de recibo suscrita por el supervisor del contrato y el delegado del almacén.
Formato de entrega del almacén a usuario final del bien, suscrito por el responsable de la entrega en el almacén y quien recibe. </t>
  </si>
  <si>
    <t>02/03/2026 El equipo de Gestión Administrativa de Recursos comunica que, luego del monitoreo y la revisión efectuados durante el periodo del primer bimestre, no se evidenciaron situaciones, hechos o condiciones que impliquen la ocurrencia de los riesgos previamente identificados. En consecuencia, no se ha presentado la materialización del riesgo.</t>
  </si>
  <si>
    <t>04/05/2026: El equipo de Gestión Administrativa de Recursos informa que, tras el seguimiento y análisis realizados durante el primer bimestre, no se identificaron situaciones ni condiciones que indiquen la ocurrencia de los riesgos previamente definidos. En consecuencia, no se ha evidenciado la materialización de dicho riesgo.</t>
  </si>
  <si>
    <t>22/06/2026:Durante el bimestre evaluado, el riesgo no se materializó. Se realizó la elaboración de los comprobantes de entrada de almacén en SICOF y la verificación de los instrumentos diligenciados, sin evidenciar inconsistencias. Se cuenta con los comprobantes de entrada de almacén como soporte de la ejecución del control.</t>
  </si>
  <si>
    <t>GA-RC1-CAU3-CON1</t>
  </si>
  <si>
    <t>3. Falta de un control dual y segregación de las funciones en el manejo de los inventarios.</t>
  </si>
  <si>
    <t xml:space="preserve">El supervisor mensualmente verifica de forma manual y recibe a satisfacción; posteriormente el auxiliar del Almacén verifica factura y remisión contra lo recibido físicamente y se realiza el respectivo ingreso al sistema.                                                                                       En caso de haber diferencias el auxiliar informa al supervisor la novedad para hacer las correcciones a las que haya lugar.                                                                              como evidencia del control esta el Formato de recibo con las observaciones.                                </t>
  </si>
  <si>
    <t xml:space="preserve">En caso de haber diferencias el auxiliar informa al supervisor la novedad para hacer las correcciones a las que haya lugar </t>
  </si>
  <si>
    <t xml:space="preserve">Formato de recibo con las observaciones. </t>
  </si>
  <si>
    <t xml:space="preserve">Formato de recibo diligenciado </t>
  </si>
  <si>
    <t>02/03/2026 El equipo de Gestión Administrativa de Recursos reporta que, durante el primer bimestre, no se presentaron situaciones que implicaran la materialización de riesgos. Asimismo, no se registraron incidentes, ya que todas las entradas se realizaron de manera normal y sin inconvenientes.</t>
  </si>
  <si>
    <t>04/05/2026: El equipo de Gestión Administrativa de Recursos señala que, durante el primer bimestre, no se evidenciaron eventos que representaran la ocurrencia de riesgos. De igual forma, no se reportaron incidentes, dado que todas las operaciones de ingreso se desarrollaron con normalidad y sin contratiempos.</t>
  </si>
  <si>
    <t>"22/06/2026: Durante el bimestre evaluado, el riesgo no se materializó. Se realizó la verificación de los bienes recibidos, la validación de la factura y la remisión contra lo recibido físicamente, así como el respectivo ingreso al sistema. No se presentaron diferencias ni inconsistencias que requirieran correcciones.
"</t>
  </si>
  <si>
    <t xml:space="preserve">Proceso Jurídico </t>
  </si>
  <si>
    <t>PJ-RC1-CAU1-CON1</t>
  </si>
  <si>
    <t>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t>
  </si>
  <si>
    <t>Jefe de Oficina Jurídica</t>
  </si>
  <si>
    <t xml:space="preserve">Posibilidad de recibir o solicitar dadivas o beneficio alguno a nombre propio o de terceros para expedir  actos administrativos y/o certificaciones, sin el cumplimiento de los requisitos </t>
  </si>
  <si>
    <t xml:space="preserve">Falta de control de los actos administrativos de registro y control </t>
  </si>
  <si>
    <t xml:space="preserve">Reprocesos administrativos
demandas
hallazgos penales, fiscales y disciplinarios
poca confiabilidad de la información generando perjuicios a organismos deportivos y terceros   </t>
  </si>
  <si>
    <t xml:space="preserve">Se realiza ajuste y se hace comité primario  para su revisión y análisis </t>
  </si>
  <si>
    <t>Correo electronico</t>
  </si>
  <si>
    <t xml:space="preserve">A demanda </t>
  </si>
  <si>
    <t>actos administrativos
actas</t>
  </si>
  <si>
    <t xml:space="preserve">Documentos generados con Visto Bueno del Jefe Juridico </t>
  </si>
  <si>
    <t>02/03/2026:02/03/2026: De acuerdo a la información brindada por la pu gestora de los procesos judiciales y administrativos de la OAJ, se informa que en los meses de enero y febrero de 2026, INDEPORTES ANTIOQUIA no fue notificada de ninguna sentencia expedida en proceso contencioso. Adicionalmente informó que En relación con acciones de tutela, las sentencias expedidas han sido favorables a INDEPORTES, lo que indica que para esa fecha el riesgo no se materializó, como evidencia de dicha información está el correo enviado por la gestora. Ahora bien, respecto al control de riesgo, se puede evidenciar en las diferentes resoluciones, circulares y demás actos administrativos que los mismos registran la firma del Jefe de la Oficina Asesora jurídica, quien revisa y aprueba dichas decisiones, siempre y cuando sean solicitadas por las diferentes áreas o gerencia. Es decir, se revisa a solicitud de parte</t>
  </si>
  <si>
    <t>"De acuerdo a la informacion beindada por la PU en los meses de marzo y abril de 2026 INDEPORTES ANTIOQUIA no fue notificada de sentencia condenatoria en firme
"</t>
  </si>
  <si>
    <t>3/07/2026 De acuerdo con la información enviada por la profesional de la OAJ asignada para realizar el enlace con el contratista que atiende la representación judicial y extrajudicial de Indeportes Antioquia, manifiesta que para el periodo objeto de análisis no se profirió ningún fallo relacionado con el tema de recibir o solicitar dadivas o beneficio alguno a nombre propio o de terceros para expedir actos administrativos y/o certificaciones, sin el cumplimiento de los requisitos</t>
  </si>
  <si>
    <t>PJ-RC2-CAU1-CON1</t>
  </si>
  <si>
    <t xml:space="preserve">Posibilidad de recibir o solicitar dadivas o beneficio alguno a nombre propio o de terceros  para realizar una débil representación judicial y extrajudicial dentro de los procesos judiciales adelantandos o seguidos contra de INDEPORTES ANTIOQUIA </t>
  </si>
  <si>
    <t>Falta de control de los procesos judiciales</t>
  </si>
  <si>
    <t>sentencias no favorables para la Entidad</t>
  </si>
  <si>
    <t xml:space="preserve">Se reasigna el proceso a un abogado que no tenga este conflicto. </t>
  </si>
  <si>
    <t xml:space="preserve">Poder </t>
  </si>
  <si>
    <t>Bimensual</t>
  </si>
  <si>
    <t>expediente</t>
  </si>
  <si>
    <t xml:space="preserve">Poder firmado por las partes </t>
  </si>
  <si>
    <t xml:space="preserve">02/03/2026De acuerdo a la información brindada por la pu gestora de los procesos judiciales y administrativos de la OAJ, se informa que en los meses de enero y febrero de 2026, INDEPORTES ANTIOQUIA no fue notificada de ninguna sentencia expedida en proceso contencioso. Así mismo señala que en relación con acciones de tutela, las sentencias expedidas han sido favorables a INDEPORTES, lo que indica que para esa fecha el riesgo no se materializó, como evidencia de dicha información está el correo enviado por la gestora
 Ahora bien, respecto al control de riesgo, se anexan los poderes emitidos por el jefe para los meses de enero y febrero
</t>
  </si>
  <si>
    <t>De acuerdo a la informacion beindada por la PU en los meses de marzo y abril de 2026 INDEPORTES ANTIOQUIA no fue notificada de sentencia condenatoria en firme</t>
  </si>
  <si>
    <t>3/07/2026 De acuerdo con la información enviada por la profesional de la OAJ asignada para realizar el enlace con el contratista que atiende la representación judicial y extrajudicial de Indeportes Antioquia, manifiesta que para el periodo objeto de análisis no se profirió ningún fallo relacionado con el tema de recibir o solicitar dadivas o beneficio alguno a nombre propio o de terceros para realizar una débil representación judicial y extrajudicial dentro de los procesos judiciales adelantandos o seguidos contra de INDEPORTES ANTIOQUIA</t>
  </si>
  <si>
    <t xml:space="preserve">Gestión del Talento Humano </t>
  </si>
  <si>
    <t>TH-RC1-CAU1-CON1</t>
  </si>
  <si>
    <t>Planear, organizar, ejecutar y hacer seguimiento a las acciones que promuevan el desarrollo del talento Humano durante el ciclo de vida laboral de los servidores públicos del instituto.</t>
  </si>
  <si>
    <t>Jefe de Oficina de Talento Humano</t>
  </si>
  <si>
    <t>Posibilidad de recibir o solicitar dádivas o beneficio alguno a nombre propio o de terceros modificando  los manuales de funciones  o perfiles en particular</t>
  </si>
  <si>
    <t xml:space="preserve">Interés particular de nombrar a determinadas personas.
Compromisos políticos </t>
  </si>
  <si>
    <t xml:space="preserve">Afectación de la prestación del servicio, el cumplimiento de objetivos y misión de la entidad
</t>
  </si>
  <si>
    <t>El(la) profesional especializado y el(la) jefe de la Oficina de Talento Humano, elaboran  a necesidad, con la participación y/o revisión de la alta Dirección la justificación técnica para soportar la modificación del Manual Específico de Funciones de forma objetiva y acorde con la normatividad vigente, dando  aplicación al art. 2.2.2.6.1 del Decreto 1083 de 2015, realizando adicionalmente, la publicación y socialización del proyecto de acto administrativo y justificación a la(s) asociación(es) sindical(es) de empleados de Indeportes Antioquia. Este Control se realiza de forma manual.
En caso de que en la revisión por la Alta Dirección y/o las asociaciones sindicales, se identifique la  necesidad de ajustes, correcciones o complementación, la Oficina de Talento Humano procede a su análisis y ajustes pertinentes. El control se verificará de acuerdo a la periodicidad establecida para la gestión de riesgos.
En caso de no concordar lo reportado con la evidencia se  elabora plan de mejoramiento y se reporta para acción disciplinaria en caso de materializarse el riesgo.
Como evidencia de la verificación del control se consulta en la página de transparencia el manual de funciones en su última versión</t>
  </si>
  <si>
    <t>Se reporta a la la instancia disciplinaria
Se formula plan de mejoramiento en caso de materializarse el riesgo</t>
  </si>
  <si>
    <t>Documento de Justificación técnica de la modificación y comunicaciones de socialización y respuesta por parte de la Alta Dirección y las asociaciones sindicales existentes en la entidad.</t>
  </si>
  <si>
    <t xml:space="preserve">Preventivo </t>
  </si>
  <si>
    <t>Desarrollar la modificación del manual de funciones de manera partipativa por diferentes áreas estratégicas de la Entidad para que se realice con criterios objetivos basados en las necesidades del servicio, la plataforma estratégica de la Entidad y la normativa que rige la función pública para cada empleo, así mismo, cumpliendo los lineamientos normativos sobre la socialización y participación de las asociaciones sindicales.</t>
  </si>
  <si>
    <t xml:space="preserve">Justificación técnica para la modificación del manual de funciones
</t>
  </si>
  <si>
    <t>04/03/2024: MCT   para el bimestre , no  se identifica la materialización del riesgo durante el periodo de segumiento (Enero- Febrero); ya que no se realizaron modificaciones al Manual de Funciones en la Entidad.</t>
  </si>
  <si>
    <t>"30/04/2026: MCT   para el bimestre , no  se identifica la materialización del riesgo durante el periodo de segumiento (Enero- Febrero); ya que no se realizaron modificaciones al Manual de Funciones en la Entidad.
En la carpeta de evidencias se referencian las últimas publicaciones de manual de funciones y estructura de planta. Sin modificacotria.
https://indeportesantioquia.sharepoint.com/sites/SGC2/Documentos%20compartidos/Forms/AllItems.aspx?id=%2Fsites%2FSGC2%2FDocumentos%20compartidos%2F3%2E1%20Evidencias%20deRriegos%2FTalento%20Humano%2FEvidencias%202026%2FRiegos%20de%20Corrupci%C3%B3n%2FTH%2DRC1%2DCAU1%2DCON1%2FSegundo%20bimestre&amp;viewid=a2f1d042%2Daf6e%2D4186%2Dbd4e%2Dc44ba5e39a84&amp;p=true"</t>
  </si>
  <si>
    <t>"03/07/2026: MCT   Para el bimestre objeto de seguimiento (mayo–junio de 2026), no se evidenció la materialización del riesgo, toda vez que durante este periodo no se realizaron modificaciones al Manual Específico de Funciones y de Competencias Laborales de la Entidad.
Como evidencia del seguimiento, se relaciona el enlace de la sección de Transparencia de la Entidad, donde se publican las resoluciones y circulares expedidas por el proceso. La revisión efectuada permite constatar que durante el bimestre no se emitieron actos administrativos que modificaran el Manual de Funciones.
https://indeportesantioquia.gov.co/circulares-resoluciones/"</t>
  </si>
  <si>
    <t>TH-RC2-CAU1-CON1</t>
  </si>
  <si>
    <t>Posibilidad de recibir o solicitar dádivas o beneficio alguno a nombre propio o de terceros con la utilización inadecuada o pérdida  de las historias laborales que afecten la integridad de la Entidad.</t>
  </si>
  <si>
    <t xml:space="preserve">Interés en divulgar u ocultar información de las historias laborales de los servidores públicos  activos o retirados para perjudicar su integridad o favorecer intereses particulares. </t>
  </si>
  <si>
    <t>Reclamación judicial a la Entidad por:
i) afectación de la imagen reputacional del servidor público y violación a los derechos de privacidad e  intimidad por divulgación de información y registros personales que reposan en la historia laboral
ii) Perjuicios causados a terceros o a la Entidad por ocultar o dar manejo inadecuado a la información que resposa en las historias laborales.</t>
  </si>
  <si>
    <t>El personal de apoyo junto con el(la) jefe de la Oficina de Talento Humano y el área del Centro de Administración de Documentos y Archivo - CADA,  verifican periódicamente, a través de auditoría, evaluación o verificación interna por lo menos una (1) vez al año, que el archivo de las historias laborales en la oficina de talento humano esté adecuadamente conservado y controlado por la persona de planta asignada, de acuerdo a la normatividad aplicable y lineamientos institucionales. Este Control se realiza de forma manual.
En caso de no concordar lo reportado con la evidencia se  elabora plan de mejoramiento y se reporta para acción disciplinaria en caso de materializarse el riesgo.
Como evidencia del control está  la base de datos o herramienta diseñada para la gestión documental de las historias laborales y las actas o informes de las verificaciones o evaluaciones realizadas periódicamente.</t>
  </si>
  <si>
    <t>Se elabora plan de mejoramiento
Se reporta para acción disciplinaria en caso de materializarse el riesgo</t>
  </si>
  <si>
    <t>Con la herramienta de Excel diseñada para la gestión la gestión de las historias laborales debidamente diligenciado y actualizado, y los reportes o informes del CADA sobre la revisión de la gestión documental de las historiasl laborales</t>
  </si>
  <si>
    <t xml:space="preserve">Asignación de servidor de planta responsable de la custodia y manejo del archivo de las  historias laborales.
Documentar, institucionalizar y firmar acuerdos de confidencialidad por cada uno de los colaboradores que tienen acceso a la información de las historias laborales.
Implementar los registros de control de préstamo de las historias laborales.
Mantener actualizada la herramiento para el registro de las historias laborales 
Coordinar con el CADA la realización de auditorías o evaluaciones al archivo de historias laborales para verificar la adherencia a los procedimientos y lineamientos institucionales. </t>
  </si>
  <si>
    <t>Documento Acuerdo de confidencialidad
Herramienta Excel "Expediant" para la gestión de las historias laborales
Informes o actas de auditoría o evaluación por personal del CADA
Hojas de préstamo de historias laborales</t>
  </si>
  <si>
    <t xml:space="preserve">09/03/2026: MCT para el bimestre, no se identifica la materialización del riesgo durante el periodo de segumiento (Enero- Febrero)  tras consultar con la persona responsable de la gestión de las historias laborales de los servidores en la entidad, se verificó que no se ha materializado ningún riesgo de pérdida y/o uso indebido de las mismas. Se adjunta evidencia en el SGC Evidencias Riesgos 2026, correo de consulta y verificación de los controles por el personal a cargo.
Las evidencias detalladas por servidor, reposan en la Historia de vida laboral en la Oficina de Talento Humano. Documento Acuerdo de confidencialidad
Herramienta Excel "Expediant" para la gestión de las historias laborales
</t>
  </si>
  <si>
    <t>"30/04/2026: MCT para el bimestre, no se identifica la materialización del riesgo durante el periodo de segumiento (Marzo- Abril)  tras consultar con el personal responsable de la gestión de las historias laborales de los servidores en la entidad, se verificó que no se ha materializado ningún riesgo de pérdida y/o uso indebido de las mismas. Se adjunta evidencia en el SGC Evidencias Riesgos 2026, correo de consulta y verificación de los controles por el personal a cargo. 
Las evidencias detalladas por servidor, reposan en la Historia de vida laboral en la Oficina de Talento Humano. Documento Acuerdo de confidencialidad
Herramienta Excel ""Expediant"" para la gestión de las historias laborales
"</t>
  </si>
  <si>
    <t>"03/07/2026: MCT Para el bimestre objeto de seguimiento (mayo–junio ), no se identifica la materialización del riesgo. De acuerdo con la consulta realizada al personal responsable de la custodia y gestión de las historias laborales de los servidores de la Entidad, se verificó que durante el periodo no se presentaron eventos relacionados con pérdida, acceso no autorizado o uso indebido de las historias laborales.
 Así mismo, se continúa utilizando la herramienta Excel ""Expediant"" para la gestión y control de las historias laborales- control que puede verificarse directamente en el archivo de la oficina. Respecto a las hojas de préstamo de historias laborales, no se evidenciaron novedades que afectaran la aplicación del control durante el periodo. En cuanto a los informes o actas de auditoría o evaluación por parte del CADA, durante el bimestre no se realizaron actuaciones relacionadas con este control.
Como evidencia del seguimiento, remitirse a las  Evidencias Riesgos 2026 el correo de consulta y verificación realizado con el personal responsable. Los demás soportes de los controles reposan en la Oficina de Talento Humano.
"</t>
  </si>
  <si>
    <t xml:space="preserve">Gestión Documental </t>
  </si>
  <si>
    <t>GD-RC1-CAU1-CON1</t>
  </si>
  <si>
    <t>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t>
  </si>
  <si>
    <t> Profesional Universitario Coordinador de Equipo "CADA".</t>
  </si>
  <si>
    <t>"
Posibilidad de recibir o solicitar dádivas o beneficio alguno a nombre propio o de terceros por ocultar, eliminar o no conformar los expedientes del archivo institucional."</t>
  </si>
  <si>
    <t xml:space="preserve">La manipulación del archivo institucional con el fin de ocultar información. </t>
  </si>
  <si>
    <t>"Pérdida de la información institucional
Afectación de la transparencia y posibilidades de acceso de las fuentes documentales para la rendición de cuentas
Pérdida de la confianza de los grupos de valor
Sanciones de los entes de control por pérdida de información"</t>
  </si>
  <si>
    <t xml:space="preserve">"El profesional universitario y/o auxiliar del CADA, de forma manual menos 3 veces al año (febrero, julio y octubre), valida mediante solicitud al jefe de cada dependencia la existencia e implementación de inventarios documentales para los expedientes a cargo de la dependencia, según las series y subseries contenidas en la TRD aplicable. 
En caso de no encontrar la aplicación de los inventarios, se elevan las alertas correspondientes en el Comité de Gestión y Desempeño Institucional y mediante oficio radicado enviado desde la Subgerencia Administrativa y Financiera.
Como evidencia del control queda la copia del inventario documental F-GD-08 por cada dependencia y las comunicaciones que corroboren o no la existencia de las unidades documentales. "
</t>
  </si>
  <si>
    <t>En caso de no encontrar la aplicación de los inventarios, se elevan las alertas correspondientes en el Comité de Gestión y Desempeño Institucional y mediante oficio radicado enviado desde la Subgerencia Administrativa y Financiera</t>
  </si>
  <si>
    <t xml:space="preserve">Como evidencia del control queda la copia del inventario documental F-GD-08 por cada dependencia y las comunicaciones que corroboren o no la existencia de las unidades documentales. 
</t>
  </si>
  <si>
    <t>MENOR</t>
  </si>
  <si>
    <t>La validación desde el CADA  de la aplicación de los inventarios documentales.</t>
  </si>
  <si>
    <t xml:space="preserve"> Copia del inventario documental F-GD-08 por cada dependencia y las comunicaciones que corroboren o no la existencia de las unidades documentales. </t>
  </si>
  <si>
    <t>03/03/2026 Durante el período evaluado el CADA no realizó actualización de instructivos en materia de radicación, sin embargo, los vigentes aplican para determinar la guía de manejo a consultas y acceso a la información a cargo del CADA. Todo se desarrolló dentro de los parametros institucionales.
Al hacer las revisiones del sistema de información Mercurio y el monitoreo de las planillas de distribución no se encontraron anomalías en el direccionamiento de comunicaciones. Las planillas pueden ser revisadas en el CADA de Indeportes Antioquia, en las bandejas de correspondencia asignadas a cada dependencia.</t>
  </si>
  <si>
    <t>"11/05/2026 Durante el período evaluado el CADA no realizó actualización de instructivos en materia de radicación, sin embargo, los vigentes aplican para determinar la guía de manejo a consultas y acceso a la información a cargo del CADA. Todo se desarrolló dentro de los parametros institucionales.
Al hacer las revisiones del sistema de información Mercurio y el monitoreo de las planillas de distribución no se encontraron anomalías en el direccionamiento de comunicaciones. Las planillas pueden ser revisadas en el CADA de Indeportes Antioquia, en las bandejas de correspondencia asignadas a cada dependencia."</t>
  </si>
  <si>
    <t>"06/07/2026 Durante el período evaluado el CADA no realizó actualización de instructivos en materia de radicación, sin embargo, los vigentes aplican para determinar la guía de manejo a consultas y acceso a la información a cargo del CADA. Todo se desarrolló dentro de los parametros institucionales.
Al hacer las revisiones del sistema de información Mercurio y el monitoreo de las planillas de distribución no se encontraron anomalías en el direccionamiento de comunicaciones. Las planillas pueden ser revisadas en el CADA de Indeportes Antioquia, en las bandejas de correspondencia asignadas a cada dependencia.
En reunión del pasado 2 de julio con la Oficina Asesora de Planeación, se realizó la revisión y reformulación del Riesgo, acorde a la realidad del proceso de Gestión Documental, pasando la formulación a la siguiente:  ""Posibilidad de recibir o solicitar dádivas o beneficio alguno a nombre propio o de terceros por ocultar, eliminar o no conformar los expedientes del archivo institucional."".
Por ello se solicita la desctivación de este riesgo y la activación del nuevo formulado."</t>
  </si>
  <si>
    <t xml:space="preserve">Contratación y Adquisiciones </t>
  </si>
  <si>
    <t>CA-RC1-CAU1-CON1</t>
  </si>
  <si>
    <t>Garantizar que contrataciones con clientes y proveedores de la entidad se realicen con calidad, oportunidad, eficiencia y cumpliendo de los términos legales.</t>
  </si>
  <si>
    <t>Posibilidad de recibir y solicitar cualquier dadiva o beneficio a nombre propio o de terceros al contratar un proponente que no cumple con los requisitos para llevar a cabo el objeto de la contratación.</t>
  </si>
  <si>
    <t xml:space="preserve">No revisar los requisitos habilitantes y  no evaluar las propuestas de conformidad con lo señalado en el pliego de condiciones o invitación pública y adendas respectivas acorde con la normatividad vigente  </t>
  </si>
  <si>
    <t>Incumplimiento a obligaciones contractuales
contratar un proponente que no cumple con los requisitos
investigaciones
demandas</t>
  </si>
  <si>
    <t xml:space="preserve">Se devuelven a las dependencias para los ajustes y en el caso de procesos de pluralidad de oferentes, el ordenador del gasto podrá apartarse de la recomendación argumentandolo a travpes de acto administrativo. </t>
  </si>
  <si>
    <t>constancias de comite e informes de evaluación</t>
  </si>
  <si>
    <t>semanal</t>
  </si>
  <si>
    <t xml:space="preserve">revisión de los procesos en comité de contratación y verificación del informe de evaluación del CAE en los casos que aplica </t>
  </si>
  <si>
    <t>constancias y resoluciones de adjudicaciones</t>
  </si>
  <si>
    <t>02/03/2026:en los meses de enero y febrero de 2026, INDEPORTES ANTIOQUIA no fue notificada de ninguna sentencia expedida en proceso contencioso</t>
  </si>
  <si>
    <t>3/07/2026 De acuerdo con la información enviada por la profesional de la OAJ asignada para realizar el enlace con el contratista que atiende la representación judicial y extrajudicial de Indeportes Antioquia, manifiesta que para el periodo objeto de análisis no se profirió ningún fallo relacionado  recibir y solicitar cualquier dadiva o beneficio a nombre propio para no liquidar en tiempo los contratos y convenios designados</t>
  </si>
  <si>
    <t>CA-RC2-CAU1-CON1</t>
  </si>
  <si>
    <t>Posibilidad de recibir y solicitar cualquier dadiva o beneficio a nombre propio para no liquidar en tiempo los contratos y convenios designados</t>
  </si>
  <si>
    <t xml:space="preserve">No revisar el estado del contrato en cuanto al término para ser liquidado  acorde con la normatividad aplicable, el Manual de Contratación y el procedimiento del Sistema Integrado de Gestión de Calidad      </t>
  </si>
  <si>
    <t>Pérdida de competencia para efectuar la liquidación
demandas</t>
  </si>
  <si>
    <t>En caso de que la información no sea enviada, el abagado designado informara de dicha situación al Gerente con copia a Control Interno para que aquel requiera al área responsable de liquidar dicho contrato. este control se realiza de forma mensual.</t>
  </si>
  <si>
    <t>Como evidencia del control quedan los correos enviados al Gerente con copia a Control Interno</t>
  </si>
  <si>
    <t>Realizar seguimiento permanente a los procesos judiciales con el fin de identificar posibles actos de corrupcion</t>
  </si>
  <si>
    <t>Archivo de excel de  seguimiento de procesos judiciales</t>
  </si>
  <si>
    <t>3/07/2026  De acuerdo con la información enviada por la profesional de la OAJ asignada para realizar el enlace con el contratista que atiende la representación judicial y extrajudicial de Indeportes Antioquia, manifiesta que para el periodo objeto de análisis no se profirió ningún fallo relacionado con recibir y solicitar cualquier dadiva o beneficio a nombre propio o de terceros al contratar un proponente que no cumple con los requisitos para llevar a cabo el objeto de la contratación.</t>
  </si>
  <si>
    <t>CA-RC3-CAU1-CON1</t>
  </si>
  <si>
    <t>Posibilidad de recibir y solicitar cualquier dadiva o beneficio por no informar del posible  incumplimiento del contratista de sus obligaciones contractuales para que se inicie los respectivos procesos contractuales sancionatorios</t>
  </si>
  <si>
    <t>Falta de seguimiento por parte del supervisor a la ejecuciòn del contratista
Débil análisis en la identificación de los riesgos derivados de la contratacion</t>
  </si>
  <si>
    <t>Terminación anticipada del contrato</t>
  </si>
  <si>
    <t>En caso de que el supervisor no envie la información el ordenador del gasto si conoce la misma procedera a remitir dicha situación al jefe de la OAJ, para que inicie el respectivo proceso sancionatorio contractual o proceso judicial para declarar el incumplimiento.</t>
  </si>
  <si>
    <t>Como evidencia del control esta el informe del supervisor señalando el posible incumplimiento, el proceso sancionatorio o el proceso judicial</t>
  </si>
  <si>
    <t>3/07/2026 De acuerdo con la información enviada por la profesional de la OAJ asignada para realizar el enlace con el contratista que atiende la representación judicial y extrajudicial de Indeportes Antioquia, manifiesta que para el periodo objeto de análisis no se profirió ningún fallo relacionado recibir y solicitar cualquier dadiva o beneficio por no informar del posible  incumplimiento del contratista de sus obligaciones contractuales para que se inicie los respectivos procesos contractuales sancionatorios</t>
  </si>
  <si>
    <t>Gestión de la Plataforma TIC</t>
  </si>
  <si>
    <t>GP-RC2-CAU1-CON1</t>
  </si>
  <si>
    <t>Asegurar que la Plataforma TIC esté disponible, funcional, optimizada y actualizada para que satisfaga las necesidades de los procesos de la entidad.</t>
  </si>
  <si>
    <t>Jefe de Oficina Sistemas</t>
  </si>
  <si>
    <t>Posibilidad de recibir o solicitar dadivas o beneficio alguno a nombre propio o de terceros por acceso no autorizado a la información que afecte la integridad, disponibilidad o confidencialidad de la misma de conformidad con la clasificación y reserva de esta</t>
  </si>
  <si>
    <t xml:space="preserve">Deficiencia en las politicas y procedimientos e seguridad de la información. </t>
  </si>
  <si>
    <t>1.Perdida de la imagen institucional
2. Perdida de confianza en lo público
3. Investigaciones penales, disciplinarias o fiscales.
4. Detrimento Patrimonial
5. Enriquecimiento ilicito de contratistas o servidores públicos.
5, Incumplimiento a la norma 
6. Exposición indebida de la información. 
7, Perdida, alteración o acceso no autorizado de información</t>
  </si>
  <si>
    <t xml:space="preserve">La jefe de la oficina de sistemas define la política de seguridad de la información la cual tiene los criterios de control de acceso y gestión de identidades y la socializa para el conocimiento y cumplimiento de todo el personal de forma anual, y los técnicos de la oficina de sistemas revisan de forma manual, cada 3 meses que la matriz de identidades y control de acceso se encuentre actualizada según los roles de usuario y contraseña. 
En caso de desviación se deberán aplicar el procedimiento de gestión de incidentes de seguridad de la información.
Como evidencia del control queda la política de seguridad de la información definida y la matriz control de acceso y gestión de identidades. 
</t>
  </si>
  <si>
    <t>En caso de desviación se deberán aplicar el procedimiento de gestión de incidentes de seguridad de la información.</t>
  </si>
  <si>
    <t xml:space="preserve">Política de seguridad de la información y Matriz control de acceso y gestión de identidades. 
Listado de asistencia de la socialización
Ticket interno creado en sysaid donde se evidencia la ejecución de la revisión. </t>
  </si>
  <si>
    <t>Control del manejo la información 
Acceso controlado a la información  y tablas de control de acceso</t>
  </si>
  <si>
    <t xml:space="preserve">Procedimientos establecidos en el SGC y definición de perfiles de los usuarios </t>
  </si>
  <si>
    <t>Marzo 4, revisión Juliana Bermúdez y Beatriz Restrepo. no se identificaron nuevos riesgos ni se modificaron los controles.</t>
  </si>
  <si>
    <t xml:space="preserve">Gestión Financiera </t>
  </si>
  <si>
    <t>GF-RC1-CAU1-CON1</t>
  </si>
  <si>
    <t>Realizar la planificación financiera, aplicación y custodia de los recursos financieros de la entidad y gestionar la transferencia de los mismos.</t>
  </si>
  <si>
    <t>Subgerente Administrativo y Financiero</t>
  </si>
  <si>
    <t>Posibilidad de recibir dadivas por apropiación de recursos públicos para beneficio personal o de terceros en el manejo de los ingresos efectivos (bancos y caja menor). (Riesgo Fiscal)</t>
  </si>
  <si>
    <t>Falta de control duales en el manejo de recursos y segregación en las funciones.</t>
  </si>
  <si>
    <t xml:space="preserve">Detrimento patrimonial </t>
  </si>
  <si>
    <t xml:space="preserve">Si </t>
  </si>
  <si>
    <t>En caso de presentar diferencias se deben informar formalmente a la Subgerente Administrativa y Financiera.</t>
  </si>
  <si>
    <t>Arqueos de caja, conciliaciones de bancos</t>
  </si>
  <si>
    <t xml:space="preserve">Evitar </t>
  </si>
  <si>
    <t xml:space="preserve">Conciliaciones de las cuentas bancarias entre el sistema bancario y en la informacion del ERP, arqueos de constantes a las cajas menores </t>
  </si>
  <si>
    <t xml:space="preserve">Arqueos de Caja revisados </t>
  </si>
  <si>
    <t>03/03/2026: Durante la vigencia del bimestre, el riesgo identificado no se materializó, lo que evidencia la efectividad de las acciones preventivas implementadas. Los controles internos se han ejecutado de manera consistente y en alineación con los procedimientos establecidos. Adicionalmente, los arqueos de la caja menor se realizaron hasta el mes de febrero, lo que confirma que los mecanismos de control aplicados continúan siendo efectivos y garantizan el adecuado manejo del proceso.</t>
  </si>
  <si>
    <t>"04/05/2026: Durante el segundo bimestre se realizó el seguimiento al control de arqueos de caja menor y conciliaciones bancarias. La revisión de la evidencia no evidenció diferencias, desviaciones ni reportes de inconsistencias, por lo que el control operó de manera adecuada. En consecuencia, se concluye que el riesgo de corrupción asociado no se materializó en el periodo evaluado.
https://indeportesantioquia.sharepoint.com/sites/SGC2/Documentos%20compartidos/Forms/AllItems.aspx?id=%2Fsites%2FSGC2%2FDocumentos%20compartidos%2F3%2E1%20Evidencias%20deRriegos%2FGesti%C3%B3n%20financiera%2FEvidencia%20de%20Riesgos%202026&amp;viewid=a2f1d042%2Daf6e%2D4186%2Dbd4e%2Dc44ba5e39a84&amp;p=true"</t>
  </si>
  <si>
    <t>25/06/2026: Durante la vigencia evaluada se realizaron los arqueos de caja menor y las conciliaciones bancarias conforme a lo establecido. No se evidenciaron diferencias, desviaciones ni inconsistencias en el manejo de los recursos, por lo que el riesgo no se materializó durante el período evaluado.
https://indeportesantioquia.sharepoint.com/:f:/r/sites/SGC2/Documentos%20compartidos/3.1%20Evidencias%20deRriegos/Gesti%C3%B3n%20financiera/Evidencia%20de%20Riesgos%202026/3%20BIMESTRE?csf=1&amp;web=1&amp;e=CSqgqV</t>
  </si>
  <si>
    <t>GF-RC1-CAU2-CON2</t>
  </si>
  <si>
    <t>Posibilidad de recibir dadivas por apropiación de recursos públicos para beneficio personal o de terceros en el manejo de los ingresos efectivos (bancos y caja menor).
(Riesgo Fiscal)</t>
  </si>
  <si>
    <t>Falta de controles transversales y conciliaciones entre las áreas financieras del Instituto: presupuesto, contabilidad y tesorería.</t>
  </si>
  <si>
    <t>El Profesional Universitario encargado de contabilidad realiza mensualmente las conciliaciones bancarias, las cuales son validadas conjuntamente con el Tesorero General, asegurando que los ingresos efectivos se manejen de manera adecuada. Este control se efectúa de forma manual, y en caso de presentarse diferencias o irregularidades en los registros, se informa formalmente a la Gerente para tomar las medidas correctivas necesarias. La evidencia de este control son las conciliaciones bancarias suscritas entre las partes involucradas.</t>
  </si>
  <si>
    <t>En caso de presentar diferencias se deben informar formalmente a la Gerente.</t>
  </si>
  <si>
    <t>Conciliaciones bancarias suscritas entre las partes</t>
  </si>
  <si>
    <t>Conciliaciones bancarias revisadas por el lider del proceso contable</t>
  </si>
  <si>
    <t>03/03/2026: Durante el bimestre evaluado, el riesgo no se materializó, lo que evidencia una gestión efectiva y oportuna. Los controles establecidos se han ejecutado de manera adecuada, permitiendo un seguimiento constante y la prevención de posibles desviaciones. Con corte a febrero, se confirma la continuidad y efectividad de las medidas implementadas, fortaleciendo el control y la adecuada gestión del proceso.</t>
  </si>
  <si>
    <t>"04/05/2026: Durante el bimestre evaluado, el riesgo no se materializó, evidenciando una gestión efectiva y oportuna. Los controles establecidos se ejecutaron de manera adecuada, permitiendo un seguimiento constante y la prevención de desviaciones. Con corte a marzo, se confirma la continuidad y efectividad de las medidas implementadas, fortaleciendo el control y la adecuada gestión del proceso.
https://indeportesantioquia.sharepoint.com/sites/SGC2/Documentos%20compartidos/Forms/AllItems.aspx?id=%2Fsites%2FSGC2%2FDocumentos%20compartidos%2F3%2E1%20Evidencias%20deRriegos%2FGesti%C3%B3n%20financiera%2FEvidencia%20de%20Riesgos%202026&amp;viewid=a2f1d042%2Daf6e%2D4186%2Dbd4e%2Dc44ba5e39a84&amp;p=true"</t>
  </si>
  <si>
    <t>"25/06/2026: Durante la vigencia evaluada se realizaron oportunamente las conciliaciones bancarias y su respectiva validación entre el Profesional Universitario de Contabilidad y el Tesorero General. No se evidenciaron diferencias ni irregularidades en los registros financieros, por lo que no fue necesario informar situaciones a la Gerencia y el riesgo no se materializó en el período evaluado.
https://indeportesantioquia.sharepoint.com/:f:/r/sites/SGC2/Documentos%20compartidos/3.1%20Evidencias%20deRriegos/Gesti%C3%B3n%20financiera/Evidencia%20de%20Riesgos%202026/3%20BIMESTRE?csf=1&amp;web=1&amp;e=CSqgqV"</t>
  </si>
  <si>
    <t>GF-RC2-CAU1-CON1</t>
  </si>
  <si>
    <t>Posibilidad de recibir dadivas por  apropiación de recursos públicos por jineteo en cuentas bancarias para uso personal o en beneficio de terceros. (Riesgo Fiscal)</t>
  </si>
  <si>
    <t>Falta de controles duales en el manejo de recursos y segregación en las funciones.</t>
  </si>
  <si>
    <t>El Profesional Universitario de Contabilidad realiza mensualmente el registro contable en el ERP financiero, el cual es revisado y aprobado por el Profesional Universitario de Presupuesto, quien elabora la orden de pago. Posteriormente, el Técnico de Tesorería elabora el comprobante de egreso, que es aprobado por el Tesorero General, siguiendo el Procedimiento de Pagos P-GF-07. Este control manual y preventivo garantiza la correcta administración de las cuentas bancarias. En caso de presentarse diferencias, se informa a las áreas responsables para realizar los ajustes correspondientes. La evidencia de este control es el registro en el ERP financiero por usuario y aplicativo.</t>
  </si>
  <si>
    <t xml:space="preserve">En caso de presentar diferencias se informa a las áreas responsables para los ajustes respectivos. </t>
  </si>
  <si>
    <t>Registro en e ERP financiero por usuario y aplicativo</t>
  </si>
  <si>
    <t xml:space="preserve">El profesional universitario de contabilidad, realiza el registro contable en el ERP financiero el cual es revisado y aprobado por el profesional universitario de presupuesto quien elabora la orden de pago, posteriormente el técnico de tesorería elabora el comprobante de egreso el cual es aprobado por el tesorero general  </t>
  </si>
  <si>
    <t>03/03/2026:El equipo de Gestión Financiera confirma que, con corte a febrero, el riesgo identificado no se ha materializado, lo cual demuestra la eficacia de los controles aplicados. Asimismo, toda la información correspondiente a su ejecución está debidamente registrada en el ERP financiero, lo que permite asegurar su seguimiento permanente, trazabilidad y validación continua.</t>
  </si>
  <si>
    <t>"04/05/2026: El equipo de Gestión Financiera confirma que, con corte a marzo, el riesgo identificado no se ha materializado, lo cual evidencia la eficacia de los controles aplicados. Asimismo, la información asociada a su ejecución se encuentra debidamente registrada en el ERP financiero, garantizando el seguimiento permanente, la trazabilidad y la validación continua del proceso.
https://indeportesantioquia.sharepoint.com/sites/SGC2/Documentos%20compartidos/Forms/AllItems.aspx?id=%2Fsites%2FSGC2%2FDocumentos%20compartidos%2F3%2E1%20Evidencias%20deRriegos%2FGesti%C3%B3n%20financiera%2FEvidencia%20de%20Riesgos%202026&amp;viewid=a2f1d042%2Daf6e%2D4186%2Dbd4e%2Dc44ba5e39a84&amp;p=true"</t>
  </si>
  <si>
    <t>"25/06/2026: Durante la vigencia evaluada se ejecutó el proceso de registro contable, revisión, aprobación y generación de pagos en el ERP financiero conforme al Procedimiento de Pagos P-GF-07. No se presentaron diferencias ni inconsistencias entre los registros contables y los soportes de pago, por lo que no fue necesario realizar ajustes por parte de las áreas responsables. En consecuencia, el riesgo no se materializó durante el período evaluado.
https://indeportesantioquia.sharepoint.com/:f:/r/sites/SGC2/Documentos%20compartidos/3.1%20Evidencias%20deRriegos/Gesti%C3%B3n%20financiera/Evidencia%20de%20Riesgos%202026/3%20BIMESTRE?csf=1&amp;web=1&amp;e=CSqgqV"</t>
  </si>
  <si>
    <t>GF-RC2-CAU2-CON2</t>
  </si>
  <si>
    <t>Posibilidad de recibir dadivas por apropiación de recursos públicos por jineteo en cuentas bancarias para uso personal o en beneficio de terceros. (Riesgo Fiscal)</t>
  </si>
  <si>
    <t>El Auxiliar Administrativo recepciona los pagos, el Técnico Administrativo prepara las transacciones en el portal bancario, y el Tesorero aprueba el pago, siguiendo el Procedimiento de Pagos P-GF-07. Este control manual y preventivo se realiza mensualmente para asegurar que los pagos se ejecuten de manera correcta y evitar la apropiación indebida de recursos públicos. En caso de detectarse diferencias, se informa a las áreas responsables para realizar los ajustes correspondientes. La evidencia de este control es la aplicación y documentación del Procedimiento de Pagos P-GF-07.</t>
  </si>
  <si>
    <t>Procedimeinto de Pagos P-GF-07</t>
  </si>
  <si>
    <t xml:space="preserve">El auxiliar administrativo recepciona el pago, el técnico administrativo lo prepara en el portal bancario y el tesorero aprueba el pago </t>
  </si>
  <si>
    <t xml:space="preserve">Registro en portales bancarios de preparador y aprobador.
</t>
  </si>
  <si>
    <t>03/03/2026:Con corte a febrero, el equipo de Gestión Financiera confirma que el riesgo no se materializó durante el periodo evaluado, como resultado de la correcta aplicación de los controles establecidos. Los pagos se realizaron de acuerdo con las certificaciones bancarias presentadas, sin que se registraran inconsistencias, lo que demuestra la efectividad del proceso.</t>
  </si>
  <si>
    <t>"04/05/2026: Con corte a marzo, el equipo de Gestión Financiera confirma que el riesgo no se materializó durante el periodo evaluado, como resultado de la correcta aplicación de los controles establecidos. Los pagos se realizaron conforme a las certificaciones bancarias presentadas, sin registrarse inconsistencias, lo que evidencia la efectividad del proceso.
https://indeportesantioquia.sharepoint.com/sites/SGC2/Documentos%20compartidos/Forms/AllItems.aspx?id=%2Fsites%2FSGC2%2FDocumentos%20compartidos%2F3%2E1%20Evidencias%20deRriegos%2FGesti%C3%B3n%20financiera%2FEvidencia%20de%20Riesgos%202026&amp;viewid=a2f1d042%2Daf6e%2D4186%2Dbd4e%2Dc44ba5e39a84&amp;p=true"</t>
  </si>
  <si>
    <t>"25/06/2026: Durante la vigencia evaluada se dio cumplimiento al Procedimiento de Pagos P-GF-07, realizando la recepción, preparación, aprobación y ejecución de pagos conforme a los roles establecidos. No se presentaron diferencias ni inconsistencias en las transacciones realizadas a través del portal bancario, por lo que no fue necesario aplicar ajustes por parte de las áreas responsables. En consecuencia, el riesgo no se materializó durante el período evaluado.
https://indeportesantioquia.sharepoint.com/:f:/r/sites/SGC2/Documentos%20compartidos/3.1%20Evidencias%20deRriegos/Gesti%C3%B3n%20financiera/Evidencia%20de%20Riesgos%202026/3%20BIMESTRE?csf=1&amp;web=1&amp;e=CSqgqV"</t>
  </si>
  <si>
    <t>GF-RC2-CAU3-CON3</t>
  </si>
  <si>
    <t>El Profesional Universitario encargado de Contabilidad realiza mensualmente las conciliaciones bancarias, las cuales son validadas con el Tesorero General, siguiendo el Procedimiento de Conciliación de Información Generada en los Diferentes Aplicativos P-GF-24. Este control se ejecuta de manera manual y preventiva para evitar la apropiación indebida de recursos públicos. En caso de presentarse diferencias, se revisan las causas y se hacen los ajustes respectivos. La evidencia de este control incluye las conciliaciones bancarias, los arqueos de caja y los comprobantes de egreso.</t>
  </si>
  <si>
    <t xml:space="preserve">En caso de presentar diferencias se revisan las causas para hacer los ajustes respectivos. </t>
  </si>
  <si>
    <t xml:space="preserve">Conciliaciones Bancarias </t>
  </si>
  <si>
    <t>03/03/2026: Con corte a febrero, el equipo de Gestión Financiera confirma que el riesgo no se materializó durante la vigencia evaluada. Los controles se han aplicado de forma adecuada y consistente, incluyendo conciliaciones realizadas sin novedades, lo que demuestra la eficacia y solidez del proceso.</t>
  </si>
  <si>
    <t>"04/05/2026: Con corte a marzo, el equipo de Gestión Financiera confirma que el riesgo no se materializó durante el periodo evaluado. Los controles se han aplicado de forma adecuada y consistente, incluyendo conciliaciones realizadas sin novedades, lo que evidencia la eficacia y solidez del proceso.
https://indeportesantioquia.sharepoint.com/sites/SGC2/Documentos%20compartidos/Forms/AllItems.aspx?id=%2Fsites%2FSGC2%2FDocumentos%20compartidos%2F3%2E1%20Evidencias%20deRriegos%2FGesti%C3%B3n%20financiera%2FEvidencia%20de%20Riesgos%202026&amp;viewid=a2f1d042%2Daf6e%2D4186%2Dbd4e%2Dc44ba5e39a84&amp;p=true"</t>
  </si>
  <si>
    <t>"25/06/2026: Durante la vigencia evaluada se realizaron las conciliaciones bancarias de forma mensual, las cuales fueron validadas conjuntamente con el Tesorero General. No se evidenciaron diferencias ni inconsistencias en los registros, por lo que no fue necesario efectuar ajustes contables. En consecuencia, el riesgo no se materializó durante el período evaluado.
https://indeportesantioquia.sharepoint.com/:f:/r/sites/SGC2/Documentos%20compartidos/3.1%20Evidencias%20deRriegos/Gesti%C3%B3n%20financiera/Evidencia%20de%20Riesgos%202026/3%20BIMESTRE?csf=1&amp;web=1&amp;e=CSqgqV"</t>
  </si>
  <si>
    <t xml:space="preserve">Evaluación y Control </t>
  </si>
  <si>
    <t>EC-RC1-CAU1-CON1</t>
  </si>
  <si>
    <t>Asegurar un ambiente de control que le permita a la entidad disponer de las condiciones mínimas para el ejercicio del control interno fundamentada en la información, el control y la evaluación, para la toma de decisiones y la mejora continua.</t>
  </si>
  <si>
    <t>Jefe de Control Interno</t>
  </si>
  <si>
    <t xml:space="preserve">1. Posibilidad de recibir o solicitar cualquier dádiva o beneficio a nombre propio o para terceros… con el fin de desviar la ejecución de las auditorías y/o alterar el informe de auditoría (por solicitudes internas o externas) </t>
  </si>
  <si>
    <t xml:space="preserve">1.Auditar a un proceso del cual el auditor hizo parte recientemente.
</t>
  </si>
  <si>
    <t>Detrimento Patrimonial, mal uso del recurso público
Violación a los deberes de servidor público
Investigaciones penales, disciplinarias y fiscales
Sanciones penales, disciplinarias y fiscales
Tipificación del conflicto de interes</t>
  </si>
  <si>
    <t>El jefe de la oficina de Control Interno, al comienzo de cada vigencia, gestiona la suscripción por parte del auditor del COMPROMISO ÉTICO - CONOCIMIENTO DEL ESTATUTO DEL AUDITOR- DECLARACIÓN DE CONFLICTO DE INTERÉS O DE INDEPENDENCIA, (con el fin de que el Auditor Interno cumpla los requisitos de independencia, objetividad e integridad en la realización de la auditoría). En caso de existir desviaciones y observaciones se debe nombrar a otro auditor. Quedando como evidencia el formato firmado</t>
  </si>
  <si>
    <t>Se debe nombrar a otro auditor</t>
  </si>
  <si>
    <t>F-EC-08 COMPROMISO ÉTICO - CONOCIMIENTO DEL ESTATUTO DEL AUDITOR- DECLARACIÓN DE CONFLICTO DE INTERÉS O DE INDEPENDENCIA, firmado.</t>
  </si>
  <si>
    <t>Dar a conocer el Estatuto del Auditor Interno.
Suscribir compromiso ético por parte de auditor</t>
  </si>
  <si>
    <t>Entrega copia de la Resolución Estatuto Auditor Interno.
Carta de Compromiso suscrita por auditor in terno</t>
  </si>
  <si>
    <t>17/02/2026. cldo-oci En el marco de la reunión del Grupo Primario de la Oficina de Control Interno, realizada el día 17 de febrero de 2026, se concluyó la no materialización de los riesgos identificados, así como la adecuada ejecución de los controles establecidos, de conformidad con el análisis efectuado durante la sesión.
10-03-2026: Se efectuó grupo primario, en el cual se validó que los riesgos identificados no se han materializado y que los controles establecidos se vienen implementando de manera adecuada..CLDO-OCI</t>
  </si>
  <si>
    <t>Los días 27 de marzo y 16 de abril de 2026 se efectuaron reuniones del grupo primario de la oficina, para las cuales se elaboraron las respectivas actas. En estas se dejó consignada la no materialización de los riesgos, así como la ejecución de los controles establecidos.</t>
  </si>
  <si>
    <t>"26/05/2026:
Se realizó reunión con el grupo de trabajo de la OCI, en la cual se verificó la no materialización del riesgo y la ejecución de los controles establecidos (ver acta).
26-06-2026 Se llevó a cabo reunión con el equipo de trabajo de la Oficina de Control Interno, en la cual se evidenció que el riesgo no se materializó y que los controles definidos fueron aplicados conforme a lo establecido (ver acta)."</t>
  </si>
  <si>
    <t>EC-RC1-CAU2-CON1</t>
  </si>
  <si>
    <t>2.Auditar a un servidor con el cual posee vínculo familiar o personal.</t>
  </si>
  <si>
    <t>F-EC-08 COMPROMISO ÉTICO - CONOCIMIENTO DEL ESTATUTO DEL AUDITOR- DECLARACIÓN DE CONFLICTO DE INTERÉS O DE INDEPENDENCIA, firmado</t>
  </si>
  <si>
    <t xml:space="preserve">Mejoramiento Continuo </t>
  </si>
  <si>
    <t>MC-RC1-CAU1-CON1</t>
  </si>
  <si>
    <t>Identificar y desarrollar las potencialidades de mejora en los procesos institucionales a partir del seguimiento y evaluación de la gestión.</t>
  </si>
  <si>
    <t>Posibilidad de recibir o solicitar dadivas o beneficios a nombre propio o de terceros con el fin de favorecer a los procesos del Instituto, en los resultados de las auditorías internas al Sistema de Gestión de Calidad. (desviación de la gestión de lo público)</t>
  </si>
  <si>
    <t>Informes de auditoría que no reflejan la realidad debido a vínculos afectivos o intereses personales relacionados con el proceso auditado, lo que puede llevar a la solicitud o recepción de dádivas y a la favorecimiento indebido de terceros.</t>
  </si>
  <si>
    <t>Incumplimiento a los requisitos de la norma, exponiendo la recertificación del instituto otorgada por el ICONTEC</t>
  </si>
  <si>
    <t xml:space="preserve">En caso de detectar algún vínculo afectivo o interés relacionado con el proceso, se procederá a asignar a los auditores a otro proceso para garantizar la imparcialidad de la auditoría.  </t>
  </si>
  <si>
    <t xml:space="preserve">Como evidencia del control esta el programa de auditoria con las asignaciones de los procesos a auditar </t>
  </si>
  <si>
    <t>No requiere control adicional debido a que los que se encuentran establecidos son efectivos.</t>
  </si>
  <si>
    <t>No aplica.</t>
  </si>
  <si>
    <t>"29/04/2026 En la más reciente reunión del equipo de Planeación, integrado por el jefe del área y los profesionales designados, se realizó el análisis del comportamiento del riesgo de corrupción correspondiente al segundo bimestre. Como resultado, se estableció que no se han presentado eventos ni se ha materializado ningún riesgo.
De igual forma, se concluyó que los controles establecidos siguen siendo pertinentes y eficaces para la mitigación de dicho riesgo. Sin embargo, se deja registro de que las auditorías Internas aún no han sido programadas ni ejecutadas, por que nos encontramos en Ley de Garantias."</t>
  </si>
  <si>
    <t>26/06/2026: En reunión del equipo de Planeación, se realiza el seguimiento al riesgo identificado; se constata que a la fecha este no se ha materializado, toda vez que no ha iniciado el ciclo de auditorías internas. Lo anterior obedece entre otras, a que la entidad se encuentra en periodo de Ley de Garantías, lo que ha impedido adelantar el proceso de contratación para la ejecución de estas. Una vez se habilite el proceso de contratación y se inicie la ejecución de las auditorías, se continuará con el seguimiento correspondiente al riesgo.</t>
  </si>
  <si>
    <t xml:space="preserve">MATRIZ GESTIÓN DEL RIESGO </t>
  </si>
  <si>
    <t>F-MC-20</t>
  </si>
  <si>
    <t>Versión 07
Fecha de Actualización:  30/01/2026</t>
  </si>
  <si>
    <t>EVALUACIÓN DE RIESGOS</t>
  </si>
  <si>
    <t xml:space="preserve">ESTADO </t>
  </si>
  <si>
    <t>DISEÑO DE CONTROLES</t>
  </si>
  <si>
    <t>ATRIBUTO EFICIENCIA</t>
  </si>
  <si>
    <t xml:space="preserve">ATRIBUTO INFORMATIVO </t>
  </si>
  <si>
    <t>Seguimiento tercer bimestre</t>
  </si>
  <si>
    <t>CAUSA INMEDIATA</t>
  </si>
  <si>
    <t>CAUSA RAIZ</t>
  </si>
  <si>
    <t xml:space="preserve">CLASE DE RIESGO </t>
  </si>
  <si>
    <t>CLASIFICACIÓN DEL RIESGO</t>
  </si>
  <si>
    <t xml:space="preserve"> IMPACTO RIESGO INHERENTE</t>
  </si>
  <si>
    <t>Periodicidad de Ejecución del Control</t>
  </si>
  <si>
    <t>IMPLEMENTACIÓN DE LOS CONTROLES</t>
  </si>
  <si>
    <t>TIPOLOGIA DEL CONTROL</t>
  </si>
  <si>
    <t xml:space="preserve">TIPO </t>
  </si>
  <si>
    <t xml:space="preserve">IMPLEMENTACIÓN </t>
  </si>
  <si>
    <t xml:space="preserve">DOCUMENTACIÓN </t>
  </si>
  <si>
    <t xml:space="preserve">FRECUENCIA </t>
  </si>
  <si>
    <t xml:space="preserve">EVIDENCIA </t>
  </si>
  <si>
    <t xml:space="preserve">PROBABABILIDAD RESIDUAL </t>
  </si>
  <si>
    <t>PROBABILIDAD RIESGO RESIDUAL</t>
  </si>
  <si>
    <t>Tratamiento del Riesgo</t>
  </si>
  <si>
    <t>Materializó</t>
  </si>
  <si>
    <r>
      <t xml:space="preserve">Observación </t>
    </r>
    <r>
      <rPr>
        <sz val="11"/>
        <color theme="1"/>
        <rFont val="Arial"/>
        <family val="2"/>
      </rPr>
      <t xml:space="preserve"> (en este campo se debe relacionar :  fecha de
revisión de la aplicación efectiva de los controles y quienés participaron en el seguimiento, si se identificaron nuevos riesgos, si se actualizan los controles existentes, en caso de materializarse el riesgo indicar por qué se materializó y formular un acción de mejora que mitigue la posibilidad de una nueva materialización; así mismo, esa acción  debe llevarse a la matriz de plan de mejoramiento e indicar en este campo el número de la acción de mejora)</t>
    </r>
  </si>
  <si>
    <t>PO-RG1-CUA1-CON1</t>
  </si>
  <si>
    <t xml:space="preserve">1, Posibilidad de afectación reputacional por informes y/o reportes que incumplen los requisitos;   debido a información incorrecta. </t>
  </si>
  <si>
    <t xml:space="preserve">Por informes y/o reportes que incumplen los requisitos </t>
  </si>
  <si>
    <t xml:space="preserve">Debido a información incorrecta. </t>
  </si>
  <si>
    <t xml:space="preserve">Gestión </t>
  </si>
  <si>
    <t>Ejecución y administración de procesos</t>
  </si>
  <si>
    <t xml:space="preserve">Alta </t>
  </si>
  <si>
    <t>Mayor</t>
  </si>
  <si>
    <t>El profesional universitario de la  OAP y la PE según aplique de acuerdo con el rol , de forma maual, cada que deba emitirse un reporte verifica; que la información entregada por las áreas cumpla con los requisitos de acuerdo con el tipo de informe y que corresponda a los soportes que dan respuesta a la trazabilidad de lo solicitado; en caso de encontrarse diferencias se enviará correo al área respectiva para que realice los ajustes pertinentes. Como evidencia queda el correo electrónico de la verificación.</t>
  </si>
  <si>
    <t>Cada que se requiera un informe</t>
  </si>
  <si>
    <t>Correo electrónico</t>
  </si>
  <si>
    <t>Sin Documentar</t>
  </si>
  <si>
    <t>Continua</t>
  </si>
  <si>
    <t xml:space="preserve">Con Registro </t>
  </si>
  <si>
    <t>Baja</t>
  </si>
  <si>
    <t xml:space="preserve">ALTO </t>
  </si>
  <si>
    <t>"27/02/2026 En la reunión más reciente del equipo de Planeación, conformado por el líder del área y los profesionales asignados, se efectuó la revisión correspondiente al  primer bimestre. Como resultado de este análisis, se concluyó que no se materializaron situaciones asociadas al riesgo de gestión durante el periodo.  De igual manera, se verificó que el control definido para mitigar dicho riesgo se ha aplicado de forma continua y adecuada, contribuyendo al cumplimiento de las actividades programadas.
Como respaldo de esta verificación, se cuenta con los mensajes y recordatorios emitidos por la dependencia, mediante los cuales se realiza el seguimiento oportuno a las tareas y compromisos establecidos. se anexa el F- PO-31 y los correos. Lo cual demuestra que el riesgo no se materializó y se realizarón los contrales adecuadamente. 
https://indeportesantioquia.sharepoint.com/:x:/s/ObservatoriodelDeporteInformesdeanaltica/IQDTxUqnqJfDRZRizmf5q8ClAR66KaZ8qIvopsgXeIuTANM?e=jgg50N"</t>
  </si>
  <si>
    <t>"29/04/2026 En la última sesión del equipo de Planeación, integrado por el líder del área y los profesionales designados, se llevó a cabo la evaluación correspondiente al segundo  bimestre. A partir de esta revisión, se determinó que durante este periodo no se presentaron eventos relacionados con el riesgo de gestión identificado.  Asimismo, se constató que el control establecido para la mitigación de dicho riesgo ha sido implementado de manera permanente y efectiva, lo que ha favorecido el cumplimiento de las actividades planificadas.  Como evidencia de lo anterior, se dispone de los correos electrónicos y recordatorios generados por la dependencia, a través de los cuales se ha realizado un seguimiento oportuno a las tareas y compromisos definidos. Se adjuntan el formato F-PO-31 y los respectivos correos, lo que permite evidenciar que el riesgo no se materializó y que los controles fueron aplicados correctamente.
https://indeportesantioquia.sharepoint.com/:x:/r/sites/ObservatoriodelDeporteInformesdeanaltica/_layouts/15/Doc.aspx?sourcedoc=%7BA74AC5D3-97A8-45C3-9462-CE67F9ABC0A5%7D&amp;file=F-PO-31_Evaluacion_de_Indicadores_2026.xlsx&amp;fromShare=true&amp;action=default&amp;mobileredirect=true"</t>
  </si>
  <si>
    <t>"22/06/2026 En la reunión de seguimiento del equipo de Planeación correspondiente al tercer bimestre, se identificaron los  informes y/ reportes del biemestre con el fin de analizar en cuales se presentaron inconsistencias, para el periodo se tuvieron en cuenta los siguientes informes: Reporte de indicadores de gestión, reporte de indicadores del plan de desarrollo, plan de acción con corte al 30 de junio de 2026, seguimiento PEI con corte al primer semestre de 2026, seguimiento a los planes del decreto 612 de 2018.  Se pudo constatar que el riesgo no se materializó. 
Igualmente, se evidenció la aplicación adecuada de los controles establecidos para su mitigación. Como soporte, se anexan el formato F-PO-31 y los correos electrónicos mediante los cuales se realizó el seguimiento a las actividades y compromisos programados.
https://indeportesantioquia.sharepoint.com/:f:/s/EquipoPlaneacin/IgAe5_BXTOdMS6PY1mMH2PbDAZgaSsB0GoDmLesLOpfmB18?e=5Lmjqa
https://indeportesantioquia.sharepoint.com/:f:/s/EquipoPlaneacin/IgAO7e7xhXKrTZGeyFNJqqjnAWyEJjDKUVw84MNwZQ6tLEs?e=eKc0JJ
https://indeportesantioquia.sharepoint.com/:x:/s/ObservatoriodelDeporteInformesdeanaltica/IQDTxUqnqJfDRZRizmf5q8ClAR66KaZ8qIvopsgXeIuTANM?e=jgg50N"</t>
  </si>
  <si>
    <t>PO-RG2-CAU1-CON1</t>
  </si>
  <si>
    <t>2. Posibilidad de afectación reputacional  por inoportuno seguimiento al Plan de Desarrollo y demás planes institucionales debido a incumplimiento de cronogramas establecidos.</t>
  </si>
  <si>
    <t>Por inoportuno seguimiento al Plan de Desarrollo y demás planes institucionales</t>
  </si>
  <si>
    <t>Debido a incumplimiento de cronogramas establecidos.</t>
  </si>
  <si>
    <t xml:space="preserve">El Profesional Especializado y la Profesiona Univesitaria de acuerdo con lo que le aplique a cada rol de forma manual, mínimo una vez al mes   verifica el cumplimiento  del cronograma de los reportes o informes a entregar; en el marco de reunión de seguimiento con el equipo de trabajo, para ello tiene encuenta el cronograma establecido vs la información reportada por el personal del área.   En caso de haber incumplimientos se designará responsables de apoyo para requerir a las áreas la información; como evidencia del control queda el correo electrónico del  PE y el PU con la verificación del cronograma.    </t>
  </si>
  <si>
    <t>Minimo una vez al mes</t>
  </si>
  <si>
    <t>"27/02/2026 En reunion sostenida por el equipo de OAP, para el primer bimestre del año, se enviaron resportes en el mes de febrero del plan de desarrollo en la plataforma PIIP, se realizaron seguimiebtos a los indicadores y se crearon los planes de acción; para esto se enviaron los correos recordatorios correpondientes y en conjunto con la OCI se publicó el calendario COLA  Lo cual demuestra que el riesgo no se materializó y se realizarón los contrales adecuadamente. 
https://indeportesantioquia.sharepoint.com/sites/SGC2/Documentos%20compartidos/Forms/AllItems.aspx?csf=1&amp;web=1&amp;e=QPY3Hw&amp;CID=29a8840b%2D195e%2D4759%2D8f27%2Dc5ae17465ae0&amp;FolderCTID=0x012000C5E9938B695C614F81B31A90AFB16CA6&amp;id=%2Fsites%2FSGC2%2FDocumentos%20compartidos%2FEvidencias%20Calendario%20Cola%202026
https://indeportesantioquia.sharepoint.com/Intranet/SitePages/Te-invitamos-a-revisar-nuestro-Calendario-COLA-%E2%80%93-Febrero-2026.aspx?fromNewsL2=true&amp;locale=es-es"</t>
  </si>
  <si>
    <t>" 29/04/2026 En la última sesión del equipo de Planeación, integrado por el líder del área y los profesionales designados, se llevó a cabo la evaluación correspondiente al segundo  bimestre. A partir de esta revisión, se determinó que durante este periodo no se presentaron eventos relacionados con el riesgo de gestión identificado. Como evidencia tenemos el seguimiento al plan de acción, el reporte y las evidencias del calendario COLA. 
https://indeportesantioquia.sharepoint.com/:f:/r/sites/SGC2/Documentos%20compartidos/A_Planeacion_Organizacional/Plan%20de%20acci%C3%B3n%202024/PLAN%20DE%20ACCI%C3%93N%202026?csf=1&amp;web=1&amp;e=qSCkWk
https://indeportesantioquia.sharepoint.com/:x:/r/sites/SGC2/_layouts/15/Doc.aspx?sourcedoc=%7B531CE370-8766-44FE-9540-3A5B6F843AE4%7D&amp;file=Matriz%20de%20Responsabilidades%20Consolidada%20Indeportes%20vigencia%202026.xlsx&amp;action=default&amp;mobileredirect=true"</t>
  </si>
  <si>
    <t>"22/06/2026 Durante la revisión correspondiente al tercer bimestre realizada por el equipo de Planeación, se verificó el comportamiento del riesgo de gestión identificado, evidenciando que no se materializó toda vez que no hubo afectación reputacional, ni interna, ni externa, sin embargo se llevará a plan de mejoramiento al proceso de gestión financiera, por no suministrar la información del cierre presupuestal antes del tercer día hábil, teniendo en cuenta que la plataforma PIIP, permite hacer los reportes de avance mensual, máximo hasta el quinto día hábil de cada mes.  
Como soporte de esta verificación, se cuenta con el seguimiento al Plan de Acción, el reporte correspondiente y las evidencias registradas en el calendario COLA, las cuales permiten concluir que el riesgo no se materializó.
Acción de mejora GF-90
https://indeportesantioquia.sharepoint.com/:f:/s/SGC2/IgDAwRQqymmwS6RByb8Wql1YAZQgMgtItQrzBhVbLu6hv2A?e=b4iYrb
https://indeportesantioquia.sharepoint.com/:x:/r/sites/SGC2/_layouts/15/Doc.aspx?sourcedoc=%7B531CE370-8766-44FE-9540-3A5B6F843AE4%7D&amp;file=Matriz%20de%20Responsabilidades%20Consolidada%20Indeportes%20vigencia%202026.xlsx&amp;action=default&amp;mobileredirect=true
"</t>
  </si>
  <si>
    <t>CC-RG3-CAU1-CON1</t>
  </si>
  <si>
    <t>Jefe Oficina Asesora de Comunicaciones</t>
  </si>
  <si>
    <r>
      <rPr>
        <sz val="10"/>
        <color rgb="FF000000"/>
        <rFont val="Arial"/>
      </rPr>
      <t xml:space="preserve">Posibilidad de afectación reputacional por quejas </t>
    </r>
    <r>
      <rPr>
        <sz val="10"/>
        <color rgb="FFFF0000"/>
        <rFont val="Arial"/>
      </rPr>
      <t xml:space="preserve"> </t>
    </r>
    <r>
      <rPr>
        <sz val="10"/>
        <color rgb="FF000000"/>
        <rFont val="Arial"/>
      </rPr>
      <t>relacionadas con la información de Indeportes en los medios de comunicación institucional, debido a la publicacion errada.</t>
    </r>
  </si>
  <si>
    <t>debido a la publicacion errada.</t>
  </si>
  <si>
    <t>Debido a entrega de información errada o a destiempo de parte de los procesos y dependencias proveedoras de la información.</t>
  </si>
  <si>
    <t>Media</t>
  </si>
  <si>
    <t xml:space="preserve">Moderado </t>
  </si>
  <si>
    <t>"Los profesionales de la Oficina Asesora de Comunicaciones de forma manual y continuamente, validan la información con los voceros (El gerente, los subgerentes, jefes de oficina o sus delegados para estos efectos) de los procesos y dependencias proveedoras de la información, cada vez que se reciba la solicitud a través del formulario web 
de solicitud de servicios de comunicación institucional Indeportes Antioquia: https://bit.ly/SolicitudesComunicacion, antes de la difusión amplia en los medios de comunicación institucional. 
En caso de que la información sea sensible, los profesionales de la Oficina Asesora de Comunicaciones encargados de la producción de contenidos deben validar esta información sensible con el Gerente, el Subgerente o el Jefe de Oficina responsables del proceso, antes de difundirla ampliamente en los medios de comunicación institucional. 
La evidencia del control será correo electrónico o chat con el vocero, aprobando la publicación en los medios de comunicación institucional. "</t>
  </si>
  <si>
    <t>Cada vez que se gestionen publicaciones recibidas  a través del formulario web 
de solicitud de servicios de comunicación institucional Indeportes Antioquia: https://bit.ly/SolicitudesComunicacion</t>
  </si>
  <si>
    <t xml:space="preserve">La evidencia del control será correo electrónico o chat con el vocero, aprobando la la publicación en los medios de comunicación institucional. </t>
  </si>
  <si>
    <t>Documentado</t>
  </si>
  <si>
    <t>Menor</t>
  </si>
  <si>
    <t>BAJO</t>
  </si>
  <si>
    <t>"Durante el 1er bimestre no se materializó este riesgo. 
Puede evidenciarse la NO materialización de este riesgo tanto en los medios de comunicación institucional de Indeportes Antioquia, como en las PQRSDF:
www.indeportesantioquia.gov.co
https://twitter.com/IndeportesAnt
www.instagram.com/indeportesantioquia
www.youtube.com/user/indeportesant
www.facebook.com/IndeportesAntioquia"</t>
  </si>
  <si>
    <t>"13 de mayo de 2026. Revisado por Beatriz Elena Quiceno Gil: 
Durante el 2° bimestre no se materializó este riesgo. 
Puede evidenciarse la NO materialización de este riesgo tanto en los medios de comunicación institucional de Indeportes Antioquia, como en las PQRSDF:
www.indeportesantioquia.gov.co
https://twitter.com/IndeportesAnt
www.instagram.com/indeportesantioquia
www.youtube.com/user/indeportesant
www.facebook.com/IndeportesAntioquia
Como parte de un ejercicio de revisión y mejoramiento continuo, con la Oficina Asesora de Planeación estamos revisando opciones posibles para evaluar los comentarios recibidos a través de las redes sociales institucionales, identificar si ellos son positivos, neutrales o negativos, y categorizarlos. Así obtendremos datos más completos que nos permitan identificar quejas o por lo menos alertas relacionadas con la información que allí publicamos, y que pudieran afectar la reputación de Indeportes Antioquia.  "</t>
  </si>
  <si>
    <t>"9 de julio de 2026. Revisado por Beatriz Elena Quiceno Gil: 
Durante el 3er bimestre no se materializó este riesgo. 
Puede evidenciarse la NO materialización de este riesgo tanto en los medios de comunicación institucional de Indeportes Antioquia, como en las PQRSDF:
www.indeportesantioquia.gov.co
https://twitter.com/IndeportesAnt
www.instagram.com/indeportesantioquia
www.youtube.com/user/indeportesant
www.facebook.com/IndeportesAntioquia
Luego de las primeras revisiones con la Oficina Asesora de Planeación encontramos que es posible recopilar los comentarios recibidos a través de las redes sociales institucionales y segmentarlos en categorías como positivos, neutrales o negativos. Eso nos permitirá identificar los comentarios negativos y alertas tempranas sobre conatos o posibles afectaciones reputacionales, de modo que podamos establecer acciones preventivas en caso de ser necesarias. El 9 de julio se tuvo la primera reunión, que nos permitió identificar cómo extraer la base de datos de comentarios de las publicaciones realizadas en Facebook e Instagram, las dos redes sociales más fuertes del Instituto departamental. 
Evidencias: https://indeportesantioquia.sharepoint.com/:f:/s/SGC2/IgC0fcJmyZEnSJCmE5xuJV48AcLCj6vaRH769pbQtky7G94?e=bLI7zg"</t>
  </si>
  <si>
    <t>CC-RG4-CAU1-CON1</t>
  </si>
  <si>
    <r>
      <rPr>
        <sz val="10"/>
        <color rgb="FF000000"/>
        <rFont val="Arial"/>
      </rPr>
      <t xml:space="preserve">Posibilidad de afectación reputacional por quejas </t>
    </r>
    <r>
      <rPr>
        <sz val="10"/>
        <color rgb="FFFF0000"/>
        <rFont val="Arial"/>
      </rPr>
      <t xml:space="preserve"> </t>
    </r>
    <r>
      <rPr>
        <sz val="10"/>
        <color rgb="FF000000"/>
        <rFont val="Arial"/>
      </rPr>
      <t xml:space="preserve">relacionadas con la información de Indeportes en los medios de comunicación institucional, debido a la inoportunidad de la información entrega por las dependencias para publicar </t>
    </r>
  </si>
  <si>
    <t>por quejas relacionadas con la información de Indeportes en los medios de comunicación institucional,</t>
  </si>
  <si>
    <t>debido a la inoportunidad de la información entrega por las dependencias para publicar</t>
  </si>
  <si>
    <r>
      <rPr>
        <sz val="10"/>
        <color rgb="FF000000"/>
        <rFont val="Arial"/>
      </rPr>
      <t>Los profesionales de la Oficina Asesora de Comunicaciones  y el Jefe se reunen al inicio de la vigencia para</t>
    </r>
    <r>
      <rPr>
        <b/>
        <sz val="10"/>
        <color rgb="FF000000"/>
        <rFont val="Arial"/>
      </rPr>
      <t xml:space="preserve"> Validar</t>
    </r>
    <r>
      <rPr>
        <sz val="10"/>
        <color rgb="FF000000"/>
        <rFont val="Arial"/>
      </rPr>
      <t xml:space="preserve"> con las dependencias las necesidades de comunicación, para el año correspondiente y le realizan monitoreo mensual de las activiadees. Este se hace de forma manual y continuamente, 
En caso de que al realizar el seguimiento se identifiquen necesidades que no estan dentro del termino establecido, se solicitara reunión con el jefe de la dependencia para validar las razones por las cuales aú no se ha programado el acompmañamieto. 
Cómo evidencia del cotnrol, queda los correos electronicos enviados a las dependencia.
</t>
    </r>
  </si>
  <si>
    <t>"Durante el 1er bimestre no se materializó este riesgo. 
Puede evidenciarse la NO materialización de este riesgo tanto en los medios de comunicación institucional de Indeportes Antioquia, como en las PQRSDF recibidas:
www.indeportesantioquia.gov.co
https://twitter.com/IndeportesAnt
www.instagram.com/indeportesantioquia
www.youtube.com/user/indeportesant
www.facebook.com/IndeportesAntioquia"</t>
  </si>
  <si>
    <t>"13 de mayo de 2026. Revisado por Beatriz Elena Quiceno Gil: 
Durante el 2° bimestre no se materializó este riesgo. 
Puede evidenciarse la NO materialización de este riesgo tanto en los medios de comunicación institucional de Indeportes Antioquia, como en las PQRSDF:
www.indeportesantioquia.gov.co
https://twitter.com/IndeportesAnt
www.instagram.com/indeportesantioquia
www.youtube.com/user/indeportesant
www.facebook.com/IndeportesAntioquia
Como parte de un ejercicio de revisión y mejoramiento continuo, con la Oficina Asesora de Planeación estamos revisando opciones posibles para evaluar los comentarios recibidos a través de las redes sociales institucionales, identificar si ellos son positivos, neutrales o negativos, y categorizarlos. Así obtendremos datos más completos que nos permitan identificar quejas o por lo menos alertas relacionadas con la información que allí publicamos, y que pudieran afectar la reputación de Indeportes Antioquia. 
Evidencias: https://indeportesantioquia.sharepoint.com/:f:/s/SGC2/IgC0fcJmyZEnSJCmE5xuJV48AcLCj6vaRH769pbQtky7G94?e=bLI7zg"</t>
  </si>
  <si>
    <t xml:space="preserve">Investigación </t>
  </si>
  <si>
    <t>PI-RG3-CAU1-CON1</t>
  </si>
  <si>
    <t>Contribuir al mejoramiento del sector desde la política hasta la acción a partir de la validación y sistematización de datos e información y al desarrollo del acervo de conocimientos relativos a la Actividad física a los referentes sociales desde el deporte, a la inclusión y oportunidades de acceso y al desarrollo sectorial para contribuir a la mejoría de la calidad de vida.</t>
  </si>
  <si>
    <t>Coordinador de Investigación</t>
  </si>
  <si>
    <t>Posibilidad de afectación reputacional por baja calidad en la investigación debido a recursos economicos, tecnológicos y humanos insuficientes para los análisis estadísticos.  (D2, y D4)</t>
  </si>
  <si>
    <t>por baja calidad en la investigación</t>
  </si>
  <si>
    <t>debido a recursos tecnológicos insuficientes para los análisis estadísticos.</t>
  </si>
  <si>
    <t>Fallas Tencológicas</t>
  </si>
  <si>
    <r>
      <rPr>
        <sz val="11"/>
        <color rgb="FF000000"/>
        <rFont val="Arial"/>
      </rPr>
      <t xml:space="preserve">El profesional del proceso de investigación </t>
    </r>
    <r>
      <rPr>
        <b/>
        <sz val="11"/>
        <color rgb="FF000000"/>
        <rFont val="Arial"/>
      </rPr>
      <t>verifica</t>
    </r>
    <r>
      <rPr>
        <sz val="11"/>
        <color rgb="FF000000"/>
        <rFont val="Arial"/>
      </rPr>
      <t xml:space="preserve"> de forma manual, cada vigencia los  recursos asociados al proceso para la ejecución de la investagaciones  planteadas y  solicita dentro del anteproyecto de presupuesto las necesidades para el proceso, en caso tal de no tener la totalidad de los recursos envia una comunicación a Gerencia frente a las necesidades pendientes.  Como evidencia quedan, el anterproyecto enviado, la comunicación y/o acta  de solicitud de recursos.</t>
    </r>
  </si>
  <si>
    <t>semestral</t>
  </si>
  <si>
    <t>Se instalo en el computador de Medicina el software de SPSS version 19 el cual Indeportes tienen al licencia.</t>
  </si>
  <si>
    <t>27/02/2026: En la actulidad como ha aumentado las bases de datos para analizar esto ha permitido que las capacitaciones previas de sistemas estadisticos esten empezando a tener sus frutos. Ya tenemos varios docuemntos de analisis propios de datos de medicina deportiva.</t>
  </si>
  <si>
    <t>"27/04/2026: El médico especialista encargado de investigación se reunió con el gerente, le mostró todos los aspecto de investigación. Le planteó dos acciones básicas, la primera de tener más personal en el área de investigación le planteó un asistente y un profesional de la estadística. También le planteó la importancia de la resolución de creación del grupo de investigación en la Institución, con esto se evidencia que el riesgo no se ha materializado y que los controles ya establecidos son efectivos, ya que se continua trabajando para seguir  como grupo C de Min ciencias.
https://indeportesantioquia.sharepoint.com/:f:/r/sites/SGC2/Documentos%20compartidos/OTROS%20DOCUMENTOS/Evidencias%202026/OF%20Medicina%20Depo/Evidencias%20Riesgos%20de%20Investigaci%C3%B3n/PI-RG4-CAUI-CON1%20bimestre%202?csf=1&amp;web=1&amp;e=VhhSrb"</t>
  </si>
  <si>
    <t>PI-RG4-CAUI-CON1</t>
  </si>
  <si>
    <t xml:space="preserve">Posibilidad de afectación reputacional por pérdida de Certificación de Min ciencias debido a no cumplir los requisitos propuestos para lograr el puntaje necesario.. </t>
  </si>
  <si>
    <t>por pérdida de Certificación de Min ciencias</t>
  </si>
  <si>
    <t>debido a no cumplir los requisitos propuestos para lograr el puntaje necesario..</t>
  </si>
  <si>
    <t>"El Profesional Universitario encargado del CINDA verifica la presentación de productos científicos actualizados y publicaciones.
Sin Estructura el control "</t>
  </si>
  <si>
    <t>Setiene tres articulos en proceso de publicaion</t>
  </si>
  <si>
    <t>27/02/2026: Seguimos como grupo C de Minciancias, al parecer ete año no habra convocatoria de clasificacion de grupos. Por otro lado se plantea la posibilidad de incluir uno o dos miembros mas dentro del grupo de investigacion.</t>
  </si>
  <si>
    <t>"26/06/26: El médico especialista encargado de investigación, ha realizado la actualización de la pagina de CINDA en Minciencias, aqui se encuientran todas las publicaciones y registros propios de CINDA.  Por lo que se concluye que el riesgo no se materializo y que el control es efectivo.  Como evidencia se tiene:
https://indeportesantioquia.sharepoint.com/:f:/r/sites/SGC2/Documentos%20compartidos/OTROS%20DOCUMENTOS/Evidencias%202026/OF%20Medicina%20Depo/Evidencias%20Riesgos%20de%20Investigaci%C3%B3n/PI_RG4-CAU1-CON1-bimestre%203?csf=1&amp;web=1&amp;e=e9JLVj"</t>
  </si>
  <si>
    <t>CP-RG1-CAU1-CON1</t>
  </si>
  <si>
    <t xml:space="preserve">Posibilidad de afectación reputacional para la institución por el incumplimiento en el desarrollo de la agenda académica de capacitación debido a la no contratación del prestador del servicio </t>
  </si>
  <si>
    <t>Por el incumplimiento en el desarrollo de la agenda académica de capacitación</t>
  </si>
  <si>
    <t xml:space="preserve">Debido a la no contratación del prestador del servicio </t>
  </si>
  <si>
    <t> Gestión</t>
  </si>
  <si>
    <t>El/la Profesional Especializado/a del Sistema Departamental de Capacitación, con personal de apoyo, trimestralmente, verificará el cumplimiento de cronograma de contratación asociado a los procesos de capacitación, de forma manual, en caso de incumplimiento del cronograma, a través de correo electrónico o comunicación interna, se gererará una alerta a los roles asignados en el CAE y /o Subgerente de Fomento y Deporte Formativo. Como evidencia del control quedará el correo electrónico o la comunicación interna.</t>
  </si>
  <si>
    <t>Continuo</t>
  </si>
  <si>
    <t>Como evidencia del control quedará el correo electrónico o la comunicación interna.</t>
  </si>
  <si>
    <t>"03/03/2026
El riesgo no se materializo ya que, a la fecha de este reporte, el cronograma de contratación se cumplió como se acordó dando cumplimiento a lo establecido para este tipo de contrataciones en la Ley de garantías electorales, sin generar retrasos en el desarrollo de la agenda académica inicial.
Así mismo, es importante relacionar que se podrán realizar en el trascurso del segundo semestre del año, algunas contrataciones para capacitaciones que no están en la agenda inicial, sino que hacen parte de propuestas de articulación que presentan las ligas ante nuestra entidad y que son viabilizadas por el Subgerente de Fomento y Desarrollo Deportivo.
Link de contratos sucritos:
Universidad Autonoma Latinoamericana: https://community.secop.gov.co/Public/Tendering/ContractNoticePhases/View?PPI=CO1.PPI.45669806&amp;isFromPublicArea=True&amp;isModal=False
Universidad Católica de Oriente:
https://community.secop.gov.co/Public/Tendering/ContractNoticePhases/View?PPI=CO1.PPI.45674793&amp;isFromPublicArea=True&amp;isModal=False"</t>
  </si>
  <si>
    <t>"06/05/2026
El riesgo no se materializo ya que, a la fecha de este reporte, el cronograma de contratación se cumplió como se acordó dando cumplimiento a lo establecido para este tipo de contrataciones en la Ley de garantías electorales, sin generar retrasos en el desarrollo de la agenda académica inicial.
Así mismo, es importante relacionar que se podrán realizar en el trascurso del segundo semestre del año, algunas contrataciones para capacitaciones que no están en la agenda inicial, sino que hacen parte de propuestas de articulación que presentan las ligas ante nuestra entidad y que son viabilizadas por el Subgerente de Fomento y Desarrollo Deportivo.
Link de contratos sucritos:
Universidad Autonoma Latinoamericana: https://community.secop.gov.co/Public/Tendering/ContractNoticePhases/View?PPI=CO1.PPI.45669806&amp;isFromPublicArea=True&amp;isModal=False
Universidad Católica de Oriente:
https://community.secop.gov.co/Public/Tendering/ContractNoticePhases/View?PPI=CO1.PPI.45674793&amp;isFromPublicArea=True&amp;isModal=False"</t>
  </si>
  <si>
    <t>"08/07/2026
El riesgo no se materializo ya que, a la fecha de este reporte, el cronograma de contratación se cumplió como se acordó dando cumplimiento a lo establecido para este tipo de contrataciones en la Ley de garantías electorales, sin generar retrasos en el desarrollo de la agenda académica inicial.
Así mismo, es importante relacionar que se podrán realizar en el trascurso de este segundo semestre del año, algunas contrataciones para capacitaciones que no están en la agenda inicial, sino que hacen parte de propuestas de articulación que presentan las ligas y otras entidades deportivas ante nuestra entidad y que son viabilizadas por el Subgerente de Fomento y Desarrollo Deportivo.
Link de contratos suscritos:
Universidad Autonoma Latinoamericana: https://community.secop.gov.co/Public/Tendering/ContractNoticePhases/View?PPI=CO1.PPI.45669806&amp;isFromPublicArea=True&amp;isModal=False
Universidad Católica de Oriente:
https://community.secop.gov.co/Public/Tendering/ContractNoticePhases/View?PPI=CO1.PPI.45674793&amp;isFromPublicArea=True&amp;isModal=False
"</t>
  </si>
  <si>
    <t>AT-RG1-CAU1-CON1</t>
  </si>
  <si>
    <t>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t>
  </si>
  <si>
    <t>Posibilidad de afectación reputacional ante la deserción de atletas por mejores ofertas de otros departamentos debido al incumplimiento en la entrega de apoyos a los atletas</t>
  </si>
  <si>
    <t>Por mejores ofertas de otros departamentos</t>
  </si>
  <si>
    <t>Debido al incumplimiento en la entrega de apoyos a los atletas</t>
  </si>
  <si>
    <t>Gestión</t>
  </si>
  <si>
    <t>"
1. El subgerente de Deporte Asociado y Altos Logros y los profesionales del area metodológica y social realizan y validan manualmente y cada mes el seguimiento en la realización del  comité de evaluación de apoyos y desembolso del recurso a los atletas.
En caso de una desviación en el control, los mencionados anteriormente se reunirán para evaluar las causas subyacentes, basándose en los listados de los atletas, y registrarán sus conclusiones en un acta. Se implementarán las acciones correctivas necesarias para garantizar la integridad y eficiencia en la asignación de recursos. Las evidencias del control son ""Resoluciones de entrega de apoyo técnico, científico y  psicosociales.
Listados
Actas de Comité Evaluador
CPD""
"</t>
  </si>
  <si>
    <t>"Resoluciones de entrega de apoyo técnico, científico y  psicosociales.
Listados
Actas de Comité Evaluador
CPD"</t>
  </si>
  <si>
    <t>28/02/2026 Verificar en el comite coordinador del programa del 25 de febrero, el cumplimiento de los requisitos para otorgar el estimulo economico por los logros obtenidos o por rendimiento en proyeccion de los atletas y para atletas postulados o que ratificaron resultados segun campeonatos nacionales interligas por parte, de los metodologos que acompañan cada disciplina deportiva y que a su vez sustentan la pertinencia de los atletas y para atletas en el estimulo. para efectos del control y seguimiento, queda el registro en el acta de la reunion y la resolucion de dicho comite.</t>
  </si>
  <si>
    <t>30/04/2026 Verificar durante los comites coordinadores del programa en el mes de marzo y abril las postulaciones, resultados y seguimiento al rendimiento deportivo para otorgar el estimulo economico a los atletas y para atletas, segun los estipula la resolucion 120 de 2025. Cada metodologo que acompaña la respectia disciplina deportiva sustenta y la pertinencia de ingreso, exclusion o continuidad en el estíulo. Durante el comite se realiza el acta de la reunion donde quedan consignados los detalles tratados en los comite y posterior a esto, se realizan las resoluciones para el pago del estimulo.</t>
  </si>
  <si>
    <t>30/06/2026 Comprobar en los comites coordinadores del programa de los meses mayo y junio, las postulaciones de atletas y para atletas  realizadas por las ligas a los estimulos otorgados bajo la resolucion 120 de 2025. el metodologo de cada deportes presenta las justificaciones para ingresar, suspender o excluir del respectivo estimulo, como evidencia se realiza el acta la reunion y la resolucion de entrega de los estimulos.</t>
  </si>
  <si>
    <t>AT-RG2-CAU1-CON1</t>
  </si>
  <si>
    <t>Posibilidad de afectación económica  por posible destinación inadecuada del recurso económico entregado debido a la utilizacion por fuera de los parametros del manual  de inversión por parte de las ligas, para la participación de los atletas en eventos a través de convenios con las Ligas deportivas</t>
  </si>
  <si>
    <t>Por posible destinación inadecuada del recurso económico</t>
  </si>
  <si>
    <t>Debido a la utilizacion inadecuada del recurso por parte  de las ligas, para la participación de los atletas en eventos a través de convenios con las Ligas deportiva</t>
  </si>
  <si>
    <t xml:space="preserve">Muy Baja </t>
  </si>
  <si>
    <t>Los metodólogos de la subgerencia  manualmente realizarán revisión y validan las condiciones y estado de las ligas para luego hacer la Supervisión del convenio según el momento en hagan la solicitud, según la necesidad del servicio.En caso de una desviación en el control se deben implementar medidas para revisar de manera mas profunda los estados de los convenios de la mano con la evidencia del control que son el diligenciamiento de Analisis Financiero, solicitud del siguiente desembolso o liquidación del convenio.</t>
  </si>
  <si>
    <t>Diligenciamiento de Analisis Financiero, solicitud del siguiente desembolso o liquidación del convenio.</t>
  </si>
  <si>
    <t>Muy baja</t>
  </si>
  <si>
    <t>28/02/2026 Verificar los documentos y demas requisitos para suscribir convenios con de apoyo con las organizaciones deportivas, por parte del metodologo supervisor y el par administrativo cada que se asigna recursos para la suscripcion. En este periodo se suscribieron 18 convenios en el mes de enero y durante el mes de febrero se realizaron solicutdes de desembolsos las cuales reposan en los expedientes contractuales y archivos personales de cada supervisor.</t>
  </si>
  <si>
    <t xml:space="preserve">30/04/2026 Verificar las diferentes solicitudes de desembolsos y rendiciones de cuentas que se derivan de las suscripciones de convenios con las organizaciones deportivas. Cada metodologo supervisor revisa y aprueba la documentacion que tengan cumplimiento de los requisitos necesarios para los desemboslso y legalizaciones; lo anterior, queda registro y reposo en el expediente contractual en onedrive y expediente en mercurio </t>
  </si>
  <si>
    <t>30/06/2026 Comprobar la documentacion requerida en las solicitudes de desembolso y rendiciones de cuentas que se deriban de la gestion para entregar recursos a las organizaciones deportivas que suscribiero convenios para la participacion y preparacion deportiva. En este bimestre cada supervisor revisa y aprueba el cumpliento de los requisitos y toda la informacion queda en el expedientes de mercurio.</t>
  </si>
  <si>
    <t>AT-RG3-CAU1-CON1</t>
  </si>
  <si>
    <t>Posibilidad de afectación económica  por destinación inadecuada del recurso económico para la participación y preparación de los atletas de los CEDEP en eventos a través de convenios con las Ligas deportivas debido a la Desviación de los recursos económicos a fines diferentes  para los cuales se celebro el convenio entre indeportes y  las ligas deportivas</t>
  </si>
  <si>
    <t>Por destinación inadecuada del recurso económico para la participación y preparación de los atletas de los CEDEP en eventos a través de convenios con las Ligas deportivas</t>
  </si>
  <si>
    <t>Debido a la Desviación de los recursos económicos a fines diferentes  para los cuales se celebro el convenio entre indeportes y  las ligas deportivas</t>
  </si>
  <si>
    <t>Fraude Externo</t>
  </si>
  <si>
    <t>"El subgrerente de Altos Logros y los Metodólogos realizan de forma manual y cada mes comite para definir, asignar y validar recursos que seran entregados a las ligas que tienen CEDEP y hacer  la Supervisión del convenio o contrato firmado con las ligas deportivas, según el momento en hagan la solicitud, según la necesidad del servicio.En caso de una desviación en el control se deben implementar medidas para revisar de manera mas profunda los estados de los convenios de la mano con la evidencia del control que son el diligenciamiento de Analisis Financiero, solicitud del siguiente desembolso o liquidación del convenio.Diligenciamiento formato:
Registro fotográfico evento"</t>
  </si>
  <si>
    <t>"Diligenciamiento de Analisis Financiero, solicitud del siguiente desembolso o liquidación del convenio.
Diligenciamiento formato:
Registro fotográfico evento"</t>
  </si>
  <si>
    <t xml:space="preserve">28/02/2026 para el bimestre enero y ferbrero no se ralizo seguimiento; debido a que los CEDEP centros de desarrollo deportivo a la fecha no han suscrito convenios para su operacion </t>
  </si>
  <si>
    <t>30/04/2026 En el bimestre marzo y abril, no se realiza seguimiento a los riesgos asosciado a los CEDEP; debido a que, en el primer semestre de 2026 no se suscribieron convenios con las organizaciones deportivas</t>
  </si>
  <si>
    <t xml:space="preserve">30/06/2026 En el bimestre mayo-junio no se detalla seguiento; ya que, durante el año 2026 no se han suscrito convenios con las ligas para la puesta en ejecucion de los Centros de Desarrollo Deportivos </t>
  </si>
  <si>
    <t>AT-RG4-CAU1-CON1</t>
  </si>
  <si>
    <t>Posibilidad de afectacion economica por inasistencia de los atletas  a las evaluaciones programadas que pueda compremeter la salud y rendimiento deportivo de los paraatletas y atletas.  Debido a que los deportistas no consideran la importancia Control biomedico del entrenamiento(CBE)</t>
  </si>
  <si>
    <t>Por inasistencia de los atletas a las evaluaciones programadas que pueda compremeter la salud y rendimiento deportivo de los paraatletas y atletas</t>
  </si>
  <si>
    <t>Debido a que los deportistas no consideran la importancia Control biomedico del entrenamiento(CBE)</t>
  </si>
  <si>
    <t>"El Jefe de la Oficina de Medicina Deportiva de forma manual y cade mes, debe Implementar la estrategia de paso previo al control médico como requisito para la gestión de los apoyos otorgados a atletas y para- atletas y disminuir las inasistencias por parte de los deportista.
En caso de desviación del control expuesto, se debe revisar y ajustar la estrategia, mejorar la comunicación y resolver cualquier problema logístico que impida la efectiva implementación del control médico. Una evaluación continua y la incorporación de feedback de todos los involucrados ayudarán a optimizar el proceso y reducir las inasistencias, de la mano de las evidencias de control formato de atenciones realizadas."</t>
  </si>
  <si>
    <t xml:space="preserve">Mensual </t>
  </si>
  <si>
    <t>Formato de atenciones realizadas</t>
  </si>
  <si>
    <t xml:space="preserve">Leve </t>
  </si>
  <si>
    <t>"28/02/2026No se materializó el riesgo. Se verificó en enero y febrero de 2026, en la Oficina de Medicina Deportiva, que las consultas de salud general, salud deportiva y control médico se realizaron conforme a las solicitudes de los deportistas y del área metodológica.                    
https://indeportesantioquia.sharepoint.com/:x:/r/sites/MEDICINADEPORTIVA/_layouts/15/Doc.aspx?sourcedoc=%7B21AAF528-E828-448D-8B86-AC3E05354882%7D&amp;file=Evaluaciones%202026.xlsx&amp;action=default&amp;mobileredirect=true"</t>
  </si>
  <si>
    <t>"30/04/2026 No se materializó el riesgo. Se verificó en marzo y abril de 2026, en la Oficina de Medicina Deportiva, que las consultas de salud general, salud deportiva y control médico se realizaron conforme a las solicitudes de los deportistas y del área metodológica.                    
https://indeportesantioquia.sharepoint.com/:x:/r/sites/MEDICINADEPORTIVA/_layouts/15/Doc.aspx?sourcedoc=%7B21AAF528-E828-448D-8B86-AC3E05354882%7D&amp;file=Evaluaciones%202026.xlsx&amp;action=default&amp;mobileredirect=true"</t>
  </si>
  <si>
    <t>"30/06/2026 No se materializó el riesgo. Se verificó en marzo y abril de 2026, en la Oficina de Medicina Deportiva, que las consultas de salud general, salud deportiva y control médico se realizaron conforme a las solicitudes de los deportistas y del área metodológica.                    
https://indeportesantioquia.sharepoint.com/:x:/r/sites/MEDICINADEPORTIVA/_layouts/15/Doc.aspx?sourcedoc=%7B21AAF528-E828-448D-8B86-AC3E05354882%7D&amp;file=Evaluaciones%202026.xlsx&amp;action=default&amp;mobileredirect=true"</t>
  </si>
  <si>
    <t>AT-RG5-CAU1-CON1</t>
  </si>
  <si>
    <t xml:space="preserve">Posibilidad de afectacion economica por falta de personal medico  para apoyar los controles biomedicos del entrenamiento(CBE) . Debido a  demoras en la consecucion del personal </t>
  </si>
  <si>
    <t>Por falta de personal medico para apoyar los controles biomedicos del entrenamiento(CBE)</t>
  </si>
  <si>
    <t>Debido a demoras en la consecucion del personal</t>
  </si>
  <si>
    <t>Catastrófico</t>
  </si>
  <si>
    <t>"El Jefe de la Oficina de Medicina Deportiva solicita de forma manual   al área de Talento Humano el nombramiento de personal en los cargos vacantes de la Oficina de Medicina Deportiva que permita mejora la eficiencia en las tareas del área.  Esta actividad se realiza cada año.
En caso de desviación del control expuesto es necesario hacer un seguimiento continuo por parte del Jefe de la Oficina de Medicina con el área de Talento Humano para asegurar que se cubran los vacantes de manera oportuna y efectiva, y se evalúe regularmente el impacto de estos nombramientos en la eficiencia del área.Evidencias del control:
Oficio"</t>
  </si>
  <si>
    <t xml:space="preserve">Oficio </t>
  </si>
  <si>
    <t>Aleatoria</t>
  </si>
  <si>
    <t>"28/02/2026 Se realizó seguimiento al proceso de contratación de los 18 prestadores de servicios requeridos para la atención integral de los deportistas, evidenciando que no se materializa debido a que dicho proceso aún no ha culminado. Este control se efectuó en la Oficina de Medicina Deportiva, durante el mes de marzo de 2026..  
https://indeportesantioquia.sharepoint.com/:x:/r/sites/LeydeTransparenciayAccesoalaInformacinPblica/_layouts/15/Doc.aspx?sourcedoc=%7B3979EA82-A0D0-4C94-B994-BF6F81DD9779%7D&amp;file=2.%20F-CA-89_Plan%20Anual%20de%20Adquisiciones%202026.xlsx&amp;action=default&amp;mobileredirect=true"</t>
  </si>
  <si>
    <t>"30/04/2026 Se realizó seguimiento al proceso de contratación de todos los prestadores de servicios requeridos para la atención integral de los deportistas, evidenciando que no se materializa. Este control se efectuó en la Oficina de Medicina Deportiva, durante el mes de marzo y abril de 2026..  
https://indeportesantioquia.sharepoint.com/:x:/r/sites/LeydeTransparenciayAccesoalaInformacinPblica/_layouts/15/Doc.aspx?sourcedoc=%7B3979EA82-A0D0-4C94-B994-BF6F81DD9779%7D&amp;file=2.%20F-CA-89_Plan%20Anual%20de%20Adquisiciones%202026.xlsx&amp;action=default&amp;mobileredirect=true"</t>
  </si>
  <si>
    <t>"30/06/2026 Se realizó seguimiento al proceso de contratación de todos los prestadores de servicios requeridos para la atención integral de los deportistas, evidenciando que no se materializa. Este control se efectuó en la Oficina de Medicina Deportiva, durante el mes de marzo y abril de 2026..  
https://indeportesantioquia.sharepoint.com/:x:/r/sites/LeydeTransparenciayAccesoalaInformacinPblica/_layouts/15/Doc.aspx?sourcedoc=%7B3979EA82-A0D0-4C94-B994-BF6F81DD9779%7D&amp;file=2.%20F-CA-89_Plan%20Anual%20de%20Adquisiciones%202026.xlsx&amp;action=default&amp;mobileredirect=true"</t>
  </si>
  <si>
    <t>AT-RG6-CAU1-CON1</t>
  </si>
  <si>
    <t>Posibilidad de afectacion reputacional por la no la ejecución oportuna de las actividades del área de Medicina Deportiva considerando las limitaciones presupuestales debido a la falta de recursos para su desarrollo.</t>
  </si>
  <si>
    <t>Por la no la ejecución oportuna de las actividades del área de Medicina Deportiva considerando las limitaciones presupuestales</t>
  </si>
  <si>
    <t>debido a la falta de recursos para su desarrollo.</t>
  </si>
  <si>
    <t>"El Jefe de la Oficina de Medicina Deportiva gestiona  de forma manual y cada año los recursos con la alta dirección.  
En caso de desviación del control expuesto es necesario mantener una comunicación constante por correo electrónico para ajustar las estrategias y recursos según las prioridades de la alta dirección. La capacidad de tomar decisiones informadas y realizar evaluaciones periódicas. La evidencia del control: correo electrónico "</t>
  </si>
  <si>
    <t xml:space="preserve">Correo Electrónico </t>
  </si>
  <si>
    <t>"28/02/2026No se materializó el riesgo. Se verificó en la Oficina de Medicina Deportiva, durante el mes de marzo de 2026, la recepción del presupuesto necesario para dar inicio al cumplimiento de los objetivos misionales. 
 https://indeportesantioquia.sharepoint.com/:x:/r/sites/LeydeTransparenciayAccesoalaInformacinPblica/_layouts/15/Doc.aspx?sourcedoc=%7B3979EA82-A0D0-4C94-B994-BF6F81DD9779%7D&amp;file=2.%20F-CA-89_Plan%20Anual%20de%20Adquisiciones%202026.xlsx&amp;action=default&amp;mobileredirect=true"</t>
  </si>
  <si>
    <t>"30/04/2026 No se materializó el riesgo. Se verificó en la Oficina de Medicina Deportiva, durante el mes de marzo y abril de 2026, la recepción del presupuesto necesario para dar inicio al cumplimiento de los objetivos misionales. 
 https://indeportesantioquia.sharepoint.com/:x:/r/sites/LeydeTransparenciayAccesoalaInformacinPblica/_layouts/15/Doc.aspx?sourcedoc=%7B3979EA82-A0D0-4C94-B994-BF6F81DD9779%7D&amp;file=2.%20F-CA-89_Plan%20Anual%20de%20Adquisiciones%202026.xlsx&amp;action=default&amp;mobileredirect=true"</t>
  </si>
  <si>
    <t>"30/06/2026 No se materializó el riesgo. Se verificó en la Oficina de Medicina Deportiva, durante el mes de abril, mayo y junio de 2026, la recepción del presupuesto necesario para dar inicio al cumplimiento de los objetivos misionales. 
https://indeportesantioquia.sharepoint.com/:x:/r/sites/LeydeTransparenciayAccesoalaInformacinPblica/_layouts/15/Doc.aspx?sourcedoc=%7B3979EA82-A0D0-4C94-B994-BF6F81DD9779%7D&amp;file=2.%20F-CA-89_Plan%20Anual%20de%20Adquisiciones%202026.xlsx&amp;action=default&amp;mobileredirect=true"</t>
  </si>
  <si>
    <t>RD-RG1-CAU1-CON1</t>
  </si>
  <si>
    <t>Posibilidad de afectación reputacional por incumplimiento de los temas programados para los eventos y acompañamientos municipales, debido a variación de la planeación del cronograma preestablecido.</t>
  </si>
  <si>
    <t>Por incumplimiento de los temas programados para los eventos de los eventos y acompañamientos  municipales.</t>
  </si>
  <si>
    <t>Debido a variación del cronograma y temáticas de los eventos.</t>
  </si>
  <si>
    <t xml:space="preserve">Ejecución y Administración de procesos. </t>
  </si>
  <si>
    <t>El Lider del proceso, (profesional Universitario) y  equipo de trabajo (técnicos y contratistas), de forma manual Verifican el cumplimiento de los cronográmas de tabajo, a través de informes mensuales. En caso de haber incumplimiento del cronográma se reprogramará, se evaluarán las razones y se socializará con el equipo de trabajo y los usuarios para dar continuidad  y cumplimiento al cronográma.Como evidencia del control se tendrá el archivo excel y los informes mensuales.</t>
  </si>
  <si>
    <t>mensualmente</t>
  </si>
  <si>
    <t>archivo excel y los informes mensuales.</t>
  </si>
  <si>
    <t>12/03/2026 El profesional del proceso Deporte Formativo y su equipo de trabajo en el mes de febrero revisamos los riesgos y identificamos que No se materializa ya que se inicia la planeación del cronograma para la vigencia 2026 y aún no se ha publicado y/o ofertado acciones externas a la entidad.</t>
  </si>
  <si>
    <t>06/05/2026 El profesional del proceso Deporte Formativo y su equipo de trabajo en el mes de  abril revisamos los riesgos y identificamos que No se materializa ya que se proyectó el cronograma de vicitas de los promotores departamentales para la vigencia 2026 teniendo en cuenta los municipios que en las dos últimas vigencias no han sido priorizados y mes a mes se confirma con los municipios para que nos aprueben su disponibilidad.</t>
  </si>
  <si>
    <t>08/07/2026 El profesional del proceso Deporte Formativo y su equipo de trabajo en el mes de  junio revisamos los riesgos y identificamos que No se materializa ya que se proyectó el cronograma de vicitas de los promotores departamentales para la vigencia 2026 teniendo en cuenta los municipios que en las dos últimas vigencias no han sido priorizados y mes a mes se confirma con los municipios para que nos aprueben su disponibilidad y se ha logrado llegar a 44 municipios de manera presencial.</t>
  </si>
  <si>
    <t>JD-RG1-CAU1-CON1</t>
  </si>
  <si>
    <t>Posibilidad de afectación reputacional por incumplimiento de la ejecución de los juegos debido al retraso en la configuración de los parametros de inscripción para los diferentes eventos deportivos por fallas externas del sistema</t>
  </si>
  <si>
    <t>por incumplimiento de la ejecución de los juegos</t>
  </si>
  <si>
    <t xml:space="preserve"> debido al retraso en la configuración de los parametros de inscripción para los diferentes eventos deportivos por fallas externas del sistema</t>
  </si>
  <si>
    <t>Fallas Tecnológicas</t>
  </si>
  <si>
    <t>"06/03/2026 El técnico administrativo de Juegos Deportivos Institucionales  encargado de implementar la plataforma, realiza la parametrización con antelación para ejecutar pruebas de ensayo error,  valida de forma manual su correcto funcionamiento antes de que sea habilitada a los usuarios.
En caso de que se presente algún error se recurre al soporte técnico del área de sistemas para el correcto funcionamiento mientras paralelamente se da inicio con todas las actividades de plataforma orientada a los JDI.
Como evidencia del control se presentaran pantallazos a modo de prueba evidenciando errores y aciertos del proceso de inscripción.
"</t>
  </si>
  <si>
    <t>Pantallazos a modo de prueba evidenciando errores y aciertos del proceso de inscripción.</t>
  </si>
  <si>
    <t>Automático</t>
  </si>
  <si>
    <t>06/03/2026: En el primer bimestre el riesgo no se materializó ya que apenas se está realizando la parametrización para los Juegos Campesinos y no se a habilitado para el público.</t>
  </si>
  <si>
    <t>"29/04/2026: La revisión la realizan la auxiliar administrativa Sandra Milena Calle Bedoya y el contratista Edwin Aullon, en el segundo bimestre el riesgo no se materializó ya que aún se está realizando la parametrización para los Juegos Campesinos y no se a habilitado para el público.
https://indeportesantioquia.sharepoint.com/:f:/r/sites/SGC2/Documentos%20compartidos/OTROS%20DOCUMENTOS/Evidencias%202026/Sub%20Fomento/GESTI%C3%93N%20RIESGOS%20JDI/JD-RG1-CAU1-CON1?csf=1&amp;web=1&amp;e=VkKDCB
"</t>
  </si>
  <si>
    <t>"25/06/2026: La revisión la realizan la auxiliar administrativa Sandra Milena Calle Bedoya y el contratista Edwin Aullon, en el tercer bimestre el riesgo no se materializó, ya que se ha cumplido con los tiempos establecidos en el cronograma y todos los municipios pudieron realizar la inscripción y cargue documental para los Juegos Deportivos Campesinos y los Juegos Intercolegiados, de acuerdo a lo establecido en las cartas fundamentales. 
En los casos que se presentaron errores se les corrigió al momento de la notificación.
https://indeportesantioquia.sharepoint.com/:f:/r/sites/SGC2/Documentos%20compartidos/OTROS%20DOCUMENTOS/Evidencias%202026/Sub%20Fomento/GESTI%C3%93N%20RIESGOS%20JDI/JD-RG1-CAU1-CON1?csf=1&amp;web=1&amp;e=VkKDCB
"</t>
  </si>
  <si>
    <t>JD-RG2-CAU1-CON1</t>
  </si>
  <si>
    <t xml:space="preserve"> Fomentar la práctica del deporte, la educación física y la recreación en el departamento de Antioquia a través del diseño y acompañamiento de programas y proyectos orientados a la población en general y grupos especiales.</t>
  </si>
  <si>
    <t>Posibilidad de afectación reputacional por   por la no ejecución de los Juegos debido a la falta de sedes disponibles.</t>
  </si>
  <si>
    <t>falta de postulaciones de los municipios para ser sede de ejecución de los juegos</t>
  </si>
  <si>
    <t>Desmotivación en los municipios para la realización de los juegos en calidad de anfitriones</t>
  </si>
  <si>
    <t>Ejecución y Administración de procesos</t>
  </si>
  <si>
    <t>"06/03/2026 La subgerencia de Fomento y Desarrollo Deportivo de forma manual, traza las directrices para motivar a los municipios a participar en la convocatoria para la postulacion de sedes de los juegos deportivos institucionales en cada vigencia y se socializa en cada una de las subregiones a través de los diferentes canales de comunicación.
En caso de que no se postule ningún Municipio para el desarrollo de los eventos deportivos, se debe declarar desierta la convocatoria, debido a que Indeportes no cuenta con una insfraestructura propia  para albergar  deportistas y desarrollar las competencias, posteriormente el promotor de la respectiva subregión de forma individual indaga y motiva a cada municipio hasta encontrar un candidato que ejerza como sede. 
Como evidencia queda la convocatoria de sedes, las postulaciones de los municipios, la verificacion y evaluación técnica a los interesados y la circular con las sedes definidas."</t>
  </si>
  <si>
    <t>Anual</t>
  </si>
  <si>
    <t>Convocatoria de sedes, las postulaciones de los municipios, la verificacion y evaluación técnica a los interesados y la circular con las sedes definidas.</t>
  </si>
  <si>
    <t>"06/03/2026: Auque no se han definido las sedes, el riesgo no se materializó debido a que la convocatora tuvo gran acogida y en todas las subregiones se presentaron municipios aspirantes a ser sede en cada uno de los juegos (Escolares, Intercolegiados, Departamentales y Campesinos).
https://indeportesantioquia.sharepoint.com/:f:/r/sites/SGC2/Documentos%20compartidos/OTROS%20DOCUMENTOS/Evidencias%202026/Sub%20Fomento/GESTI%C3%93N%20RIESGOS%20JDI/JD-RG2-CAU1-CON1?csf=1&amp;web=1&amp;e=bl07ni"</t>
  </si>
  <si>
    <t>"29/04/2026: La revisión la realizan la auxiliar administrativa Sandra Milena Calle Bedoya y el contratista Edwin Aullon, para el segundo bimestre no se materializó el riesgo ya que se conto con una masiva participación de los municipios de las diferentes subregiones y se realizó el debido proceso para la asignación de sede para todos los Juegos Deportivos Institucionales.
https://indeportesantioquia.sharepoint.com/:f:/r/sites/SGC2/Documentos%20compartidos/OTROS%20DOCUMENTOS/Evidencias%202026/Sub%20Fomento/GESTI%C3%93N%20RIESGOS%20JDI/JD-RG2-CAU1-CON1?csf=1&amp;web=1&amp;e=bl07ni"</t>
  </si>
  <si>
    <t>"25/06/2026: La revisión la realizan la auxiliar administrativa Sandra Milena Calle Bedoya y el contratista Edwin Aullon, para el tercer bimestre no se materializó el riesgo ya que se conto con una masiva participación de los municipios de las diferentes subregiones y se realizó el debido proceso para la asignación de sede para todos los Juegos Deportivos Institucionales.
https://indeportesantioquia.sharepoint.com/:f:/r/sites/SGC2/Documentos%20compartidos/OTROS%20DOCUMENTOS/Evidencias%202026/Sub%20Fomento/GESTI%C3%93N%20RIESGOS%20JDI/JD-RG2-CAU1-CON1?csf=1&amp;web=1&amp;e=bl07ni"</t>
  </si>
  <si>
    <t>PR-RG1-CAU1-CON1</t>
  </si>
  <si>
    <t>La posibilidad de afectación reputacional por baja  oferta en los proyectos debido a la falta de inversión de recursos.</t>
  </si>
  <si>
    <t xml:space="preserve">Baja oferta en los proyectos </t>
  </si>
  <si>
    <t xml:space="preserve">Falta de inversión de recursos </t>
  </si>
  <si>
    <t>"La profesinoal que tiene asignado el proceso, de forma manual se reunira bimensual con el Subgerente de Fomento y Desarollo deportivo para valir las actividades vs la ejecución y este buscará gestionar los recursos asignados en el presupuesto, incorporaciones para distribuir los mismos a cada proyecto, en comité de Gerencia para tener suficiente oferta de proyectos y actividades que garanticen el cumplimiento de los indicadores del plan de desarrollo. 
En caso de que no se entregan mas recursos se validara en el PAA los recursos disponibles para asignarlos a los proyectos deficitados. 
La evidencia es resumen escrito de reunión con el Subgerente  y modificaciones del PAA   
"</t>
  </si>
  <si>
    <t xml:space="preserve">BIMESTRAL </t>
  </si>
  <si>
    <t xml:space="preserve">PAA Y RESUMEN REUNION </t>
  </si>
  <si>
    <t>24/03/2026: La PU de Recreación revisa el riesgo, y se concluye que el riesgo no se ha materializado para este bimestre. Ya que se han realizado varias reuniones con el Subgerente de Fomento y Desarrollo Deportivo para revisar y aprobar los eventos planeados para este año.</t>
  </si>
  <si>
    <t>05/05/2026: La PU de Recreación revisa el riesgo, y se concluye que el riesgo no se ha materializado para este bimestre. Ya que se han realizado reuniones con el Subgerente de Fomento y Desarrollo Deportivo para revisar y aprobar los eventos planeados para este año.</t>
  </si>
  <si>
    <t>08/07/2026: La PU de Recreación revisa el riesgo, y se concluye que el riesgo no se ha materializado para este bimestre ya que se ha realizado reunión con el Subgerente de Fomento y Desarrollo Deportivo para revisar y aprobar los eventos planeados para este año.</t>
  </si>
  <si>
    <t>PR-RG2-CAU1-CON1</t>
  </si>
  <si>
    <t>La posibilidad de afectación reputacional por retrasos en la oferta de actividades del proyecto  debido a inadecuada planeación por parte del proceso del compenente técnico.</t>
  </si>
  <si>
    <t>Retrasos en la oferta de actividades del proyecto</t>
  </si>
  <si>
    <t>Inadecuada planeación por parte del proceso del compenente técnico.</t>
  </si>
  <si>
    <t>"La profesinoal que tiene asignado el proceso, de imeplementa el control de forma manual y se reune bimensual con el Subgerente de Fomento y Desarollo deportivo para validar las actividades vs la ejecución y este buscará gestionar los recursos asignados en el presupuesto, incorporaciones para distribuir los mismos a cada proyecto, en comité de Gerencia para tener suficiente oferta de proyectos y actividades que garanticen el cumplimiento de los indicadores del plan de desarrollo.
En caso de que no se entregan mas recursos se validara en el PAA los recursos disponibles para asignarlos a los proyectos deficitados.
La evidencia es resumen escrito de reunión con el Subgerente  y modificaciones del PAA  
"</t>
  </si>
  <si>
    <t xml:space="preserve">RESUMEN DE REUNION </t>
  </si>
  <si>
    <t>24/03/2026: La PU de Recreación revisa el riesgo, y se concluye que el riesgo no se ha materializado para este bimestre. Se realizaron algunas reuniones con el equipo de trabajo del programa, con los lideres de Deporte formativo, Actividad física y con Acompañamiento Institucional con el fin de iniciar el proceso de planeación de los diferentes eventos.</t>
  </si>
  <si>
    <t>05/05/2026: La PU de Recreación revisa el riesgo, y se concluye que el riesgo no se ha materializado para este bimestre. Se realizaron algunas reuniones con el equipo de trabajo del programa, con los lideres de Deporte formativo, Actividad física y con Acompañamiento Institucional con el fin de iniciar el proceso de planeación de los diferentes eventos.</t>
  </si>
  <si>
    <t>08/07/2026: La PU de Recreación revisa el riesgo, y se concluye que el riesgo no se ha materializado para este bimestre. Se realizaron algunas reuniones con el equipo de trabajo del programa, con los lideres de Deporte formativo, Actividad física y con Acompañamiento Institucional con el fin de iniciar el proceso de planeación y cotización de los diferentes eventos.</t>
  </si>
  <si>
    <t>PR-RG3-CAU1-CON1</t>
  </si>
  <si>
    <t>La posibilidad de afectación reputacional Por concurrencia de actividades de otros programas. Debido a Inadecuada comunicación de los cronogramas de trabajo de los programas</t>
  </si>
  <si>
    <t>Por concurrencia de actividades de otros programas.</t>
  </si>
  <si>
    <t>Debido a Inadecuada comunicación de los cronogramas de trabajo de los programas</t>
  </si>
  <si>
    <t>"La profesional que tiene asignado el proceso, realiza el control de forma manual y se reunira  desde el inicio de los programas  con los demas lideres y el Subgerente de Fomento y Desarollo deportivo para validar cronogramas de  las actividades anuales de la Subgerencia y  socializarlas de forma mensual para evitar la concurrencia. En caso de que no se hagan estas reuniones a principio del año    habrá la posibilidad de falta de coordinación y riesgo de repetición de actividades.  Como evidencia del control esta el cronograma y actas de reunión 
"</t>
  </si>
  <si>
    <t>"Cronograma
Actas de reunión"</t>
  </si>
  <si>
    <t>24/03/2026: La PU de Recreación revisa el riesgo, y se concluye que el riesgo no se ha materializado para este bimestre. Ya que se inició el proceso de planeación de los diferentes eventos y se organizará un cronograma donde se incluyan de los diferentes programas de la Subgerencia de Fomento y Desarrollo Deportivo para que las actividades no se crucen y permitan el desarrollo normal de cada una de ellas.</t>
  </si>
  <si>
    <t>05/05/2026: La PU de Recreación revisa el riesgo, y se concluye que el riesgo no se ha materializado para este bimestre. Ya que se inició el proceso de planeación de los diferentes eventos y se organizó un cronograma donde se incluyan de los diferentes programas de la Subgerencia de Fomento y Desarrollo Deportivo para que las actividades no se crucen y permitan el desarrollo normal de cada una de ellas.</t>
  </si>
  <si>
    <t>08/07/2026: La PU de Recreación revisa el riesgo, y se concluye que el riesgo no se ha materializado para este bimestre. Ya que se inició el proceso de planeación de los diferentes eventos y se organizó un cronograma tentativo de recreación donde se corroboran las actividades de los diferentes programas de la Subgerencia de Fomento y Desarrollo Deportivo con el fin que las actividades no se crucen y permitan el desarrollo normal de cada una de ellas.</t>
  </si>
  <si>
    <t>AF-RG1-CAU1-CON1</t>
  </si>
  <si>
    <t>El profesional que tiene asignado el proceso realiza el control de modo manual y se reunirá de forma bimensual con el Subgerente de Fomento y Desarollo deportivo para validar las actividades vs la ejecución y este buscará gestionar los recursos asignados en el presupuesto, incorporaciones para distribuir los mismos a cada proyecto, en comité de Gerencia para tener suficiente oferta de proyectos y actividades que garanticen el cumplimiento de los indicadores del plan de desarrollo. En caso de que no se entregan mas recursos se validará en el PAA los recursos disponibles para asignarlos a los proyectos deficitados. La evidencia es resumen escrito de reunión con el Subgerente  y modificaciones del PAA</t>
  </si>
  <si>
    <t>24/03/2026: El PU de Actividad física revisa el riesgo, y se concluye que el riesgo no se ha materializado para este bimestre. Ya que se han realizadovarias reuniones con el Subgerente de Fomento y Desarrollo Deportivo para revisar y aprobar los eventos planeados para este año.</t>
  </si>
  <si>
    <t>06/05/2026 El PU de Actividad física revisa el riesgo, y se concluye que el riesgo no se materializó para este bimestre. Ya que se realizaron varias reuniones con el Subgerente de Fomento y Desarrollo Deportivo para revisar y aprobar los eventos planeados para este año.</t>
  </si>
  <si>
    <t>"08/07/2026 El PU de Actividad física revisa el riesgo, y se concluye que el riesgo no se materializó para este bimestre. Ya que se realizaron varias reuniones con el Subgerente de Fomento y Desarrollo Deportivo para revisar y aprobar los eventos planeados para este año.
Las evidencias se encuntran en la carpeta de evidencias 2026 SharePoint"</t>
  </si>
  <si>
    <t>AF-RG2-CAU1-CON1</t>
  </si>
  <si>
    <t>El profesional que tiene asignado el proceso realiza el control de modo manual y se reunirá de forma bimensual con el Subgerente de Fomento y Desarollo deportivo para validar las necesidades y el seguimiento a los procesos contractuales de las actividades vs la planeación de cada una. En caso de que no se hayan avanzado, se tomarán medidas de contingencia si es por parte del área y si es de otro proceso, el Subgerente lo gestionará con el jefe responsable del proceso y  llevará esta situación a comité de Gerencia. Como evidencia del control esta el resumen de reunión.</t>
  </si>
  <si>
    <t>24/03/2026: El PU de Actividad física revisa el riesgo, y se concluye que el riesgo no se ha materializado para este bimestre. Se realizaron algunas reuniones con el equipo de trabajo del programa, con los lideres de Deporte y Recreación y con Acompañamiento Institucional con el fin de iniciar el proceso de planeación de los diferentes eventos.</t>
  </si>
  <si>
    <t>06/05/2026  El PU de Actividad física revisa el riesgo, y se concluye que el riesgo no se materializó para este bimestre. Ya que se realizaron varias reuniones con el equipo de trabajo del programa, con los lideres de Deporte, Recreación y con Acompañamiento Institucional con el fin de continuar el proceso de planeación de los diferentes eventos.</t>
  </si>
  <si>
    <t>"08/07/2026  El PU de Actividad física revisa el riesgo, y se concluye que el riesgo no se materializó para este bimestre. Ya que se realizó la reunión con el equipo de trabajo del programa, con los lideres de Deporte, Recreación y con Acompañamiento Institucional con el fin de continuar el proceso de planeación de los diferentes eventos.
Las evidencias se encuntran en la carpeta de evidencias 2026 SharePoint"</t>
  </si>
  <si>
    <t>AF-RG3-CAU1-CON1</t>
  </si>
  <si>
    <t>El profesional que tiene asignado el proceso de modo manual, se reunirá desde el inicio de los programas con los demás líderes y el Subgerente de Fomento y Desarollo deportivo para validar cronogramas de las actividades anuales de la Subgerencia y socializarlas de forma mensual para evitar la concurrencia.    En caso de que no se realice estas reuniones, existe la probabilidad de que se crucen los programas de la subgerencia y exista baja participación, como evidencia del control esta el cronograma y las actas de reuniones.</t>
  </si>
  <si>
    <t>24/03/2026: El PU de Actividad física revisa el riesgo, y se concluye que el riesgo no se ha materializado para este bimestre. Ya que se inicio el proceso de planeación de los diferentes eventos y se organizará un cronograma donde se incluyan de los diferentes programas de la Subgerencia de Fomento y Desarrollo Deportivo para que las actividades no se crucen y permitan el desarrollo normal de cada una de ellas.</t>
  </si>
  <si>
    <t>06/05/2026 El PU de Actividad física revisa el riesgo, y se concluye que el riesgo no se materializó en este bimestre. Ya que se continuo el proceso de planeación de los diferentes eventos y se organizó un cronograma general de los diferentes programas de la Subgerencia de Fomento y Desarrollo Deportivo para que se puedan desarrollar cada una de ellas.</t>
  </si>
  <si>
    <t>"08/07/2026 El PU de Actividad física revisa el riesgo, y se concluye que el riesgo no se materializó en este bimestre. Ya que se continuo el proceso de planeación de los diferentes eventos y se revisó el cronograma general de los diferentes programas de la Subgerencia de Fomento y Desarrollo Deportivo para que se puedan desarrollar cada una de ellas.
Las evidencias se encuntran en la carpeta de evidencias 2026 SharePoint"</t>
  </si>
  <si>
    <t>AC-RG5-CAU1-CON1</t>
  </si>
  <si>
    <t>Coordinador de Infraestructura Física</t>
  </si>
  <si>
    <t>Posibilidad de afectación reputacional por otorgar una viabilidad sin el cumplimiento de la totalidad de los requisitos contemplados en la ficha F-AC-01 debido a Falta de rigurosidad en la revisión técnica, administrativa, financiera, ambiental, social y legal</t>
  </si>
  <si>
    <t>por otorgar una viabilidad sin el cumplimiento de la totalidad de los requisitos contemplados en la ficha F-AC-01</t>
  </si>
  <si>
    <t>debido a Falta de rigurosidad en la revisión técnica, administrativa, financiera, ambiental, social y legal</t>
  </si>
  <si>
    <t>Ejecución Administración de Recursos</t>
  </si>
  <si>
    <t xml:space="preserve">Alto </t>
  </si>
  <si>
    <t>"El Equipo interdisciplinario de la Subgerencia de Escenarios (Financiero, técnico y Ambiental) que le asignaron el proyecto   valida el cumplimiento de todos los requisitos establecidos en la  ficha de viabilización de proyectos para decidir su aprobación, de acuerdo con la información aportada por el Municipio.                
Si el proyecto no cumple con las condiciones requeridas en la viabilización se le devuelve al municpio para las correcciones y ajustes y  se realizan las mesas técnicas correspondientes.  
Como evidencia del proceso se tienen las fichas de viabilización, formato F-AC-01 debidamente firmada por cada uno de lo roles y con los soportes correspondientes "</t>
  </si>
  <si>
    <t xml:space="preserve">formato F-AC-01 debidamente firmada por cada uno de lo roles y con los soportes correspondientes y Acta de las mesas técnicas de ser el caso </t>
  </si>
  <si>
    <t>7/07/2026 GCM: la subgerencia aún no inicia con viabilización de proyectos. Por lo que no se identifican nuevos riesgos ni se tienen evidencias para aportar</t>
  </si>
  <si>
    <t>AC-RG6-CAU1-CON1</t>
  </si>
  <si>
    <t xml:space="preserve">Posibilidad de afectación económica, por contratos y/o convenios sin garantias para reclamaciones ante aseguradoras, debido a inoportunidad en la actualiciones requeridas en las polizas. </t>
  </si>
  <si>
    <t>por contratos y/o convenios sin garantias para reclamaciones anter aseguradoras, debido a inoportunidad en la actualiciones</t>
  </si>
  <si>
    <t>debido a inoportunidad en la actualiciones requeridas en las polizas.</t>
  </si>
  <si>
    <t>"El supervisor del  contrato o convenio con apoyo del jurídico cada que se firme o modificque un convenio  enviará una comunicación oficial donde exigirá las pólizas actualizadas de acuerdo a la matriz de riesgos y a las condiciones contractuales, mencionando las consecuencias de no cumplir con este obligación contractual. 
En caso de aplicarse el control y que el  contratista no envie las polizas correspondientes se debe  validar con la Oficina Asesora Juridica el incio de un proceso de incumplimiento contractual. 
La evidencia es  la comunicación enviada al contratista 
                                                              "</t>
  </si>
  <si>
    <t xml:space="preserve">Se genera una comunicación formal al contratista </t>
  </si>
  <si>
    <t xml:space="preserve">Sin documentar </t>
  </si>
  <si>
    <t>27/02/2026 GCM: Todos los convenios de 2025 tienen sus pólizas actualizadas. El supervisor y el jurídico verifican la actualización de esta cada que se hace un modificatorio. Se puede veroificar en los convenios 2025 en Secop</t>
  </si>
  <si>
    <t>28/04/2026 GCM: Todos los convenios de 2025 tienen sus pólizas actualizadas. El supervisor y el jurídico verifican la actualización de esta cada que se hace un modificatorio. Se puede verificar en los convenios 2025 en Secop</t>
  </si>
  <si>
    <t>7/07/2026 GCM: Todos los convenios viabilizados en 2025 tienen sus pólizas actualizadas. El supervisor y el jurídico verifican la actualización de esta cada que se hace un modificatorio. Se puede verificar en los convenios 2025 en Secop</t>
  </si>
  <si>
    <t>AC-RF2-CAU-CON1</t>
  </si>
  <si>
    <t xml:space="preserve">Posibilidad de efecto dañoso, por  obras que no cumplen con estandares de calidad, funcionalidad, costos, cantidades;  debido a  la inadecuada planificación, control y supervisión de los proyectos. </t>
  </si>
  <si>
    <t>por  obras que no cumplen con estandares de calidad, funcionalidad, costos, cantidades</t>
  </si>
  <si>
    <t>debido a la inadecuada planificación, control y supervisión de los proyectos.</t>
  </si>
  <si>
    <t xml:space="preserve">Fiscal </t>
  </si>
  <si>
    <t>Extremo</t>
  </si>
  <si>
    <t>"El Jefe de la Subgerencia de Escenarios Deportivos y Equpamiento verificará que  el profeisonal univeristario de la Subgerencia que sea designado como rol técnico del CAE en la elaboración de los Estudios previos, sea también designado como suprevisor del  convenio y/o contato y que este ejerza la supervisión de acuerdo al Manual de Supervisión e interventoria de Indeportes Antioquia en caso de ocurrir algun inconveniente se verificarán las condiciones de las supervisiones que se lleven. lo cual quedará documentado en la comunicación del CAE, la designación de supervisión y los informes de supervisión respectivos.
La evidencia son todos los documentos de segumiento del supervisor tales como: comunicaciones, informes de supervisión, informes de visitas al proyecto, actas de reuniones, informes de interventoría, entre otros."</t>
  </si>
  <si>
    <t>Documentos de segumiento del supervisor tales como: comunicaciones, informes de supervisión, informes de visitas al proyecto, actas de reuniones, informes de interventoría, entre otros.</t>
  </si>
  <si>
    <t>27/02/2026 GCM A la fecha se han terminado 18 proyectos de victorias tempranas (tasa de seguriad) y no se tiene evidencias de deficiencias técncias en la ejecución.</t>
  </si>
  <si>
    <t>28/04/2026 GCM A la fecha se han terminado 21 proyectos de victorias tempranas (tasa de seguriad) y no se tiene evidencias de deficiencias técncias en la ejecución.</t>
  </si>
  <si>
    <t>7/07/2026 GCM Este año se han terminado 32 proyectos entre construcción y mejoramiento (tasa de seguriad y recursos propios) y no se tiene evidencias de deficiencias técncias en la ejecución.</t>
  </si>
  <si>
    <t>SC-RG1-CAU1-CON1</t>
  </si>
  <si>
    <t>Atender a la ciudadanía mediante la implementación de políticas de servicio y protocolos de atención, a través de los diferentes canales, satisfaciendo las necesidades y expectativas de los grupos de valor, con calidad, equidad y oportunidad. ​​​​​​​​​​​​​​​​​​​​​</t>
  </si>
  <si>
    <t>Posibilidad de afectación reputacional por el incumplimiento de las directrices dadas al instituto, debido a el direccionamiento inadecuado de peticiones ciudadanas relacionadas con el acceso a programas, trámites y servicios, o por la emisión de información de baja calidad hacia el ciudadano.</t>
  </si>
  <si>
    <t>por el incumplimiento de las directrices dadas al instituto</t>
  </si>
  <si>
    <t>debido a la emisión de información de baja calidad hacia el ciudadano.</t>
  </si>
  <si>
    <t>"El Gestor de Servicio al Ciudadano de modo manual, será responsable de la ejecución y revison de la calidad de la respuesta de cada PQRSDF minimo cada mes, atravez de un archivo de excel donde se revisa el 100% de las respuestas emitidas.
En caso de incumplimiento respecto a las acciones establecidas,se envia infrome de calidad de la respuesta a la depedencia que presente la novedad. Este riesgo se materilaiza cuando la revisión se detecta un numero mayor a 10% PQRSDF con respuesta de baja calidad durante el mes.
La evidencia de este proceso se encuentra registrada en una base de datos, la cual contiene información sobre la revisión de la calidad de la respuesta y la dependencia encargada de su gestión."</t>
  </si>
  <si>
    <t>Permanente/Mensual</t>
  </si>
  <si>
    <t>https://indeportesantioquia.sharepoint.com/sites/SGC2/Documentos%20compartidos/Forms/AllItems.aspx?csf=1&amp;web=1&amp;e=WgutpI&amp;CID=fd9bfed0%2D27b1%2D46af%2Daf47%2Db565c20d65bb&amp;FolderCTID=0x012000C5E9938B695C614F81B31A90AFB16CA6&amp;id=%2Fsites%2FSGC2%2FDocumentos%20compartidos%2FServicio%20al%20Ciudadano%2FPQRSDF%2FINDICADOR%20DE%20GESTI%C3%93N%20DE%20OPORTUNIDAD%20PQRSDF%202026</t>
  </si>
  <si>
    <t>"04/11/2025: El equipo de Servicio al Ciudadano realiza un monitoreo diario del tablero de PQRSDF, el cual se comparte con las dependencias para asegurar un seguimiento efectivo. Se emiten alertas y reportes de calidad que fortalecen la gestión.
Durante el mes de enero no se presentaron respuestas con novedades de calidad. Gracias a este control continuo, el riesgo no se ha materializado."</t>
  </si>
  <si>
    <t>"30/04/2026: Durante el periodo evaluado, el riesgo no se materializó, evidenciando que los controles implementados para la verificación y correcta asignación de las PQRSDF han sido efectivos. Las revisiones periódicas y los mecanismos de seguimiento permitieron garantizar el adecuado direccionamiento de las solicitudes, así como la detección y corrección oportuna de posibles desviaciones, asegurando la calidad y oportunidad en la gestión.
https://indeportesantioquia.sharepoint.com/sites/SGC2/Documentos%20compartidos/Forms/AllItems.aspx?csf=1&amp;web=1&amp;e=WgutpI&amp;CID=6b089b24%2Dc627%2D4213%2Da56a%2D6e9643c1e401&amp;FolderCTID=0x012000C5E9938B695C614F81B31A90AFB16CA6&amp;id=%2Fsites%2FSGC2%2FDocumentos%20compartidos%2FServicio%20al%20Ciudadano%2FPQRSDF%2FINDICADOR%20DE%20GESTI%C3%93N%20DE%20OPORTUNIDAD%20PQRSDF%202026"</t>
  </si>
  <si>
    <t>"25/06/2026: Durante la vigencia evaluada se evidenció la aplicación del control mediante la sensibilización en principios éticos y la divulgación de los canales de denuncia y formularios PQRSDF. De acuerdo con la revisión realizada, no se presentaron casos relacionados con la exigencia de beneficios indebidos, por lo que se concluye que el riesgo no se materializó durante el período evaluado.
https://indeportesantioquia.sharepoint.com/:b:/s/SGC2/IQD01vb_7IInQr82bJ9oiAUxATdXKhmd321Ge0nEzUt3Fps?email=adrodriguez%40indeportesantioquia.gov.co&amp;e=doVRXc"</t>
  </si>
  <si>
    <t>SC-RG1-CAU1-CON2</t>
  </si>
  <si>
    <t>Posibilidad de afectación reputacional por el incumplimiento de las directrices dadas al instituto, debido direccionamiento inadecuado de peticiones ciudadanas relacionadas con el acceso a programas, trámites y servicios, o por la emisión de información de baja calidad hacia el ciudadano.</t>
  </si>
  <si>
    <t>debido direccionamiento inadecuado de peticiones ciudadanas relacionadas con el acceso a programas, trámites y servicios, o por la emisión de información de baja calidad hacia el ciudadano</t>
  </si>
  <si>
    <t>"El El Gestor de Servicio al Ciudadano  de forma manual, verifica semanalmente el tablero con los estados e indicadores de incumplimiento.
En caso de presentarse un incumplimiento o próximo vencimiento, se genera la alertas y se envía a través de correo electrónico.  Este riesgo se materilaizacunado e indicador qued por debajo del 95%  o en su defecto mayor a 12 PQRSDF conn respuesta extemporanea durante el trimestre.
Como evidencias quedan los informes periodicos del tablero y los correos electrónicos."</t>
  </si>
  <si>
    <t>Semanal/Trimestral</t>
  </si>
  <si>
    <t>https://app.powerbi.com/view?r=eyJrIjoiYzc4OWYxZTItMTBmYS00NWM4LThlYTEtY2JmYTE5NTVkNjk2IiwidCI6ImI3YmJkOWQ2LTczODItNGZiMS05MDUxLWIxNmVjMGZlM2RhZCIsImMiOjR9</t>
  </si>
  <si>
    <t>22/08/2025: El seguimiento a la posible materialización de este riesgo se basa en el monitoreo de PQRSDF vencidas, considerando como indicador crítico la existencia de más de 4 casos vencidos en un mes, o 12 en un trimestre, lo cual representa el 50% del promedio acumulado, se han implementado acciones de mejora, entre ellas la emisión de alertas semanales y la elaboración de informes mensuales de cierre de gestión, con el fin de fomentar una cultura de gestión oportuna. Gracias a estos controles, que han demostrado ser eficaces, durante el presente bimestre no se ha registrado la materialización del riesgo.</t>
  </si>
  <si>
    <t>"30/04/2026: Durante el periodo evaluado, el riesgo no se materializó, ya que el porcentaje de PQRSDF con respuestas de baja calidad se mantuvo por debajo del 10% establecido. Esto evidencia que los controles implementados, como la revisión mensual del 100% de las respuestas y el seguimiento mediante informes de calidad a las dependencias, han sido efectivos para garantizar la mejora continua y el cumplimiento de los estándares definidos.
https://indeportesantioquia.sharepoint.com/sites/SGC2/Documentos%20compartidos/Forms/AllItems.aspx?csf=1&amp;web=1&amp;e=WgutpI&amp;CID=6b089b24%2Dc627%2D4213%2Da56a%2D6e9643c1e401&amp;FolderCTID=0x012000C5E9938B695C614F81B31A90AFB16CA6&amp;id=%2Fsites%2FSGC2%2FDocumentos%20compartidos%2FServicio%20al%20Ciudadano%2FPQRSDF%2FINDICADOR%20DE%20GESTI%C3%93N%20DE%20OPORTUNIDAD%20PQRSDF%202026"</t>
  </si>
  <si>
    <t>"25/06/2026: Durante la vigencia evaluada no se materializó el riesgo. De acuerdo con la revisión mensual realizada por el Gestor de Servicio al Ciudadano sobre el 100% de las respuestas emitidas a las PQRSDF, no se evidenciaron respuestas clasificadas con baja calidad ni se superó el umbral establecido para la materialización del riesgo. Asimismo, cuando se identificaron oportunidades de mejora, se realizaron las respectivas acciones de retroalimentación a las dependencias responsables. La evidencia de las revisiones efectuadas y sus resultados reposa en la base de datos de control y seguimiento de la calidad de las respuestas.
https://indeportesantioquia.sharepoint.com/sites/SGC2/Documentos%20compartidos/Forms/AllItems.aspx?csf=1&amp;web=1&amp;e=WgutpI&amp;CID=fad28a6c%2D57b2%2D4b90%2D8aa7%2D49cc39d66fcf&amp;FolderCTID=0x012000C5E9938B695C614F81B31A90AFB16CA6&amp;id=%2Fsites%2FSGC2%2FDocumentos%20compartidos%2FServicio%20al%20Ciudadano%2FPQRSDF%2FINDICADOR%20DE%20GESTI%C3%93N%20DE%20OPORTUNIDAD%20PQRSDF%202026"</t>
  </si>
  <si>
    <t>SC-RG2-CAU1-CON1</t>
  </si>
  <si>
    <t>Posibilidad de afectación reputacional por la respuesta inoportuna a los requerimientos de usuarios y público en general, debido al aumento en la demanda de estos o por el incumplimiento de las directrices dadas al instituto, lo que puede resultar en la entrega extemporánea de información.</t>
  </si>
  <si>
    <t>por la respuesta inoportuna a los requerimientos de usuarios y público en general</t>
  </si>
  <si>
    <t xml:space="preserve"> debido al aumento en la demanda de estos o por el incumplimiento de las directrices dadas al instituto, lo que puede resultar en la entrega extemporánea de información</t>
  </si>
  <si>
    <t>"El Gestor de Servicio al Ciudadano de modo automatico realiza semanalmente la verificación de la correcta asignación de las PQRSDF, a través de una revisión del archivo y el tableto, garantizando que todas las solicitudes sean direccionadas de manera adecuada a las áreas correspondientes. Esta validación se lleva a cabo mediante un informe generado automáticamente por el sistema, el cual identifica las solicitudes recibidas y las áreas responsables de su gestión. En caso de detectarse una desviación, es decir, una asignación incorrecta, se procede de inmediato al reenvío de la solicitud a la dependencia / oficina correcta, notificando a esta última para prevenir futuras reincidencias.
La evidencia de este proceso se encuentra registrada en una base de datos descragada de mercurio, la cual contiene información sobre la revisión de la calidad de la respuesta y la dependencia encargada de su gestión."</t>
  </si>
  <si>
    <t>Semanal/Permanente</t>
  </si>
  <si>
    <t>https://indeportesantioquia.sharepoint.com/:f:/r/sites/SGC2/Documentos%20compartidos/3.1%20Evidencias%20deRriegos/Servicio%20al%20Ciudadano/Evidencias%20Riesgos%202025/Riesgos%20de%20Gesti%C3%B3n%202025/SC-RG2?csf=1&amp;web=1&amp;e=pJxHA4</t>
  </si>
  <si>
    <t>02/03/2026: El equipo de Servicio al Ciudadano mantiene un control permanente mediante la actualización diaria del tablero de PQRSDF, el cual se socializa con las distintas dependencias. Asimismo, se cuenta con el informe que se actualiza periódicamente y con el reporte de calidad de las respuestas, lo que fortalece el seguimiento del proceso. Gracias a esta vigilancia continua, se ha impedido que el riesgo se concrete.</t>
  </si>
  <si>
    <t>"24/03/2026: Se Reformula el riesgo adaptandolo a la necesidades latentes del proceso y con la asesoria de la Oficna de Planeación.
30/04/2026: Durante el periodo evaluado, el riesgo no se materializó, toda vez que los indicadores se mantuvieron dentro de los niveles establecidos, sin registrar valores por debajo del 95% ni más de 12 PQRSDF con respuesta extemporánea en el trimestre. Esto demuestra que los controles implementados, como la verificación semanal del tablero y la generación oportuna de alertas mediante correo electrónico, han sido efectivos para prevenir incumplimientos y asegurar la gestión oportuna de las solicitudes.
https://indeportesantioquia.sharepoint.com/sites/SGC2/Documentos%20compartidos/Forms/AllItems.aspx?csf=1&amp;web=1&amp;e=WgutpI&amp;CID=6b089b24%2Dc627%2D4213%2Da56a%2D6e9643c1e401&amp;FolderCTID=0x012000C5E9938B695C614F81B31A90AFB16CA6&amp;id=%2Fsites%2FSGC2%2FDocumentos%20compartidos%2FServicio%20al%20Ciudadano%2FPQRSDF%2FINDICADOR%20DE%20GESTI%C3%93N%20DE%20OPORTUNIDAD%20PQRSDF%202026"</t>
  </si>
  <si>
    <t>"25/06/2026: Durante la vigencia evaluada, se evidenció la ejecución del control mediante la verificación semanal del tablero de estados e indicadores de incumplimiento por parte del Gestor de Servicio al Ciudadano. De acuerdo con los informes periódicos y los correos electrónicos de seguimiento revisados, no se identificaron indicadores por debajo del 95% ni se registraron más de 12 PQRSDF con respuesta extemporánea durante el trimestre. En consecuencia, se concluye que el riesgo no se materializó en el período evaluado.
https://app.powerbi.com/view?r=eyJrIjoiYzc4OWYxZTItMTBmYS00NWM4LThlYTEtY2JmYTE5NTVkNjk2IiwidCI6ImI3YmJkOWQ2LTczODItNGZiMS05MDUxLWIxNmVjMGZlM2RhZCIsImMiOjR9"</t>
  </si>
  <si>
    <t>SC-RG3-CAU1-CON 1</t>
  </si>
  <si>
    <t>Posibilidad de afectación reputacional por el incumplimiento de las directrices de servicio al ciudadano, debido al direccionamiento inadecuado de las peticiones ciudadanas relacionadas con el acceso a programas, trámites y servicios y a la emisión de información incompleta o de baja calidad</t>
  </si>
  <si>
    <t>Por el direccionamiento inadecuado de PQRSDF</t>
  </si>
  <si>
    <t>Debido al incumplimiento de las directrices institucionales y al direccionamiento inadecuado de las PQRSDF, lo que puede generar la entrega extemporánea de información al ciudadano.</t>
  </si>
  <si>
    <t>"24/03/2026: Se Reformula el riesgo adaptandolo a la necesidades latentes del proceso y con la asesoria de la Oficna de Planeación.
30/04/2026: Durante el periodo evaluado, el riesgo no se materializó, evidenciando que la verificación semanal de la correcta asignación de las PQRSDF se realizó de manera efectiva. Los controles implementados, incluyendo la revisión del archivo y el tablero, así como el informe automático del sistema, permitieron asegurar el adecuado direccionamiento de las solicitudes y la corrección oportuna de cualquier desviación, garantizando la eficiencia del proceso.
https://indeportesantioquia.sharepoint.com/sites/SGC2/Documentos%20compartidos/Forms/AllItems.aspx?csf=1&amp;web=1&amp;e=WgutpI&amp;CID=6b089b24%2Dc627%2D4213%2Da56a%2D6e9643c1e401&amp;FolderCTID=0x012000C5E9938B695C614F81B31A90AFB16CA6&amp;id=%2Fsites%2FSGC2%2FDocumentos%20compartidos%2FServicio%20al%20Ciudadano%2FPQRSDF%2FINDICADOR%20DE%20GESTI%C3%93N%20DE%20OPORTUNIDAD%20PQRSDF%202026"</t>
  </si>
  <si>
    <t>"25/06/2026: Durante la vigencia evaluada se efectuó de manera semanal y permanente la verificación de la correcta asignación de las PQRSDF mediante la revisión de los reportes generados por el sistema y la base de datos descargada de Mercurio. Como resultado de los controles aplicados, no se evidenciaron situaciones que materializaran el riesgo asociado a la asignación inadecuada de solicitudes. Las PQRSDF fueron direccionadas oportunamente a las dependencias responsables y, cuando se identificaron ajustes en la asignación, estos fueron corregidos de manera inmediata, garantizando la adecuada gestión de los requerimientos ciudadanos.
https://indeportesantioquia.sharepoint.com/sites/SGC2/Documentos%20compartidos/Forms/AllItems.aspx?id=%2Fsites%2FSGC2%2FDocumentos%20compartidos%2FServicio%20al%20Ciudadano%2FPQRSDF%2FINDICADOR%20DE%20GESTI%C3%93N%20DE%20OPORTUNIDAD%20PQRSDF%202026&amp;viewid=a2f1d042%2Daf6e%2D4186%2Dbd4e%2Dc44ba5e39a84&amp;csf=1&amp;CID=6b089b24%2Dc627%2D4213%2Da56a%2D6e9643c1e401&amp;FolderCTID=0x012000C5E9938B695C614F81B31A90AFB16CA6"</t>
  </si>
  <si>
    <t>AI-RG1-CAU1-CON1</t>
  </si>
  <si>
    <t>Posibilidad de afectación reputacional por incumplimiento en la realización de la asesoría institucional, los encuentros de articulación y las convocatorias de cofinanciación, debido a la variación de los cronogramas de cada actividad.</t>
  </si>
  <si>
    <t>Por incumplimiento en la realización de la asesoría institucional, los encuentros de articulación y las convocatorias de cofinanciación</t>
  </si>
  <si>
    <t>Debido a la variación de los cronogramas de cada actividad</t>
  </si>
  <si>
    <t>El lider del proceso, (profesional especializado) y el  equipo de trabajo (técnicos y contratistas),de modo manual  mensualmente verifican el avance y cumplimiento de los cronogramas definidos para cada actividad. En caso de haber incumplimiento del cronograma se realizarán la debida reprogramación, se evaluarán las razones y se comunicará a las partes interesadas para dar continuidad al proceso. Como evidencia del control se tendrán los ajustes del cronograma de cada actividad, los correos para la socialización de los cambios a las partes interesadas y los informes respectivos.</t>
  </si>
  <si>
    <t>Mensualmente</t>
  </si>
  <si>
    <t>Ajustes del cronograma de cada actividad, los correos para la socialización de los cambios a las partes interesadas y los informes respectivos.</t>
  </si>
  <si>
    <t>"06/05/2026: La profesional especializada del proceso y el equipo de apoyo verifican el cumplimiento de los cronogramas de los asesores y los tiempos establecidos en la convocatoria de cofinanciación para la gestión de los municipios a beneficiar con los Encuentros Subregionales DRAF. En el primer caso, el cronograma programado en PowerApps permite el seguimiento a la realización de las asesorías en cada municipio y, para el segundo caso, se adjunta como evidencia la circular de apertura y la circular de resultados que muestran el cumplimiento del cronograma publicado.
Enlace tablero de seguimiento (calendario actualizado en tiempo real):
https://app.powerbi.com/view?r=eyJrIjoiYzg0NjlkYTQtZWQzNC00ZTMzLWJlODQtMTFhZDQ4YThhZjU4IiwidCI6ImI3YmJkOWQ2LTczODItNGZiMS05MDUxLWIxNmVjMGZlM2RhZCIsImMiOjR9"</t>
  </si>
  <si>
    <t>"08/07/2026: Se efectúan lo controles a cargo de la profesional especializada del proceso y el equipo de apoyo, evidenciando el cumplimiento a cabalidad del cronograma de las asesorías, los encuentros de articulación institucional y las convocatorias de cofinanciación. En el primer caso, el tablero de seguimiento evidencia la programación, ejecución y  los registros de los pasos 1 y 2 realizados por los asesores institucionales. Con los Encuentros, se convocó a los municipios a participar a través de circulares que informan la fecha de cada evento. Todos los encuentros se ejecutan en las fechas publicadas sin necesidad de reprogramación. Por su parte, en el tercer caso se pueden comparar las circulares de apertura de la convocatorias donde se publica cada cronograma con las fecha de las circulares de resultados asociadas. 
Enlace tablero de seguimiento (calendario actualizado en tiempo real):
https://app.powerbi.com/view?r=eyJrIjoiYzg0NjlkYTQtZWQzNC00ZTMzLWJlODQtMTFhZDQ4YThhZjU4IiwidCI6ImI3YmJkOWQ2LTczODItNGZiMS05MDUxLWIxNmVjMGZlM2RhZCIsImMiOjR9"</t>
  </si>
  <si>
    <t>GA-RF1-CAU1-CON1</t>
  </si>
  <si>
    <t>Posibilidad de efectos dañosos  sobre bienes públicos por pérdida, extravío o hurto de bienes muebles de la entidad a causa de la omisión en la aplicación del procedimiento para el ingreso y salida de bienes del almacén.</t>
  </si>
  <si>
    <t>Por pérdida, extravío o hurto de bienes muebles de la entidad</t>
  </si>
  <si>
    <t xml:space="preserve">A causa de la omisión en la aplicación del procedimiento para el ingreso y salida de bienes de la entidad. </t>
  </si>
  <si>
    <t>El auxiliar administrativo del Almacén verifica el correcto diligenciamiento del formato de préstamo de bienes (F-GA-16), conforme a lo establecido en el Instructivo de Salida de Bienes de la entidad y deberá reportar al personal de vigilancia la relación de los bienes autorizados para la salida. Este control se realiza de forma manual y preventiva. En caso de presentarse diferencias o irregularidades en el trámite, se informa al jefe de las áreas responsables ía correo para realizar los ajustes correspondientes. La evidencia es el correo con el reporte de la novedad.</t>
  </si>
  <si>
    <t xml:space="preserve">Permanente </t>
  </si>
  <si>
    <t>Mensaje enviado vía chat al personal de seguridad y vigilancia</t>
  </si>
  <si>
    <t>02/03/2026: El equipo de Gestión Administrativa de Recursos verificó que el riesgo identificado no se materializó. Asimismo, confirmó que los controles establecidos se aplicaron correctamente y de acuerdo con los procedimientos definidos.</t>
  </si>
  <si>
    <t>"El día 11/03/2026 se realizo el ajuste del control del riesgo con la asesoria de la Oficina de Planeación.
04/05/2026: El equipo de Gestión Administrativa de Recursos constató que el riesgo identificado no se presentó durante el periodo evaluado y verificó que los controles definidos se ejecutaron de manera adecuada, en cumplimiento de los procedimientos establecidos. Asimismo, evidenció que dichas acciones permitieron mantener la trazabilidad y el control en el proceso, sin generar desviaciones significativas."</t>
  </si>
  <si>
    <t>22/06/2026: Durante la vigencia evaluada, no se evidenció la materialización del riesgo. La aplicación del control permitió fortalecer las acciones preventivas relacionadas con la gestión y autorización de salida de bienes, contribuyendo al adecuado desarrollo del proceso y a la mitigación de posibles situaciones que pudieran generar inconsistencias o afectar el cumplimiento de los procedimientos establecidos.</t>
  </si>
  <si>
    <t>GA-RF2-CAU1-CON1</t>
  </si>
  <si>
    <t>Posibilidad de efecto dañoso sobre bienes públicos por caducidad y/o deterioro de los bienes de consumo a causa de la la omisión de la aplicación del sistema de rotación PEPS indicado en el procedimiento de gestión del Almacén (P_GA_08).</t>
  </si>
  <si>
    <t>Por caducidad y/o deterioro de los bienes de consumo.</t>
  </si>
  <si>
    <t>La causa de la omisión de la aplicación del sistema de rotación PEPS indicado en el procedimiento de gestión del Almacén (P_GA_08).</t>
  </si>
  <si>
    <t>El Auxiliar Administrativo del Almacén, de manera permanente y preventiva, verifica las existencias de los bienes de consumo al recibir las solicitudes de suministro (F-GA-03), aplicando la metodología PEPS (Primero en Entrar, Primero en Salir), conforme a lo establecido en el procedimiento P-GA-08 de gestión del Almacén. Este control se realiza de forma manual, asegurando que los bienes sean entregados en el orden adecuado para evitar caducidad o deterioro. En caso de detectarse diferencias, se informa a las áreas responsables para realizar los ajustes correspondientes. La evidencia del control es la ficha técnica SICOF verificada para cada artículo.</t>
  </si>
  <si>
    <t>Ficha técnica SICOF para cada artículo verificada.</t>
  </si>
  <si>
    <t>02/03/2026: Durante el periodo evaluado no se evidenció la ocurrencia del riesgo, ya que los controles fueron implementados de manera adecuada. Esta verificación se respalda en los registros correspondientes y en el informe de gestión del Almacén, el cual fue remitido oportunamente al área Contable para su revisión.</t>
  </si>
  <si>
    <t>"El día 11/03/2026 se realizo el ajuste la causa del riesgo con la asesoria de la Oficina de Planeación.
04/05/2026: se confirmó que el riesgo no se materializo durante el periodo evaluado, ya que los controles definidos fueron aplicados de manera correcta y oportuna. Esta validación se soporta en los registros del proceso y en el informe de gestión del Almacén, el cual fue enviado en tiempo al proceso Contable para su respectiva revisión."</t>
  </si>
  <si>
    <t>22/06/2026: Durante la vigencia evaluada, el riesgo no se materializó. La aplicación permanente del control permitió mantener una adecuada gestión de los bienes de consumo, favoreciendo la rotación oportuna de los elementos y contribuyendo a la prevención de situaciones que pudieran afectar su disponibilidad, calidad o uso eficiente dentro del proceso.</t>
  </si>
  <si>
    <t>GA-RG1-CAU1-CON1</t>
  </si>
  <si>
    <t>Posibilidad de afectación económica por desactualización de las carteras debido a la falta de seguimiento administrativo para el control, ubicación y distribución de los inventarios.</t>
  </si>
  <si>
    <t>por desactualización de las carteras</t>
  </si>
  <si>
    <t>Debido a la falta de seguimiento administrativo para el control, ubicación y distribución de los inventarios.</t>
  </si>
  <si>
    <t>El Auxiliar Administrativo del Almacén verifica de manera permanente y manual los movimientos mensuales de cartera, asegurando que las asignaciones a los supervisores de contratistas se reflejen en el formato "Salidas de productos". Como evidencia, se genera el comprobante de cartera firmado por el respectivo servidor público. El Profesional Especializado realiza un cierre mensual, verificando el estado de la asignación de carteras y determinando qué bienes del inventario de muebles quedan pendientes para el mes siguiente, dejando como evidencia el informe de cierre mensual. Además, el Auxiliar Administrativo del Almacén verifica el estado de las carteras a través del inventario, siguiendo el cronograma de gestión del Almacén según el procedimiento P-GA-08. En caso de presentarse diferencias, se informa a las áreas responsables para realizar los ajustes correspondientes. La evidencia de este control incluye el formato de salidas de productos, el informe de cierre, el cronograma de gestión del Almacén, y los formatos de reintegros, asignaciones o traslados, firmados por el profesional del Almacén y el servidor público involucrado.</t>
  </si>
  <si>
    <t xml:space="preserve">Permanente .  </t>
  </si>
  <si>
    <t xml:space="preserve">Formato salidas de producto
Informe de cierre
Cronograma de gestión del Almacén
Formatos de reintegros, asignaciones o traslados según aplique, firmadas por el profesional del almacén y el servidor público que se beneficia del bien, reintegra o traslada. </t>
  </si>
  <si>
    <t>02/03/2026: Se confirmó que el riesgo no se presentó en el periodo analizado, debido a la correcta ejecución de los controles establecidos. Además, esta conclusión cuenta con soporte documental y con el informe de gestión del Almacén, enviado al área Contable para su respectivo análisis y seguimiento.</t>
  </si>
  <si>
    <t>"El día 11/03/2026 se realizo el ajuste la causa del riesgo con la asesoria de la Oficina de Planeación.
04/05/2026: Durante el periodo evaluado, el riesgo no se materializó, ya que se realizaron las verificaciones permanentes de los movimientos de cartera, el cierre mensual y el seguimiento al inventario conforme al procedimiento P-GA-08. No se presentaron inconsistencias relevantes y las diferencias menores identificadas fueron ajustadas oportunamente, evidenciando la efectividad de los controles establecidos"</t>
  </si>
  <si>
    <t>22/06/2026: Durante la vigencia evaluada, el riesgo no se materializó. La implementación y seguimiento de los controles permitió evidenciar avances en la organización, verificación y trazabilidad de las carteras y movimientos de inventario, fortaleciendo la gestión del almacén y asegurando la coherencia entre los registros y las salidas de productos, lo que contribuyó a la mejora continua del proceso.</t>
  </si>
  <si>
    <t>GA-RG2-CAU1-CONT1</t>
  </si>
  <si>
    <r>
      <t xml:space="preserve">Posibilidad de afectación económica </t>
    </r>
    <r>
      <rPr>
        <b/>
        <sz val="10"/>
        <color rgb="FF000000"/>
        <rFont val="Arial"/>
        <family val="2"/>
      </rPr>
      <t>por asumir gastos no permitidos por caja menor</t>
    </r>
    <r>
      <rPr>
        <sz val="10"/>
        <color rgb="FF000000"/>
        <rFont val="Arial"/>
        <family val="2"/>
      </rPr>
      <t xml:space="preserve">, </t>
    </r>
    <r>
      <rPr>
        <b/>
        <sz val="10"/>
        <color rgb="FF000000"/>
        <rFont val="Arial"/>
        <family val="2"/>
      </rPr>
      <t>debido a incorrecta aprobación de los mismos incumplimiendo la normatividad vigente.</t>
    </r>
  </si>
  <si>
    <t>Por asumir gastos no permitidos por caja menor</t>
  </si>
  <si>
    <t>Debido a incorrecta aprobación de los mismos incumplimiendo la normatividad vigente.</t>
  </si>
  <si>
    <t>El Subgerente Administrativo y Financiero verifica anualmente que la resolución de caja menor contemple únicamente los conceptos de gastos permitidos según la normatividad vigente. Adicionalmente, el Profesional Especializado, al recibir una solicitud de autorización de gasto por caja menor, revisa que la necesidad cumpla con las condiciones estipuladas, tales como ser un imprevisto, no ser recurrente y afectar el normal funcionamiento de la entidad, conforme a la normatividad vigente y los considerandos de la resolución. Este control se realiza de manera permanente y manual. En caso de detectarse diferencias o gastos no permitidos, se informa a las áreas responsables para realizar los ajustes necesarios. La evidencia del control incluye la relación mensual de los gastos autorizados por conceptos de caja menor.</t>
  </si>
  <si>
    <t>Relación mensual de los gastos autorizados por conceptos de caja menor</t>
  </si>
  <si>
    <t>02/03/2026: En el periodo evaluado no se materializó el riesgo, dado que los controles se ejecutaron de forma adecuada y constante. Como parte del proceso de verificación, se realizaron arqueos periódicos a la caja menor por parte del área de Tesorería y la Oficina de Control Interno, lo que fortalece el seguimiento y control.</t>
  </si>
  <si>
    <t>"El día 11/03/2026 se realizo el ajuste la causa del riesgo con la asesoria de la Oficina de Planeación.
04/05/2026: Durante el periodo evaluado, el riesgo no se materializó, debido a que se verificó que la resolución de caja menor se mantiene conforme a la normatividad vigente, contemplando únicamente los conceptos de gasto permitidos. Asimismo, cada solicitud de autorización fue revisada previamente por el Profesional Especializado, validando el cumplimiento de los requisitos establecidos (imprevisto, no recurrente y necesario para el funcionamiento de la entidad). En los casos evaluados no se evidenciaron gastos no permitidos ni desviaciones en el proceso, y la relación mensual de gastos autorizados respalda la correcta aplicación de los controles establecidos."</t>
  </si>
  <si>
    <t>22/06/2026: Durante el periodo evaluado, el riesgo no se materializó. Se verificó el cumplimiento de la normatividad en la resolución de caja menor y en la revisión de cada solicitud de gasto, asegurando que los conceptos autorizados correspondieran a lo establecido. Estas acciones de control se mantuvieron de forma constante durante la vigencia, sin evidenciarse gastos no permitidos ni desviaciones en el proceso, soportado en los registros mensuales de gastos autorizados.</t>
  </si>
  <si>
    <t>GA-RG3-CAU1-CON1</t>
  </si>
  <si>
    <t>Posibilidad de afectación económica por  inadecuado control de inventarios debido a la no aplicación de los procedimientos establecidos.</t>
  </si>
  <si>
    <t xml:space="preserve">por  inadecuado control de inventarios </t>
  </si>
  <si>
    <t>Debido a la no aplicación de los procedimientos establecidos.</t>
  </si>
  <si>
    <t>El Profesional especializado de la Subgerencia Adminsitrativa y Financiera valida de manera manual y detectiva mediante la revisión de inventarios aleatorios mensuales y un informe cuatrimestral del inventario general. En caso de identificar diferencias o incumplimientos en el manejo de los inventarios, se informa a las áreas responsables para que se realicen los ajustes correspondientes. La evidencia de este control es el informe de cierre mensual con el inventario aleatorio y el informe cuatrimestral del inventario general.</t>
  </si>
  <si>
    <t>Mesual</t>
  </si>
  <si>
    <t>"""Informe del cierre mensual que incluye inventario aleatorio.
Informe cuatrimestral de  Inventario general."""</t>
  </si>
  <si>
    <t>02/03/2026: El equipo confirmó que no se evidenció la materialización del riesgo, ya que los controles definidos fueron implementados correctamente. Esta situación se encuentra respaldada por los registros respectivos y por el envío oportuno del informe de gestión del Almacén al área Contable.</t>
  </si>
  <si>
    <t>"El día 11/03/2026 se realizo el ajuste del control del riesgo con la asesoria de la Oficina de Planeación.
04/05/2026: el equipo confirmó que el riesgo no se materializó, debido a que los controles establecidos se ejecutaron de manera adecuada y conforme a lo definido. Esta verificación se soporta en los registros del proceso y en el envío oportuno del informe de gestión del Almacén al   proceso Contable para su revisión."</t>
  </si>
  <si>
    <t>"22/06/2026: Durante la vigencia evaluada, se mantuvo la validación manual y detectiva mediante la revisión de inventarios aleatorios mensuales y el informe cuatrimestral del inventario general. Estas actividades permitieron fortalecer el seguimiento y control de los bienes, asegurando la identificación oportuna de posibles diferencias y la gestión de los ajustes correspondientes cuando fue necesario.
Sin embargo, se encuentra pendiente el cierre del cuatrimestre para la consolidación del informe general de inventario, el cual constituye un insumo clave para el soporte del control y la evaluación integral del periodo. La evidencia se soporta en los informes de cierre mensual con inventarios aleatorios."</t>
  </si>
  <si>
    <t>GA-RG4-CAU1-CON1</t>
  </si>
  <si>
    <t>Posibilidad de afectación económica por deterioro de bienes muebles o infraestructura debido al inclumplimiento del plan de mantenimiento preventivo y correctivo.</t>
  </si>
  <si>
    <t xml:space="preserve">por deterioro de bienes muebles o infraestructura </t>
  </si>
  <si>
    <t>debido al inclumplimiento del plan de mantenimiento preventivo y correctivo.</t>
  </si>
  <si>
    <t>El administrador de la sede verifica mensualmente el cumplimiento del cronograma establecido a través  del plan de mantenimiento en el "Formato GA- 46 Plan Anual de Mantenimeinto V2" asegurando la correcta inclusión se todas las actividades preventivas y correctivas. Este control se realiza de manera manual y preventiva mediante diligenciamiento del formato y reporte de indicadores. En caso de identificar  incumplimientos en los mantenimientos, se deja evidencias de las razones en el analisis del indicador y se realizan los ajustes correspondientes. La evidencia de este control incluye el diligenciamiento del formato F-GA 46 y los indicadores mensuales reportados.</t>
  </si>
  <si>
    <t>"""Formato F-GA-46 
Indicador Mensual."""</t>
  </si>
  <si>
    <t>02/03/2026: Se corroboró que el riesgo no ocurrió, debido a que los controles se han venido ejecutando mediante el diligenciamiento del Plan de Mantenimiento. Adicionalmente, dicho plan se encuentra en proceso de reestructuración, con el fin de ajustarlo y adaptarlo mejor a las necesidades actuales.</t>
  </si>
  <si>
    <t>04/05/2026: Se confirma que el riesgo no se materializó, dado que los controles se han ejecutado de manera continua mediante el diligenciamiento del Plan de Mantenimiento. Adicionalmente, se evidenció que dicho plan se encuentra en proceso de adaptación y reestructuración, con el propósito de ajustarlo a las necesidades actuales de la sede, sin afectar la aplicación de los controles establecidos.</t>
  </si>
  <si>
    <t>"22/06/2026: Durante la vigencia evaluada, se realizó el seguimiento mensual al cumplimiento del Plan Anual de Mantenimiento, garantizando la programación y ejecución de las actividades preventivas y correctivas. Este control se llevó a cabo de forma manual y preventiva, apoyado en el análisis de indicadores mensuales, lo que permitió monitorear el avance del plan y realizar los ajustes necesarios.
Se confirma que el riesgo no se materializó, dado que los controles se ejecutaron de manera continua. Adicionalmente, se evidenció que el plan se encuentra en proceso de ajuste y priorización de actividades, con el fin de asegurar el cumplimiento del plan ya estructurado."</t>
  </si>
  <si>
    <t>PJ-RG7-CAU1-CON1</t>
  </si>
  <si>
    <t>Posibilidad de afectación reputacional por inoportunidad de respuesta a las diferentes solicitudes presentadas por los organismos deportivos debido al inadecuado procedimiento en el archivo de las carpetas de registro y control.</t>
  </si>
  <si>
    <t>por inoportunidad de respuesta a las diferentes solicitudes presentadas por los organismos deportivos</t>
  </si>
  <si>
    <t>debido al inadecuado procedimiento en el archivo de las carpetas de registro y control.</t>
  </si>
  <si>
    <t>El Jefe de la Oficina Juridica cada semestre verifica de forma manual  que se incluya dentro de las necesidades establecidas en el PAA y prespuesto de la vigencia  del Oficina Asesora Juridica personal con conocimiento y experiencia en gestión documental capaz de gestionar la documentación entregada por cada Ente deportivo al momento de solicitar un trámite en la Entidad, en caso de que no se contrate las personas, solicitará acompañamiento al Centro De Administración Documental. Como evidencia del control será el correo donde realiza la solicitud a la Subgerencia Administrativa y Financiera para su inclusión.</t>
  </si>
  <si>
    <t>Semestral</t>
  </si>
  <si>
    <t>correo donde realiza la solicitud a la Subgerencia Administrativa y Financiera para su inclusión.</t>
  </si>
  <si>
    <t>Correctivo</t>
  </si>
  <si>
    <t>De acuero a la información enviada por Tatiana Rios, varias solicitudes de registro y control se contestaron fuera de termino motivo por el cual se realizó una accion de mejora en el proceso juridico relacionada con el tema</t>
  </si>
  <si>
    <t>7/05/2026 De acuero a la información enviada por Tatiana Rios, varias solicitudes de registro y control se contestaron fuera de termino motivo por el cual se realizó una accion de mejora en el proceso juridico relacionada con el tema</t>
  </si>
  <si>
    <t>3/07/2026 La persona asignada para revisar el tramite de las peticiones de regstro y control informo que para este periodo no se vencieron peticiones</t>
  </si>
  <si>
    <t>PJ-RG8-CAU1-CON1</t>
  </si>
  <si>
    <t xml:space="preserve">Posiblidad de afectación reputacional por errores en la revisión de actos administrativos y certificaciones, debido a la falta de conocimiento respecto a las normas que regulan la materia </t>
  </si>
  <si>
    <t>por errores en la revisión de actos administrativos y certificaciones</t>
  </si>
  <si>
    <t>debido a la falta de conocimiento respecto a las normas que regulan la materia</t>
  </si>
  <si>
    <t>Usuarios, productos y prácticas</t>
  </si>
  <si>
    <t xml:space="preserve">El Jefe de la Oficina juridica a demanda y de modo manual,  revisa la documentación generada antes de ser firmados por el respectivo ordenador,  con todos los soportes de forma digiital o/ fisica, En caso des después de la revisión se decteta un error se subsanará el documento previa aprobación por parte del Ordenador. como evidencia del control está el VB o firma del Jefe Juridico en el documento. </t>
  </si>
  <si>
    <t xml:space="preserve">Visto bueno del Jefe Juridico </t>
  </si>
  <si>
    <t>El Jefe de la Oficina juridica a demanda y de modo manual, revisa la documentación generada antes de ser firmados por el respectivo ordenador, con todos los soportes de forma digiital o/ fisica, En caso des después de la revisión se decteta un error se subsanará el documento previa aprobación por parte del Ordenador. como evidencia del control está el VB o firma del Jefe Juridico en el documento.</t>
  </si>
  <si>
    <t>7/05/2026 El Jefe de la Oficina juridica a demanda y de modo manual, revisa la documentación generada antes de ser firmados por el respectivo ordenador, con todos los soportes de forma digiital o/ fisica, En caso des después de la revisión se decteta un error se subsanará el documento previa aprobación por parte del Ordenador. como evidencia del control está el VB o firma del Jefe Juridico en el documento.</t>
  </si>
  <si>
    <t>3/06/2026 De acuerdo con la información enviada por la profesional de la OAJ asignada para realizar el enlace con el contratista que atiende la representación judicial y extrajudicial de Indeportes Antioquia, manifiesta que para el periodo objeto de análisis no se profirió ningún fallo  relacionado por errores en la revisión de actos administrativos y certificaciones, debido a la falta de conocimiento respecto a las normas que regulan la materia</t>
  </si>
  <si>
    <t>PJ-RG9-CAU1-CON1</t>
  </si>
  <si>
    <t>Posibilidad afectación reputacional por bridar deficientes asesorías jurídicas a los entes y organismos deportivos, debido al desconocimiento y/o desactualización de la legislación deportiva y normas complementarias</t>
  </si>
  <si>
    <t>por bridar deficientes asesorías jurídicas a los entes y organismos deportivos</t>
  </si>
  <si>
    <t>debido al desconocimiento y/o desactualización de la legislación deportiva y normas complementarias</t>
  </si>
  <si>
    <t>El Jefe Juridico  verificara  cada año y modo manual  que en el PIC y el Ministerio del Deporte agenden  las capacitaciones  sobre legislación deportiva y promovera su realización al equipo de trabajo, si no estan incluidas se gestionaran capacitaciones a demanda, como evidencia del control   se encuentra el correo electronico con la solicitud de las capacitaciones.</t>
  </si>
  <si>
    <t xml:space="preserve">Comunicaciones enviadas al Ministerio del Deporte y/o Talento Humano </t>
  </si>
  <si>
    <t>Hasta el momento no se ha recibido informacion alguna respecto a la afectación reputacional por bridar deficientes asesorías jurídicas a los entes y organismos deportivos, debido al desconocimiento y/o desactualización de la legislación deportiva y normas complementarias</t>
  </si>
  <si>
    <t>7/05/2026 Se inactivará el riesgo para el bimestre siguiente, teniendo en cuenta que se encuadra dentro del R2, cuando hace alusión a las revisión de las respuestas, su especificación y control serian redudantes</t>
  </si>
  <si>
    <t>3/06/2026 De acuerdo con la información enviada por la profesional de la OAJ asignada para realizar el enlace con el contratista que atiende la representación judicial y extrajudicial de Indeportes Antioquia, manifiesta que para el periodo objeto de análisis no se profirió ningún fallo  relacionado  con  la deficiencia en asesorías jurídicas a los entes y organismos deportivos, debido al desconocimiento y/o desactualización de la legislación deportiva y normas complementarias</t>
  </si>
  <si>
    <t>PJ-RF1-CAU1-CON1</t>
  </si>
  <si>
    <t>Posibilidad de efecto dañoso sobre los recursos públicos, por inoportunidad en la atención y gestión de las decisiones judiciales donde Indeportes Antioquia sea parte  debido a la entrega incompleta e inoportuna  de información por parte de las areas</t>
  </si>
  <si>
    <t>por inoportunidad en la atención y gestión de las decisiones judiciales donde Indeportes Antioquia sea part</t>
  </si>
  <si>
    <t>debido a la entrega incompleta e inoportuna de información por parte de las areas</t>
  </si>
  <si>
    <t>El Profesional unversitario de modo manual y a demanda al que se le asigné el proceso judicial, solicitará la información al area correspondiente a través de correo electronico con la debida oportunidad para que estos la alleguen y el PU pueda  verificar la existencia de la información requerida con el fin de dar respuesta al requerimiento, en caso de que la información no esté acorde o no haya sido enviada de forma oportuna  se enviará a través de Oficio con copia a Gerencia.</t>
  </si>
  <si>
    <t xml:space="preserve">Correos electrónicos enviados y/o Oficios </t>
  </si>
  <si>
    <t>"02/03/2026: en los meses de enero y febrero de 2026, INDEPORTES ANTIOQUIA no fue notificada de ninguna sentencia expedida en proceso contencioso
En relación con acciones de tutela, las sentencias expedidas han sido favorables a INDEPORTES
"</t>
  </si>
  <si>
    <t>"07/05/2026 Buenos días, me permito informar que en los meses de marzo y abril de 2026 INDEPORTES ANTIOQUIA no fue notificada de sentencia condenatoria en firme
"</t>
  </si>
  <si>
    <t>3/07/2026 De acuerdo con la información enviada por la profesional de la OAJ asignada para realizar el enlace con el contratista que atiende la representación judicial y extrajudicial de Indeportes Antioquia, manifiesta que para el periodo objeto de análisis no se profirió ningún fallo  relacionado con efecto dañoso sobre los recursos públicos, por inoportunidad en la atención y gestión de las decisiones judiciales donde Indeportes Antioquia sea parte debido a la entrega incompleta e inoportuna de información por parte de las áreas</t>
  </si>
  <si>
    <t>PJ-RF1-CAU1-CON2</t>
  </si>
  <si>
    <t xml:space="preserve">Posibilidad de efecto dañoso sobre los recursos públicos, por inoportunidad en la atención y gestión de las decisiones judiciales donde Indeportes Antioquia sea parte  debido a la inadecuada gestión del profesional juridico asignado al proceso </t>
  </si>
  <si>
    <t>debido a la inadecuada gestión del profesional juridico asignado al proceso</t>
  </si>
  <si>
    <t>El Profesional unversitario que lidera el proceso judicial y extrajudicial de modo manual y a diario  asignará los procesos a cada abogada y verificará la oportunidad en la gestión del proceso realizada por cada uno de ellos a través de las plataformas disponibles por la Rama Judicial, .</t>
  </si>
  <si>
    <t>Diario</t>
  </si>
  <si>
    <t>Sin Registro</t>
  </si>
  <si>
    <t>"02/03/2026:en los meses de enero y febrero de 2026, INDEPORTES ANTIOQUIA no fue notificada de ninguna sentencia expedida en proceso contencioso
En relación con acciones de tutela, las sentencias expedidas han sido favorables a INDEPORTES
"</t>
  </si>
  <si>
    <t>3/06/2026 De acuerdo con la información enviada por la profesional de la OAJ asignada para realizar el enlace con el contratista que atiende la representación judicial y extrajudicial de Indeportes Antioquia, manifiesta que para el periodo objeto de análisis no se profirió ningún fallo relacionado con el efecto dañoso sobre los recursos públicos, por inoportunidad en la atención y gestión de las decisiones judiciales donde Indeportes Antioquia sea parte debido a la inadecuada gestión del profesional jurídico asignado al proceso</t>
  </si>
  <si>
    <t>TH-RG1-CAU1-CON1</t>
  </si>
  <si>
    <t>lanear, organizar, ejecutar y hacer seguimiento a las acciones que promuevan el desarrollo del talento Humano durante el ciclo de vida laboral de los servidores públicos del instituto.</t>
  </si>
  <si>
    <t>Posibilidad de afectación reputacional por vinculación irregular del personal debido al incumplimiento en la verificación de los requisitos legales para el nombramiento o posesión en el empleo.</t>
  </si>
  <si>
    <t>por vinculación irregular del personal</t>
  </si>
  <si>
    <t>"Debido al incumplimiento en la verificación de los requisitos legales para el nombramiento o posesión en el empleo.
"</t>
  </si>
  <si>
    <t>El Profesional especializado  de la Oficina de Talento Humano, cada que se genere una vinculación de servidores,  verifica  que tenga la totalidad de documentos exigidos en el formato F-TH -64 , se encuentre completa, que los mismos cumplan con los requeistos legales y del manual de funciones  incluyendo las validaciones por parte de terceros.  Esto se realiza de forma manual y a demanda. Queda como evidencia los correo el formato F-TH-64  con el VB del PE y los correos electronicos con la validación de las Entidades compententes. 
En caso de no concordar la documentación con lo contenido en el formato, y/o en la norma , el manual de funicones o no supere la validación de terceros, se devuelve via correo electronico describiendo las situaciones a corregir a la persona que se pretendia vincular con copia al jefe de la dependencia. 
 En caso de evidenciar inconsistencias, documentación incompleta o incumplimiento de los requisitos, se devuelve la solicitud mediante correo electrónico, detallando las observaciones a subsanar a la persona a vincular, con copia al jefe de la dependencia, previo a continuar con el proceso de vinculación.
El Profesional especializado  de la Oficina de Talento Humano, cada que se genere una vinculación de servidores,  verifica  que tenga la totalidad de documentos exigidos en el formato F-TH -64 , se encuentre completa, que los mismos cumplan con los requeistos legales y del manual de funciones  incluyendo las validaciones por parte de terceros.  Esto se realiza de forma manual y a demanda. Queda como evidencia los correo el formato F-TH-64  con el VB del PE y los correos electronicos con la validación de las Entidades compententes. 
En caso de no concordar la documentación con lo contenido en el formato, y/o en la norma , el manual de funicones o no supere la validación de terceros, se devuelve via correo electronico describiendo las situaciones a corregir a la persona que se pretendia vincular con copia al jefe de la dependencia. 
 En caso de evidenciar inconsistencias, documentación incompleta o incumplimiento de los requisitos, se devuelve la solicitud mediante correo electrónico, detallando las observaciones a subsanar a la persona a vincular, con copia al jefe de la dependencia, previo a continuar con el proceso de vinculación.
"
"</t>
  </si>
  <si>
    <t>Respuesta de la instituciones educativas y ex/empleadoras del candidato</t>
  </si>
  <si>
    <t>"05/03/2026 – MCT: 05/03/2026 – MCT: Durante el periodo enero–febrero de 2026 se presentaron vinculaciones de personal LNR,  ( Gerente y Jefe Oficina de Control Interno) gestionadas directamente por la Gobernación, motivo por el cual la Oficina de Talento Humano no ejecutó el control de verificación de requisitos en dichos casos.
Sin embargo, para la vinculación del Conductor de Gerencia (LNR), tramitada directamente por la Oficina de Talento Humano, se aplicó el control establecido, consistente en la proyección de oficios para la verificación de experiencia laboral y títulos académicos del candidato, conforme al procedimiento institucional y al plan de acción del área.
Como evidencia del control reposan las comunicaciones y soportes documentales correspondientes, los cuales hacen parte de la historia laboral del servidor.
En consecuencia, y de acuerdo con la revisión realizada, no se ha materializado el riesgo asociado durante el periodo evaluado."</t>
  </si>
  <si>
    <t>"07/05/2026: Durante el bimestre marzo–abril de 2026 se realizó el seguimiento mensual a la implementación, ejecución y actualización del Plan de Trabajo Anual del SG-SST, así como a la ejecución de los recursos financieros asociados al proceso, conforme a lo establecido en el Decreto 1072 de 2015 y demás normatividad aplicable.
Asimismo, durante el periodo se efectuó la revisión y actualización de la matriz de riesgos del proceso, definiéndose la unificación de los riesgos asociados al Sistema de Gestión de Seguridad y Salud en el Trabajo, con el fin de fortalecer su trazabilidad, facilitar su seguimiento y consolidar controles más integrales y alineados con la operación real del proceso.
De acuerdo con la verificación realizada sobre la matriz de seguimiento del Plan de Trabajo Anual SG-SST, los soportes de ejecución de actividades, los indicadores del sistema y la matriz de ejecución presupuestal, se evidenció un avance de ejecución del 11% del Plan de Trabajo Anual SG-SST para el periodo evaluado, encontrándose conforme frente a la programación establecida para la vigencia.
En consecuencia, no se evidenció materialización del riesgo durante el bimestre reportado, toda vez que las actividades programadas se vienen ejecutando conforme a los lineamientos definidos para el Sistema de Gestión de Seguridad y Salud en el Trabajo.
Como evidencia del seguimiento reposan la matriz del Plan de Trabajo Anual SG-SST con sus respectivos avances y seguimientos, la ejecución de actividades, la matriz de ejecución presupuestal, los indicadores del sistema y las comunicaciones oficiales generadas en el marco del proceso. Las evidencias del control ejecutado reposan en la carpeta correspondiente al segundo bimestre, disponible en el siguiente enlace:"</t>
  </si>
  <si>
    <t>"06/07/2026: MCT Para el bimestre objeto de seguimiento (mayo–junio), no se evidenció la materialización del riesgo. Durante el periodo no se realizaron vinculaciones de personal externo a la Entidad que dieran lugar a la materialización del riesgo asociado al ingreso de servidores sin el cumplimiento de los requisitos legales ( estudios, experiencia laboral).
No obstante, en desarrollo del Concurso de Méritos Antioquia 3, se adelantaron actuaciones relacionadas con el proceso de provisión de empleos de carrera administrativa. En la modalidad de ascenso, se efectuó el diligenciamiento del Formato F-TH-64 – Documentos de Posesión del Cargo para las vinculaciones de Diana García, en la Subgerencia de Fomento y Desarrollo Deportivo, y Claudia Salazar, en la Oficina Asesora de Planeación, soportadas mediante los oficios Nos. 202603002379, 202603002380, 202603002381, 202603002382 y 202601006500.
Para las vinculaciones por ascenso se cuenta con el Formato F-TH-64 debidamente diligenciado y archivado en la historia laboral.
Respecto a los empleos ofertados en la modalidad abierta, durante el mes de junio se adelantó la verificación del cumplimiento de requisitos de los aspirantes, conforme a los oficios Nos. 202603002789, 202603002802, 202603002797, 202603002804, 202603002803, 202603002905, 202603002765, 202603002764, 202603002763, 202603002910, 202603002911, 202603002941, 202603002790, 202603002761, 202603002762, 202603002749, 202603002766, 202603002779, 202603002785 y 202603002791, evidenciando la aplicación  inicial de los controles de verificación documental establecidos antes de la posesión . 
Como evidencia del seguimiento reposan los formatos F-TH-64, los oficios de verificación de requisitos, los registros del proceso en el sistema de gestión documental, así como el correo de validación emitido por la responsable de Gestión Documental y la Profesional Especializada de la Oficina de Talento Humano, los cuales se encuentran en la carpeta de evidencias correspondiente al bimestre.
"</t>
  </si>
  <si>
    <t>TH-RF1-CAU1-CON1</t>
  </si>
  <si>
    <t xml:space="preserve">Posibilidad de efecto dañoso por la materialización de riesgos en la salud de los empleados de la Entidad debido a incumplimientos en la implementación del Sistema de Seguridad y Salud en el Trabajo </t>
  </si>
  <si>
    <t>por la materialización de riesgos en la salud de los empleados de la Entidad</t>
  </si>
  <si>
    <t xml:space="preserve">debido a incumplimientos en la implementación del Sistema de Seguridad y Salud en el Trabajo </t>
  </si>
  <si>
    <t>"El/la Jefe de la Oficina de Talento Humano, con el apoyo del Profesional Universitario SG-SST, de manera periódica,  conforme a la medición mensual del Sistema, verifica y valida  la implementación, ejecución y actualización del Plan de Trabajo Anual del SG-SST, así como la disponibilidad y ejecución de los recursos financieros requeridos, en cumplimiento del Decreto 1072 de 2015 ( Capítulo 6) y demás normatividad aplicable.
El control se realiza de forma manual, mediante la revisión de la matriz de seguimiento del Plan de Trabajo Anual SG-SST, los soportes de ejecución de actividades, la trazabilidad del cumplimiento de las metas establecidas, la ejecución del presupuesto asignado y ejecutado en la matriz de presupuesto del proceso.
En caso de evidenciar desviaciones, incumplimientos o inconsistencias entre lo planificado, lo ejecutado y la evidencia disponible, se requiere formalmente mediante comunicación a la Gerencia, a la Subgerencia Administrativa y Financiera y a los responsables del proceso, la actualización del Plan de Trabajo del SG-SST, la ejecución de las actividades pendientes y la gestión de los recursos necesarios, realizando seguimiento hasta el cierre de las brechas identificadas.
Como evidencia del control reposan la matriz del Plan de Trabajo Anual del SG-SST con sus respectivos seguimientos, ejecución de actividades, la matriz de ejecución presupuestal, los indicadores del sistema, y los correos electrónicos o comunicaciones oficiales remitidas a las instancias correspondientes.
"El/la Jefe de la Oficina de Talento Humano, con el apoyo del Profesional Universitario SG-SST, de manera periódica,  conforme a la medición mensual del Sistema, verifica y valida  la implementación, ejecución y actualización del Plan de Trabajo Anual del SG-SST, así como la disponibilidad y ejecución de los recursos financieros requeridos, en cumplimiento del Decreto 1072 de 2015 ( Capítulo 6) y demás normatividad aplicable.
El control se realiza de forma manual, mediante la revisión de la matriz de seguimiento del Plan de Trabajo Anual SG-SST, los soportes de ejecución de actividades, la trazabilidad del cumplimiento de las metas establecidas, la ejecución del presupuesto asignado y ejecutado en la matriz de presupuesto del proceso.
En caso de evidenciar desviaciones, incumplimientos o inconsistencias entre lo planificado, lo ejecutado y la evidencia disponible, se requiere formalmente mediante comunicación a la Gerencia, a la Subgerencia Administrativa y Financiera y a los responsables del proceso, la actualización del Plan de Trabajo del SG-SST, la ejecución de las actividades pendientes y la gestión de los recursos necesarios, realizando seguimiento hasta el cierre de las brechas identificadas.
Como evidencia del control reposan la matriz del Plan de Trabajo Anual del SG-SST con sus respectivos seguimientos, ejecución de actividades, la matriz de ejecución presupuestal, los indicadores del sistema, y los correos electrónicos o comunicaciones oficiales remitidas a las instancias correspondientes.
"
"</t>
  </si>
  <si>
    <t>"1, Carpeta Anexo 3. Roles y responsabilidades, certificados Profesional
2. Matriz del Plan de Trabajo Anual con Seguimiento./ARL
3. Correo Electrónico.
"</t>
  </si>
  <si>
    <t>"05/03/2026 MCT: Durante el bimestre (enero - febrero), la Profesional Universitaria de la Oficina de Talento Humano, con el apoyo de los responsables designados, realizó un seguimiento permanente a la implementación y actualización del Plan de Trabajo Anual del SG-SST, vigencia 2026  garantizando el cumplimiento de las actividades programadas.
Como resultado, se evidencia que el riesgo de afectación en la salud de los empleados por incumplimientos en el sistema no se ha materializado. Se tiene un cumplimiento del 5% sobre el periodo de ejecución.
Las evidencias se encuentran en la carpeta correspondiente al riesgo, bajo el documento Plan de Trabajo SG-SST ejecutado a la fecha (Matriz del Plan de Trabajo Anual con Seguimiento)."</t>
  </si>
  <si>
    <t>"06/07/2026: MCT Durante el bimestre mayo–junio de 2026 se realizó el seguimiento periódico a la implementación, ejecución y actualización del Plan de Trabajo Anual del Sistema de Gestión de Seguridad y Salud en el Trabajo (SG-SST), así como al uso de los recursos financieros asociados al proceso, en cumplimiento de lo establecido en el Decreto 1072 de 2015 y demás normatividad aplicable.
Con base en la revisión de la matriz de seguimiento del Plan de Trabajo Anual del SG-SST, los soportes de las actividades ejecutadas, los indicadores del sistema y la matriz de ejecución presupuestal, se evidenció un avance del 7 % durante el bimestre, para un avance acumulado del 39 % del Plan de Trabajo Anual del SG-SST en la vigencia, en concordancia con la programación establecida para el periodo evaluado.
En consecuencia, durante el bimestre no se evidenció la materialización del riesgo, toda vez que las actividades programadas y los recursos asignados al SG-SST fueron gestionados conforme a la planificación definida y a los controles establecidos.
Como soporte del seguimiento reposan la matriz del Plan de Trabajo Anual del SG-SST con sus respectivos avances, los registros de ejecución de actividades, la matriz de ejecución presupuestal, los indicadores del sistema y las comunicaciones oficiales generadas en el marco del proceso. Las evidencias del control ejecutado se encuentran disponibles en la carpeta correspondiente al tercer bimestre de la vigencia 2026."</t>
  </si>
  <si>
    <t>TH-RG2-CAU1-CON1</t>
  </si>
  <si>
    <t>Posibilidad de afectación reputacional por el incumplimiento de los procedimientos y trámites de la Entidad debido a la falta de entrenamiento en el puesto de trabajo en los eventos de cambio de personal.</t>
  </si>
  <si>
    <t>por el incumplimiento de los procedimientos y trámites de la Entida</t>
  </si>
  <si>
    <t>Debido a la falta de entrenamiento en el puesto de trabajo en los eventos de cambio de personal.</t>
  </si>
  <si>
    <t>"
El Profesional Universitario de la Oficina de Talento Humano  cada que se genere , implementa y realiza seguimiento al cumplimiento del procedimiento P-TH-13 de Inducción y Reinducción Institucional, mediante la verificación del diligenciamiento y soporte de los formatos F-TH-90 y F-TH-06 correspondientes a la inducción específica en el cargo de los servidores vinculados a la Entidad. Este control se ejecuta de manera manual y por evento, conforme a las necesidades de ingreso, traslado, cambio de funciones o reinducción institucional.
En caso de evidenciar inconsistencias, ausencia de soportes o falta de diligenciamiento de los formatos, se remite comunicación mediante correo electrónico al servidor y al jefe inmediato correspondiente, solicitando el cumplimiento y envío de la documentación requerida.
Como evidencia del control reposan los correos electrónicos de seguimiento y los formatos F-TH-90 y F-TH-06 debidamente diligenciados.
"</t>
  </si>
  <si>
    <t xml:space="preserve">Por evento – cada que se genere </t>
  </si>
  <si>
    <t>"Correos electrónicos o comunicaciones  internas
Formatos:  F-TH-90- F-TH-06 diligenciado"</t>
  </si>
  <si>
    <t>"05/03/2026 – MCT: El Profesional Universitario de la Oficina de Talento Humano, junto con su personal de apoyo contratista, realizó la revisión y seguimiento al riesgo identificado, concluyendo que no se ha materializado durante el periodo evaluado.
De acuerdo con el plan de trabajo establecido, el personal que se vincula a la entidad cuenta con un plazo de cuatro (4) meses para la implementación del procedimiento P-TH-13 de Inducción y Reinducción Institucional, así como para el envío del formato F-TH-90 correspondiente.
Durante los meses de enero y febrero de 2026, se presentaron nuevas vinculaciones en la entidad (practicantes y personal de planta de libre nombramiento y remoción – LNR). Tras realizar las verificaciones con la Profesional Universitaria Johanna Posada, se confirma que no se ha materializado ningún riesgo asociado al proceso, dado que se están realizando las inducciones correspondientes conforme al procedimiento establecido.
Actualmente, se encuentran en gestión las firmas de algunos formatos, con el fin de consolidar y compartir las actas de inducción respectivas.
En cuanto a los practicantes, se adelanta la gestión para realizar las inducciones pendientes y obtener las actas escaneadas, particularmente en el caso de dos practicantes que desarrollan sus prácticas por fuera de la entidad.
Las evidencias del proceso, incluidos los formatos de inducción diligenciados para el personal vinculado durante 2026, reposan en la carpeta de evidencias correspondiente al seguimiento del riesgo."</t>
  </si>
  <si>
    <t>"07/05/2026 –   Durante el periodo evaluado, el Profesional Universitario de la Oficina de Talento Humano, junto con el personal de apoyo contratista y asistencial vinculado, realizó la implementación, revisión y seguimiento al cumplimiento del procedimiento P-TH-13 de Inducción y Reinducción Institucional, mediante la verificación del diligenciamiento y soporte de los formatos F-TH-90 y F-TH-06 correspondientes a la inducción específica en el cargo del personal vinculado a la Entidad.
De acuerdo con las verificaciones efectuadas, se evidenció que el control se viene ejecutando conforme a lo establecido en el procedimiento, realizando seguimiento oportuno a los procesos de inducción y reinducción generados por ingreso de personal, traslados, cambios de funciones y demás situaciones administrativas que requieren su aplicación.
Durante los meses de marzo y abril  de 2026 se presentaron nuevas vinculaciones en la Entidad, incluyendo,conductor de gerencia,  practicantes y personal de libre nombramiento y remoción (LNR) en la Oficina Asesora de Comunicaciones. Una vez revisados los soportes y verificadas las actividades adelantadas con la Profesional Universitaria responsable del proceso, se concluye que no se materializó el riesgo durante el periodo evaluado, toda vez que las inducciones correspondientes fueron gestionadas conforme al procedimiento establecido.
Actualmente, se encuentra en trámite la consolidación y recolección de algunas firmas pendientes en los formatos y actas respectivas, situación que hace parte del proceso normal de formalización documental y no afecta la ejecución del control ni el cumplimiento del procedimiento.  Como evidencia del seguimiento reposan los correos electrónicos de seguimiento, los formatos F-TH-90 y F-TH-06 debidamente diligenciados, los formatos  de inducción y demás soportes documentales archivados en la carpeta de evidencias correspondiente al seguimiento del riesgo. Las evidencias del control ejecutado reposan en la carpeta correspondiente al segundo bimestre, disponible en el siguiente enlace:"</t>
  </si>
  <si>
    <t>"06/07/2026: MCT  el 15/05/2026- OCI- Detecta materialización del riesgo debido a un error en el diligenciamiento del formato F-TH-06  por servidor  Leonardo de Jesus Agudelo, jefe Oficina de Control Interno.
MCT  Durante el periodo evaluado se efectuó el seguimiento a los controles asociados al riesgo, como resultado de las actividades de verificación realizadas por la Oficina de Control Interno, se identificó 
Estado del riesgo: Materializado.
 Acción implementada: Formulación e inicio de ejecución de acción de mejora en el Plan de Mejoramiento F-TH-120.
Seguimiento al bimestre mayo - junio: "</t>
  </si>
  <si>
    <t>TH-RG2-CAU1-CON2</t>
  </si>
  <si>
    <t xml:space="preserve"> por el incumplimiento de los procedimientos y trámites de la Entidad </t>
  </si>
  <si>
    <t>"
El Profesional Universitario de la Oficina de Talento Humano, gestiona cada que se genere y según  los procesos de capacitación y/o formación establecidos en el PIC alineados con las necesidades de fortalecimiento de competencias de los servidores. Este Control se realiza de forma manual.
El control se verificará de acuerdo a la periodicidad establecida para el reporte  y el cumplimiento de las actividades descritas  en la matriz de riesgos y el plan de acción de la Oficina de Talento Humano. 
Como evidencia del control están los registros de las capacitaciones del plan de formación  Formato F-TH-94 
"</t>
  </si>
  <si>
    <t>Registros de capacitaciones realizadas  y F-TH-94</t>
  </si>
  <si>
    <t>"05/03/2026 – MCT: Durante el periodo evaluado correspondiente a enero y febrero, se desarrollaron las capacitaciones programadas en el Plan Institucional de Capacitación (PIC) que venían en ejecución desde la vigencia 2025, de acuerdo con el avance del cronograma establecido y la programación definida.
Las evidencias correspondientes a las capacitaciones realizadas durante el primer bimestre se encuentran disponibles en la carpeta de seguimiento, lo cual permite verificar el cumplimiento del plan de formación ejecutado.
Nota: Las evidencias (listas de asistencia, memorias y registro fotográfico) reposan en la Oficina de Talento Humano, bajo custodia de la Profesional Universitaria responsable, en la carpeta correspondiente al Plan de Formación, para su revisión en caso de ser requerida."</t>
  </si>
  <si>
    <t>"07/05/2026 – MCT: Durante el periodo evaluado, el control se ejecutó conforme a lo establecido por la Oficina de Talento Humano. El día 15 de abril se dio inicio formal al desarrollo del Plan Institucional de Capacitación (PIC), gestionando las actividades de capacitación y formación programadas, alineadas con las necesidades de fortalecimiento de competencias de los servidores de la Entidad.
Asimismo, para el presente periodo se realizó ajuste en la periodicidad del control y mejora en la redacción del riesgo, como parte del proceso de seguimiento y actualización de la matriz de riesgos institucional.
Una vez verificados los soportes y registros correspondientes, se evidenció el cumplimiento de las capacitaciones programadas para el periodo, conforme a las actividades definidas en el plan de acción de la Oficina de Talento Humano y en la matriz de riesgos.
En consecuencia, no se materializó el riesgo durante el periodo reportado. Como evidencia del control reposan los registros de asistencia y ejecución de las actividades de capacitación y formación contenidas en el Formato F-TH-94.
Nota: Las evidencias detalladas (listas de asistencia, memorias y registros fotográficos) reposan en la Oficina de Talento Humano, bajo custodia de la Profesional Universitaria responsable, en la carpeta correspondiente al Plan Institucional de Capacitación, para su revisión en caso de ser requerida.
https://indeportesantioquia-my.sharepoint.com/personal/jmposada_indeportesantioquia_gov_co/_layouts/15/onedrive.aspx?csf=1&amp;web=1&amp;e=SUqIvL&amp;CT=1778280901205&amp;OR=OWA-NT-Mail&amp;CID=a8ea1527-7134-b90a-ea2a-d481568c753b&amp;id=%2fpersonal%2fjmposada_indeportesantioquia_gov_co%2fDocuments%2fDocumentos%2fCAPACITACI%c3%93N%2fPlan+de+formaci%c3%b3n%2f2026&amp;FolderCTID=0x0120006EFB4D75A855A9418914B761563E0AAB&amp;view=0
Las evidencias del control ejecutado reposan en la carpeta correspondiente al segundo bimestre, disponible en el siguiente enlace:
https://indeportesantioquia.sharepoint.com/sites/SGC2/Documentos%20compartidos/Forms/AllItems.aspx?id=%2Fsites%2FSGC2%2FDocumentos%20compartidos%2F3%2E1%20Evidencias%20deRriegos%2FTalento%20Humano%2FEvidencias%202026%2FRiesgos%20de%20Gesti%C3%B3n%20y%20Fiscales%2FTH%2DRG2%2DCAU1%2DCON2%2FSegundo%20bimestre&amp;viewid=a2f1d042%2Daf6e%2D4186%2Dbd4e%2Dc44ba5e39a84
"</t>
  </si>
  <si>
    <t>"06/07/2026 – MCT : En el marco del seguimiento al riesgo TH-RG2-CAU1-CON1 y en atención a las observaciones formuladas por la Oficina de Control Interno como resultado del riesgo materializado en el bimestre anterior, se revisó la pertinencia de los controles asociados a la causa identificada.
Como resultado de esta revisión, y de la validación realizada con la Profesional Universitaria responsable del proceso Johanna Posada, se determinó la inactivación de este Control No. 2, toda vez que las actividades relacionadas con el Plan Institucional de Capacitación (PIC) corresponden al proceso de Formación y Capacitación y no al proceso de Inducción, Reinducción y Entrenamiento en el Puesto de Trabajo, por lo que dicho control no guarda relación directa con la causa del riesgo.
En consecuencia, el riesgo TH-RG2-CAU1-CON1 continuará enfocado exclusivamente en el proceso de Inducción, Reinducción y Entrenamiento en el Puesto de Trabajo, manteniendo como evidencias de control los formatos F-TH-90 y F-TH-06, conforme a lo aprobado por la Oficina de Control Interno.
Como evidencia del seguimiento reposan el  correo de análisis realizado con la Profesional Universitaria responsable del proceso  y el correo de aprobación emitido por la Oficina de Control Interno respecto a la inactivación del control.Justificación para inactivar el Control 2:
Enlace: https://indeportesantioquia.sharepoint.com/:u:/r/sites/SGC2/Documentos%20compartidos/3.1%20Evidencias%20deRriegos/Talento%20Humano/Evidencias%202026/Riesgos%20de%20Gesti%C3%B3n%20y%20Fiscales/TH-RG2-CAU1-CON2%20Inactivo%20Trimestre%20III/Tercer%20trimestre/RE_%20Revisi%C3%B3n%20Riesgos-%20Plan%20de%20Mejoramiento-%20Indicadores-%20%20Inactivaci%C3%B3n.msg?csf=1&amp;web=1&amp;e=ayyZU7
"</t>
  </si>
  <si>
    <t>TH-RF2CAU1-CON1</t>
  </si>
  <si>
    <t xml:space="preserve">Posibilidad de afecto dañoso por pagos de nómina y seguridad social  con liquidaciones erróneas debido a la falta de  implementación de revisión de la nómina </t>
  </si>
  <si>
    <t>por pagos de nómina y seguridad social  con liquidaciones erróneas</t>
  </si>
  <si>
    <t xml:space="preserve">debido a la falta de  implementación de revisión de la nómina </t>
  </si>
  <si>
    <t>"El Técnico de Nómina de la Oficina de Talento Humano revisa y valida la liquidación de la nómina y los factores prestacionales de manera quincenal o cada vez que se genere una liquidación, con el apoyo de personal profesional de la Oficina de Talento Humano y/o de la Subgerencia Administrativa y Financiera con conocimiento y experiencia en el proceso de nómina y prestaciones sociales. Este control se realiza de forma manual.
En caso de no concordar la información o, evidenciar inconsistencias y/o diferencias entre la información reportada y los soportes correspondientes, se realizarán las respectivas verificaciones, ajustes y acciones de mejoramiento necesarias para garantizar la correcta liquidación de la nómina y de las prestaciones sociales de los servidores. El control se ejecutará conforme al cumplimiento de las actividades establecidas en el procedimiento P-TH-04 Administración Salarial.
Como evidencia del control reposan los correos electrónicos con los reportes de liquidación de nómina y los papeles de trabajo generados durante el proceso de revisión y validación de la liquidación de nómina.
"</t>
  </si>
  <si>
    <t xml:space="preserve">Quincenal y/o cada vez que se genere liquidación de nómina ( a demanda) </t>
  </si>
  <si>
    <t>Correo electrónico, reportes de liquidación de nómina, papeles de trabajo internos ( horas extras, incapacidades), designación profesional para el rol de revisión de la liquidación de nómina</t>
  </si>
  <si>
    <t>"05/03/2026: MCT Para el periodo enero–febrero, la Técnica de Nómina, junto con el personal de apoyo contratista, suministró la información correspondiente a las liquidaciones de nómina y de seguridad social del personal vinculado a la entidad. Con base en la verificación realizada, se confirma que el riesgo no se ha materializado, toda vez que se evidencian los pagos efectuados de manera oportuna y conforme, sin presentarse afectaciones económicas.
Así mismo, los procesos de liquidación y pago han sido revisados, verificando que cumplen con los lineamientos y procedimientos establecidos por la entidad para este trámite. Las evidencias del seguimiento reposan en la carpeta correspondiente al riesgo, como soporte del control y monitoreo del proceso de nómina durante el periodo evaluado."</t>
  </si>
  <si>
    <t>"08/05/2026: Durante el periodo evaluado, el control se ejecutó conforme a las actividades establecidas en el procedimiento P-TH-04 Administración Salarial, realizando la revisión y validación de las liquidaciones de nómina y factores prestacionales de manera quincenal y cada vez que se generó proceso de liquidación. Asimismo, durante el periodo se realizó la reformulación de la redacción del riesgo y la adecuación de la periodicidad del control, con el fin de fortalecer su trazabilidad, coherencia operativa y alineación con la ejecución real del proceso de nómina por parte de la Oficina de Talento Humano.
No obstante, durante el bimestre se evidenció la materialización parcial del riesgo, debido a inconsistencias presentadas en dos liquidaciones de nómina correspondientes a servidores de la Entidad, generando pagos erróneos que fueron identificados posterior al  proceso de revisión y validación del pago.
En consecuencia, desde la Oficina de Talento Humano se realizarán las acciones de mejora correspondientes, las cuales serán incorporadas en el respectivo plan de mejoramiento como ejercicio de autoevaluación del proceso, con el fin de fortalecer los controles asociados a la revisión y validación de las liquidaciones de nómina y prestaciones sociales.
Frente a las demás liquidaciones efectuadas durante el periodo, se evidenció cumplimiento de las actividades de revisión y validación definidas para el control.
Como evidencia del seguimiento reposan los correos electrónicos, reportes de liquidación de nómina, papeles de trabajo y demás soportes generados durante el proceso de revisión y validación de nómina. Las evidencias del control ejecutado reposan en la carpeta correspondiente al segundo bimestre, disponible en el siguiente enlace:https://indeportesantioquia.sharepoint.com/sites/SGC2/Documentos%20compartidos/Forms/AllItems.aspx?id=%2Fsites%2FSGC2%2FDocumentos%20compartidos%2F3%2E1%20Evidencias%20deRriegos%2FTalento%20Humano%2FEvidencias%202026%2FRiesgos%20de%20Gesti%C3%B3n%20y%20Fiscales%2FTH%2DRF2%2DCAU1%2DCON1%2FSegundo%20bimestre&amp;viewid=a2f1d042%2Daf6e%2D4186%2Dbd4e%2Dc44ba5e39a84
Nota: se referencia enlace de publicación de plan anual de vacaciones pag transparencia : https://indeportesantioquia.gov.co/wp-content/uploads/2026/01/2026000026-DEL-15-DE-ENERO-DE-2026.pdf"</t>
  </si>
  <si>
    <t>"03/07/2026: MCT Durante el bimestre mayo–junio de 2026 se continuó con la aplicación del control consistente en la revisión y validación de las liquidaciones de nómina y de los factores prestacionales de manera quincenal y cada vez que se generó un proceso de liquidación.
En relación con el riesgo materializado durante el bimestre anterior, se informa que, con posterioridad al cierre del seguimiento correspondiente, se identificó un quinto caso asociado al mismo evento ocurrido durante la aplicación del incremento salarial del mes de abril, correspondiente a la servidora Claudia Salazar, el cual no había sido reportado en el seguimiento anterior.
La inconsistencia se originó debido a que el sistema liquidó un incremento salarial superior al que correspondía, generando un mayor valor en el salario y, en consecuencia, en la liquidación y pago de las prestaciones sociales asociadas.
Una vez identificada la novedad, durante el mes de mayo de 2026 se efectuó la revisión y validación de la información, realizando la corrección del salario en el sistema y el ajuste correspondiente en la liquidación y pago de las vacaciones, con el fin de subsanar la inconsistencia y garantizar que los valores reconocidos correspondieran a los legalmente establecidos.
Como consecuencia del mayor valor pagado, la servidora autorizó voluntariamente un descuento por nómina de $100.078 en cada quincena, a partir del 15 de junio de 2026, hasta completar el reintegro de la diferencia cancelada en exceso.
En consecuencia, la Oficina de Talento Humano continuará ejecutando las acciones de mejora definidas en el Formato F-TH-119 – Plan de Mejoramiento, derivadas del riesgo materializado en el bimestre anterior, con el propósito de fortalecer los controles asociados a la revisión y validación de las liquidaciones de nómina y prestaciones sociales.
Frente a las demás liquidaciones efectuadas durante el periodo mayo–junio de 2026, se evidenció el cumplimiento de las actividades de revisión y validación establecidas en el control, sin presentarse nuevas inconsistencias.
Como evidencia del seguimiento reposan los correos electrónicos, reportes de liquidación de nómina, papeles de trabajo y demás soportes generados durante el proceso de revisión y validación de nómina. Las evidencias del control ejecutado reposan en la carpeta correspondiente al tercer  bimestre
"</t>
  </si>
  <si>
    <t>TH-RF3-CAU1-CON1</t>
  </si>
  <si>
    <t>Posibilidad de efecto dañoso por no cobro de las incapacidades médicas y/o licencias de maternidad y paternidad del personal de la Entidad, debido a la no realización del seguimiento a la gestión de cobro y recaudo ante las EPS y/o ARL</t>
  </si>
  <si>
    <t xml:space="preserve"> por no cobro de las incapacidades médicas y/o licencias de maternidad y paternidad del personal de la Entidad</t>
  </si>
  <si>
    <t>Debido a la no realización del seguimiento a la gestión de cobro y recaudo ante las EPS y/o ARL</t>
  </si>
  <si>
    <t>"
El Técnico de Nómina de  la Oficina de Talento Humano, diligencia y actualiza mensualmente el formato FT111-02-SAPMC establecido por la Contraloría General de Antioquia para la rendición de la cuenta en cada vigencia fiscal, o el que haga sus veces dentro de los papeles de trabajo internos del proceso, la información de las incapacidades superiores a dos (2) días para evidenciar el estado actual de la gestión de cobro ante las ARL y EAPB de acuerdo al procedimeinto  P-TH-04 y su instructivo I-TH-04. Este Control se realiza de forma manual.
En caso de no concordar lo reportado con la evidencia se debe ejecutar la implementación de los trámites faltantes  para la liquidación de prestaciones sociales en el período vigente . El control se verificará de acuerdo a la periodicidad establecida para el reporte  y el cumplimiento de las actividades descritas  en la matriz de riesgos y el plan de acción de la Oficina de Talento Humano. 
Como evidencia del control  están los cobros radicados ante las EPS y/o ARL, comunicaciones internas, novedades de nómina reportadas."</t>
  </si>
  <si>
    <t>"Cobros radicados ante las EPS o ARL
Comunicaciones
Novedades de nómina"</t>
  </si>
  <si>
    <t>"05/03/2026 – MCT: Durante el primer bimestre de 2026, la servidora encargada del proceso de nómina, junto con el apoyo contratista, realizó la revisión y el seguimiento al riesgo identificado en el proceso.
En esta verificación se evidenció control del 100 % sobre las incapacidades generadas por los servidores de la entidad, incluyendo el registro detallado de su estado, los radicados correspondientes y el seguimiento a los pagos efectuados por las EPS o ARL.
Como resultado de este monitoreo, no se ha materializado el riesgo asociado. Las evidencias del seguimiento reposan en la carpeta denominada “Seguimiento a riesgos 2026”."</t>
  </si>
  <si>
    <t>"08/05/2026: Durante el bimestre marzo–abril de 2026, el control se ejecutó conforme a lo establecido en el procedimiento P-TH-04 Administración Salarial y su instructivo I-TH-04, mediante la actualización mensual y  seguimiento a la gestión de cobro de incapacidades superiores a dos (2) días ante las EPS y/o ARL correspondientes.
Asimismo, durante el periodo se realizó la reformulación del riesgo y el mejoramiento de su redacción, con el fin de brindar mayor claridad, comprensión y trazabilidad frente a la ejecución del control y las actividades asociadas al proceso.
Una vez efectuadas las verificaciones correspondientes, se evidenció que las novedades de nómina relacionadas con incapacidades fueron reportadas y gestionadas oportunamente, adelantando los respectivos trámites y seguimientos de cobro conforme a los lineamientos establecidos por el proceso de Talento Humano.
En consecuencia, no se materializó el riesgo durante el periodo evaluado, toda vez que se dio cumplimiento a las actividades definidas en la matriz de riesgos y en el plan de acción de la Oficina de Talento Humano.
Como evidencia del control reposan los formatos  de papeles de trabajo  diligenciados y actualizados, los cobros  radicados ante las EPS y/o ARL. Las evidencias del control ejecutado reposan en la carpeta correspondiente al segundo bimestre, disponible en el siguiente enlace:"</t>
  </si>
  <si>
    <t>"03/07/2026: MCT Durante el bimestre mayo–junio de 2026, el control se ejecutó conforme a lo establecido en el procedimiento P-TH-04 Administración Salarial y su instructivo I-TH-04, mediante la actualización mensual del papel de trabajo y el seguimiento a la gestión de cobro de las incapacidades superiores a dos (2) días ante las EPS y/o ARL correspondientes.
Durante el periodo se registraron y gestionaron oportunamente cuatro (4) novedades de nómina por concepto de incapacidades, las cuales fueron incorporadas en el papel de trabajo del proceso de nómina y sometidas al respectivo trámite de cobro y seguimiento, de conformidad con los lineamientos establecidos por la Oficina de Talento Humano.
- Juan Manuel Ramirez Cardenas, Lina Maria Cuartas Restrepo, Juan Guillermo Valencia, Mario Andres Quintero. 
En consecuencia, no se evidenció la materialización del riesgo durante el periodo evaluado, toda vez que las incapacidades fueron reportadas, gestionadas y objeto de seguimiento oportuno, permitiendo adelantar el proceso de recobro dentro de los términos establecidos.
Como evidencia del control reposan los papeles de trabajo debidamente actualizados, los soportes de radicación de los cobros efectuados ante las EPS y/o ARL y los registros de seguimiento correspondientes. Las evidencias del control ejecutado se encuentran en la carpeta del segundo bimestre, disponible en el siguiente enlace:
https://indeportesantioquia.sharepoint.com/sites/SGC2/Documentos%20compartidos/Forms/AllItems.aspx?id=%2Fsites%2FSGC2%2FDocumentos%20compartidos%2F3%2E1%20Evidencias%20deRriegos%2FTalento%20Humano%2FEvidencias%202026%2FRiesgos%20de%20Gesti%C3%B3n%20y%20Fiscales%2FTH%2DRF2%2DCAU1%2DCON1%2Ftercer%20bimestre&amp;viewid=a2f1d042%2Daf6e%2D4186%2Dbd4e%2Dc44ba5e39a84&amp;ga=1
"</t>
  </si>
  <si>
    <t>TH-RF2-CAU1-CON1</t>
  </si>
  <si>
    <t>Posibilidad de afectación económica por un inadecuado procesamiento  de la información histórica de nómina de la Entidad,  debido a la falta de personal capacitado con el perfil requerido y el respaldo de pares en el proceso que apoye la gestión para la búsqueda y generación adecuada de los  CETILES</t>
  </si>
  <si>
    <t>por un inadecuado procesamiento  de la información histórica de nómina de la Entidad</t>
  </si>
  <si>
    <t>Debido a la falta de personal capacitado con el perfil requerido y el respaldo de pares en el proceso que apoye la gestión para la búsqueda y generación adecuada de los  CETILES</t>
  </si>
  <si>
    <t>"
El Jefe de la Oficina de Talento Humano, con el apoyo del personal responsable del proceso de CETILES, realiza cada vez que se genere una solicitud de CETILES la revisión, validación y verificación de la información histórica de nómina y de los soportes documentales requeridos para la correcta elaboración y expedición del certificado, garantizando la trazabilidad, coherencia y adecuado registro de la información reportada en el CETIL. Este control se ejecuta de manera manual y a demanda, conforme a las solicitudes recibidas por la Entidad.
En caso de  no concordar lo reportado con la evidencia  o evidenciar inconsistencias en el proceso, se implementarán las respectivas acciones de mejora y planes de mejoramiento orientados al fortalecimiento del proceso y a la correcta expedición de los CETILES.
Como evidencia del control reposan las comunicaciones internas, los registros de los CETILES expedidos, los correos electrónicos relacionados con la validación y procesamiento de información de nómina y demás soportes documentales generados durante el proceso."</t>
  </si>
  <si>
    <t>" CETILES expedidos.
Correos electrónicos y comunicaciones internas relacionadas con la solicitud, validación y envío de información.
Soportes de revisión de historia laboral y novedades de nómina.
"</t>
  </si>
  <si>
    <t>"05/03/2026 – MCT: Durante el primer bimestre de 2026 se tramitó un (1) CETIL de manera conforme, con el acompañamiento de los responsables del proceso, según lo registrado en la matriz de situaciones administrativas.
Adicionalmente, un (1) CETIL se encuentra actualmente en proceso de generación, para el cual se están recopilando y verificando los soportes documentales necesarios para su correcta elaboración.
Como resultado del seguimiento realizado, no se evidenció materialización del riesgo asociado al proceso. Como soporte, se dispone del correo relacionado con el trámite, y la información detallada reposa en las historias laborales archivadas en la Oficina de Talento Humano."</t>
  </si>
  <si>
    <t>"08/05/2026: Durante el segundo bimestre de 2026 se gestionó el trámite de un (1) CETIL, el cual continúa en proceso de validación y consolidación de información, con el acompañamiento y seguimiento de los responsables del proceso de Talento Humano.
Durante el seguimiento efectuado, se verificó la revisión de la información histórica de nómina y de los soportes documentales requeridos para la adecuada elaboración del certificado, evidenciando cumplimiento de las actividades establecidas para el control.
Como resultado de la revisión realizada, no se evidenció materialización del riesgo asociado al proceso durante el periodo evaluado.
Como soporte del seguimiento reposan los correos electrónicos relacionados con el trámite adelantado, así como los documentos y soportes correspondientes archivados en las historias laborales custodiadas por la Oficina de Talento Humano. Las evidencias del control ejecutado reposan en la carpeta correspondiente al segundo bimestre, disponible en el siguiente enlace:"</t>
  </si>
  <si>
    <t>"07/07/2026: Durante el bimestre mayo–junio de 2026 se realizó el seguimiento al control establecido para el riesgo asociado a la expedición de CETILES, verificando la aplicación de las actividades de revisión, validación y verificación de la información histórica de nómina y de los soportes documentales requeridos para la elaboración y expedición de los certificados.
Como resultado del seguimiento, se evidenció la materialización del riesgo, toda vez que una solicitud de CETIL radicada en el mes de marzo de 2026 fue atendida de manera extemporánea, generándose una respuesta fuera de los tiempos esperados por parte de la jefatura de la Oficina y  del personal responsable designado en  proceso. Esta situación afectó la oportunidad en la expedición del certificado, aunque no se identificaron inconsistencias en la información reportada ni errores en el contenido del documento expedido.
Frente a esta situación, se realizó la revisión del caso y se identificó la necesidad de fortalecer los mecanismos internos de seguimiento y control de las solicitudes recibidas, con el fin de garantizar el cumplimiento de los tiempos de respuesta establecidos. Frente a la materialización del riesgo, desde la Jefatura de la Oficina de Talento Humano se viene trabajando de manera conjunta con el personal responsable del proceso y el contratista de apoyo, implementando acciones de fortalecimiento orientadas a mejorar la oportunidad y trazabilidad en la expedición de los CETILES. En este sentido, se incorpora para revisión y arpbación  dentro del procedimiento P-TH-13 “Otros Trámites” y del Instructivo I-TH-10 el paso a paso para la creación, gestión y trámite de los CETILES, con el propósito de estandarizar las actividades, clarificar responsabilidades y fortalecer los controles del proceso para prevenir la ocurrencia de situaciones similares. No obstante, dado que estas acciones se encuentran en proceso de implementación y apropiación, aún persisten oportunidades de mejora que continuarán siendo objeto de seguimiento y fortalecimiento por parte de la dependencia.
Como soporte del seguimiento reposan los registros de la solicitud recibida y gestionada por la Profesional Especializada de la Oficina de Talento Humano, quien realizó el seguimiento correspondiente ante la falta de respuesta oportuna por parte del personal y apoyos a la jefatura encargados del proceso frente a los requerimientos de información y atención del trámite. Asimismo, reposan las comunicaciones electrónicas asociadas, el CETIL expedido y los demás documentos que evidencian las actuaciones realizadas durante el desarrollo del proceso."</t>
  </si>
  <si>
    <t>TH-RG3-CAU1-CON1</t>
  </si>
  <si>
    <t>Posibilidad de afectación reputacional por pérdida o no transferencia del conocimiento institucional en la entidad, que afecte la continuidad y trazabilidad de los procesos, debido a la falta de implementación de la gestión del conocimiento y la innovación.</t>
  </si>
  <si>
    <t xml:space="preserve"> por pérdida o no transferencia del conocimiento institucional en la entidad, que afecte la continuidad y trazabilidad de los procesos</t>
  </si>
  <si>
    <t>Debido a la falta de implementación de la gestión del conocimiento y la innovación.</t>
  </si>
  <si>
    <t>El Profesional Especializado  de la Oficina de Talento Humano junto con la Oficina Asesora de Planeación, verifica y realiza seguimiento trimestral al cumplimiento de las actividades definidas en el Plan de Acción de Gestión del Conocimiento e Innovación – Formato F-TH-131, mediante revisión manual del avance reportado por las dependencias y validación del cumplimiento del plan. El control se ejecuta mediante la verificación del cumplimiento de las actividades programadas. por pérdida o no transferencia del conocimiento institucional en la entidad, que afecte la continuidad y trazabilidad de los procesos.  En caso de evidenciar retrasos o incumplimientos, se solicita plan de mejora o ajuste de actividades a la dependencia responsable y se realiza seguimiento hasta su cumplimiento.</t>
  </si>
  <si>
    <t xml:space="preserve">Trimestral </t>
  </si>
  <si>
    <t>Formato F-TH-131 actualizado, reportes de seguimiento, actas de reunión, soportes de ejecución de actividades y comunicaciones de seguimiento a dependencias.</t>
  </si>
  <si>
    <t>N/A</t>
  </si>
  <si>
    <t>"04/05/2026: Durante el bimestre marzo–abril de 2026 se realizó la formulación e incorporación  como un nuevo riesgo asociado al proceso, con el fin de fortalecer la identificación, evaluación y control de las situaciones que puedan afectar la adecuada gestión  del talento humano en la entidad. 
En consecuencia, el seguimiento y monitoreo del riesgo iniciará formalmente a partir del tercer bimestre de la vigencia 2026, una vez implementados y socializados los controles definidos para su gestión y seguimiento.
"</t>
  </si>
  <si>
    <t>"06/07/2026 – MCT
Durante el bimestre mayo–junio de 2026 se ejecutó el control mediante la revisión y actualización del Plan de Acción de Gestión del Conocimiento e Innovación (Formato F-TH-131), verificando el avance de las actividades programadas y los reportes presentados por las dependencias, en articulación con la Oficina Asesora de Planeación.
Como resultado del seguimiento realizado, se evidenció la actualización del Plan de Acción y la trazabilidad de las actividades ejecutadas, sin identificarse situaciones que evidencien pérdida o falta de transferencia del conocimiento institucional que afecten la continuidad de los procesos. Durante el periodo no fue necesario solicitar planes de mejora o ajustes a las dependencias responsables por incumplimientos asociados al control.
En consecuencia, no se evidenció la materialización del riesgo durante el periodo evaluado.
Como evidencia del seguimiento reposa el Plan de Acción de Gestión del Conocimiento e Innovación (F-TH-131) debidamente actualizado en la carpeta SGC – Evidencias GESCO, junto con los soportes del avance de las actividades y los registros de seguimiento correspondientes.
Enlace SGC evidencias GESCO: https://indeportesantioquia.sharepoint.com/:f:/r/sites/SGC2/Documentos%20compartidos/Gesti%C3%B3n%20del%20Conocimiento/Evidencias%20GESCO/TH%20-%20PLAN%20DE%20ACCI%C3%93N%20GESCO?csf=1&amp;web=1&amp;e=K1sccH"</t>
  </si>
  <si>
    <t>TH-RG4-CAU1-CON1</t>
  </si>
  <si>
    <t>Posibilidad de afectación reputacional por pérdida, inadecuada o inoportuna gestión documental de las historias laborales de los servidores públicos, debido a la falta de conocimiento técnico en archivística y gestión documental.</t>
  </si>
  <si>
    <t xml:space="preserve"> por pérdida, inadecuada o inoportuna gestión documental de las historias laborales de los servidores públicos</t>
  </si>
  <si>
    <t>Debido a la falta de conocimiento técnico en archivística y gestión documental.</t>
  </si>
  <si>
    <t>"El/la responsable del archivo de historias laborales verifica semanalmente que la documentación registrada en la planilla de control corresponda efectivamente a los documentos entregados e incorporados en las historias laborales, garantizando la trazabilidad, integridad y actualización de la información documental.
Como resultado de esta verificación, se generan alertas y comunicaciones al Jefe de la Oficina de Talento Humano y a los responsables del proceso en los casos en que se evidencie entrega inoportuna, duplicidad de información, inconsistencias o ausencia de documentos, con el fin de que se realicen las respectivas correcciones, ajustes y actualizaciones requeridas."</t>
  </si>
  <si>
    <t>Semanal</t>
  </si>
  <si>
    <t>"Planilla de control implementada y debidamente diligenciada, historias laborales actualizadas conforme a las Tablas de Retención Documental (TRD) e informes de auditoría o seguimiento.
"</t>
  </si>
  <si>
    <t>"04/05/2026: Durante el bimestre marzo–abril de 2026 se realizó la formulación e incorporación  como un nuevo riesgo asociado al proceso, con el fin de fortalecer la identificación, evaluación y control de las situaciones que puedan afectar la adecuada gestión  del talento humano en la entidad. 
En consecuencia, el seguimiento y monitoreo del riesgo iniciará formalmente a partir del tercer bimestre de la vigencia 2026, una vez implementados y socializados los controles definidos para su gestión y seguimiento."</t>
  </si>
  <si>
    <t>"03/07/2026 – MCT
Durante el bimestre mayo–junio de 2026 se ejecutó el control mediante la verificación periódica de la documentación incorporada en las historias laborales, utilizando la herramienta Expediant como mecanismo de control y seguimiento para el registro, actualización y trazabilidad de los documentos que conforman cada expediente laboral.
Como resultado de la revisión efectuada, se verificó la correspondencia entre la información registrada en Expediant y la documentación incorporada en las historias laborales, sin evidenciar inconsistencias relacionadas con ausencia de documentos, duplicidad de información o registros pendientes que requirieran la emisión de alertas o comunicaciones a los responsables del proceso.
Así mismo, durante el periodo objeto de seguimiento no se realizaron auditorías o evaluaciones por parte del Comité de Archivo y Documentación (CADA) relacionadas con este control.
En consecuencia, no se evidenció la materialización del riesgo durante el bimestre evaluado.
Como evidencia del control reposan los registros de la herramienta Expediant, los soportes de seguimiento al archivo de historias laborales y el correo de verificación remitido por el responsable del proceso."</t>
  </si>
  <si>
    <t>TH-RG5-CAU1-CON1</t>
  </si>
  <si>
    <t>Posibilidad de afectación reputacional por incumplimiento en la aplicación oportuna o adecuada de la Evaluación del Desempeño Laboral para los servidores  de Indeportes Antioquia , debido a falta de reporte de evidencias y seguimientos y evaluaciones oportunas de acuerdo a los plazos establecidos,  lo que puede generar incumplimientos normativos.</t>
  </si>
  <si>
    <t xml:space="preserve"> por incumplimiento en la aplicación oportuna o adecuada de la Evaluación del Desempeño Laboral para los servidores  de Indeportes Antioquia</t>
  </si>
  <si>
    <t>Debido a falta de reporte de evidencias y seguimientos y evaluaciones oportunas de acuerdo a los plazos establecidos,  lo que puede generar incumplimientos normativos.</t>
  </si>
  <si>
    <t>"El personal asistencial encargado del archivo de gestión de historias laborales elabora y actualiza la base de datos mediante la cual se consolida el cumplimiento de cada una de las etapas del procedimiento de Evaluación del Desempeño Laboral, incluyendo el reporte y registro de las respectivas calificaciones de los servidores.
Con base en dicha información, el Profesional Especializado de la Oficina de Talento Humano que apoya el proceso de Evaluación del Desempeño Laboral realiza seguimiento trimestral al cumplimiento de las evaluaciones correspondientes. En caso de evidenciar evaluaciones pendientes o sin realizar, se remite comunicación al respectivo jefe inmediato solicitando su gestión y cumplimiento oportuno.
Como evidencia del control reposan la matriz de seguimiento consolidada, los reportes descargados de la plataforma de la CNSC, los registros de evaluación del personal LNR y provisional, los acuerdos de gestión y los correos electrónicos de notificación y seguimiento remitidos a través de G+."</t>
  </si>
  <si>
    <t>Papel de trabajo ( matriz EDL), informes de EDL, coorreos de seguimiento EDL</t>
  </si>
  <si>
    <t>"03/07/2026 – MCT
Durante el bimestre mayo–junio de 2026 se verificó la ejecución del control asociado al seguimiento del proceso de Evaluación del Desempeño Laboral. Mediante correo electrónico remitido por el responsable del proceso, se confirmó la actualización de la base de datos consolidada de Evaluación del Desempeño Laboral (EDL), en la cual se registra el cumplimiento de las diferentes etapas del procedimiento y el estado de las evaluaciones de los servidores.
Así mismo, se evidenció que el Profesional Especializado de la Oficina de Talento Humano realizó el seguimiento correspondiente a las evaluaciones del desempeño, conforme a los lineamientos establecidos para el proceso. Como resultado de la verificación efectuada, no se evidenció la materialización del riesgo durante el periodo evaluado.
Como evidencia del control reposan el correo electrónico de confirmación remitido por el responsable del proceso, el archivo consolidado de seguimiento a la Evaluación del Desempeño Laboral (EDL), la matriz de seguimiento, los reportes descargados de la plataforma de la CNSC, los registros de evaluación del personal de libre nombramiento y remoción y provisional, los Acuerdos de Gestión y los correos electrónicos de seguimiento generados durante el periodo."</t>
  </si>
  <si>
    <t>GD-RG1-CAU1-CON1</t>
  </si>
  <si>
    <t>Posibilidad de afectación reputacional debido a la carencia de instrumentos de valoración documental, para orientar la conformación y organización archivística de los fondos documentales a cargo de la entidad.</t>
  </si>
  <si>
    <t xml:space="preserve">Por la falta de los instrumentos para reglar el ciclo de vida </t>
  </si>
  <si>
    <t>Debido a la desactualización y no elaboración de los instrumentos de valoración documental: Tablas de Retención Documental y Tablas de Valoración Documental.</t>
  </si>
  <si>
    <t>"
1. El equipo CADA, desde el proceso de Gestión Documental, con una frecuencia al menos trimestral, genera las alertas institucionales respecto a la carencia y desactualización de los instrumentos de valoración documental, e incluye la elaboración de los mismos como actividades en los instrumentos de planeación del proceso PINAR y plan de acción. Este control se realiza de manera manual y es preventivo. En caso de no aplicar el control el proceso puede continuar con la desactualización de los instrumentos archivísticos base para la implementación de la política archivística. Como evidencia se encuentran las alertas e informes de seguimiento a la gestión documental.
"</t>
  </si>
  <si>
    <t>Trimestral</t>
  </si>
  <si>
    <t>"Alertas de gestión documental
Informes de Actividades del CADA (Semestrales)
Avance en Plan de Acción"</t>
  </si>
  <si>
    <t>Compartir / Transferir</t>
  </si>
  <si>
    <t>"03/03/2026 Indeportes Antioquia continua con el trámite de convalidación de las TRD 2013 y 2023 ante al Consejo Departamental de Archivos de Antioquia, luego de la radicación del segundo ajuste.
Además, en el marco del contrato 563 de 2025 se encuentra un avance del 80% en la elaboración de las TVD para los fondos Coldeportes e Indeportes. Este Contrato se prorrogó hasta el 15 de abril de 2026. Se reporta como no materializado el riesgo en razón a que no se han generado observaciones reputacionales a causa de la desactualización de los instrumentos archivísticos de valoración.
"</t>
  </si>
  <si>
    <t>"
11/05/2026 El CADA de Indeportes Antioquia continua las gestiones para la convalidación de los instrumentos archivísticos de Valoración Documnental, con los siguientes avances:
1. TRD 2013 convalidada en sesión del Consejo Departamental de Archivos de abril 16 de 2026. En trámite de RUSD ante el AGN.
2. TRD 2023 con ajuste radicado ante el CDA y a la espera de que pueda ser aceptada para la sesión bimensual del mes de junio.
3. TVD Coldeportes radicada ante el CDA para iniciar trámite de convalidación, luego de la aprobación interna por parte de Indeportes Antioquia.
4. TVD Indeportes Antioquia radicada ante el CDA para iniciar trámite de convalidación, luego de la aprobación interna por parte de Indeportes Antioquia.
Se reporta como no materializado el riesgo toda vez que se avanza en la gestión del trámite de convalidación de los instrumentos archivísticos."</t>
  </si>
  <si>
    <t>"
06/07/2026
El CADA de Indeportes Antioquia avanza en el trámite de convalidación de los instrumentos archivísticos así:
1. TRD del período de vida 2013, convaliada el pasado 16 de abril de 2026. Se encuentra en trámite RUSD ante el Archivo Genreal de la Nación
2. TRD del período de vida 2023, convaliada el pasado 25 de junio de 2026. Se encuentra en trámite RUSD ante el Archivo Genreal de la Nación
3. TVD del fondo Coldeportes, radicada ante el Consejo Departamental de Archivos, cuenta ya con primer informe técnico de evaluación del 3 de julio de 2026.
4. TVD del fondo Indeportes, radicada ante el Consejo Departamental de Archivos.
Se reporta como no materializado el riesgo toda vez que se avanza en la gestión del trámite de convalidación de los instrumentos archivísticos.
No se cargan evidencias  toda vez que lo enunciado puede ser verificado en los Expedientes Electrónicos de Archivo en Mercurio radicados N°: 202000008806 TRD 2013
202000008807 TRD 2023; y 202000008863 TVD Coldeportes y 202000008864 TVD Indeportes
Nota: En reunión con la Oficina Asesora de Planeación, se reformuló el riesgo a la realidad actual del proceso de gestión documental. Por ello se determinó como nuevo riesgo la ""Posibilidad de afectación económica por sanciones de los entes de control o del Archivo General de la Nación, debido a la desactualización de las tablas de retención documental acordes a la estructura orgánica vigente del Instituto."". Por ello se solicita inhabilitar este riesgo y activar el nuevo, en aras de iniciar seguimientos en el próximo bimestre."</t>
  </si>
  <si>
    <t>Inactivo</t>
  </si>
  <si>
    <t>GD-RG2-CAU1-CON1</t>
  </si>
  <si>
    <t>Posbilidad afectación reputacional por error en la radicación de comunicaciones recibidas en la Ventanilla Única y actos administrativos (Resoluciones y Circulares)</t>
  </si>
  <si>
    <t xml:space="preserve">Por error de los servidores públicos del CADA en la radicación y direccionamiento de documentos en el Sistema Mercurio </t>
  </si>
  <si>
    <t>Debido a la baja aplicación o desconocimiento de los procedimientos de recepción y trámite</t>
  </si>
  <si>
    <t>"1. El profesional Universitario del CADA, con una frecuencia mensual, mantiene actualizado el formato F-GD-46 Malla de Tema de Radicación, así como el Instructivo de Recepción y Radicación de Documentos en la Ventanilla Única.
Este control se realiza de manera manual y preventivo. En caso de no aplicarse el control se puede estar implementado acciones obsoletas en el proceso de radicación y direccionamiento. Como evidencia del control se encuentran la malla de temas y el instructivo actualizado.
2. El equipo de Radicación del CADA revisa de manera diaria las bandejas de radicación en el Sistema de Gestión Documental Mercurio, valida los comentarios de devolución, corrige de inmediato y enruta nuevamente. Este control se realiza de manera manual y preventivo. En caso de no aplicarse el control se pueden materializar radicados direccionados erróneamente. La evidencia del control son los radicados en el sistema de gestión documental mercurio.
3. El profesional Universitario del CADA, con frecuencia mensual, mediante el análisis de las causales de la devolución de comunicaciones oficiales y PQRSDF determina en qué casos se trata de inconsistencias en la identificación del asunto o la oficina competente y plantea las acciones de mejora pertinentes. Este control se realiza de manera manual y preventivo. En caso de no aplicarse el control se pueden materializar radicados direccionados erróneamente. La evidencia del control son los radicados en el sistema de gestión documental mercurio.
4. Un servidor Público del CADA, con frecuencia semanal, revisa aleatoriamente y coteja las imágenes de las resoluciones y circulares radicadas durante la semana inmediatamente anterior. Este control se realiza de manera manual y preventiva. En caso de no aplicarse el control se pueden materializar imágenes inconsistentes en el sistema. Como evidencia del control se encuentran los actos administrativos. La evidencia del control son los radicados en el sistema de gestión documental mercurio.
"</t>
  </si>
  <si>
    <t>"Mensual
Diario
Semestral"</t>
  </si>
  <si>
    <t>"Reportes extractados del Sistema Mercurio
Informes de actividades del CADA"</t>
  </si>
  <si>
    <t>"03/03/2026 
El formato F-GD-46 Malla de Temas de Radicación se encuentra actualizado y en uso por parte del equipo de radicación.
Se realizó la revisión del reporte de devoluciones al radicador entre el 01 de enero y el 28 de febrero de 2026, encontrándose lo siguiente: 122 devoluciones al radicador, en las siguientes categorías: 44% para cambio a causa de la operación de la ruta de pagos, 39% a causa de ajustes en el marco de la categorización de PQRSF, 10% a causa del trámite, 2% (3 radicados) para reclasificación, 2% (2 radicados) a causa de la duplicidad, 2% (2 radicados) a causa de los anexos y 1% para anular el radicado o ajustar el mismo.
En todos los casos las correcciones se realizaron de manera inmediata. Durante enero y febrero se recibieron 1408 radicados. Se reporta como no materializado el riesgo, debido a la corrección inmediata de los radicados y a que no se han generado quejas o reclamos sobre el proceso.
"</t>
  </si>
  <si>
    <t>"11/05/2026
El formato F-GD-46 Malla de Temas de Radicación se encuentra actualizado y en uso por parte del equipo de radicación.
Se realizó la revisión del reporte de devoluciones al radicador entre el 01 de marazo y 30 de abril de 2026, encontrándose lo siguiente: 61 Radicados para ajustar ficha pues ingresaron a través del radicador virtual, 40 radicados para ajuste en el marco de la ruta de pagos, 22 devoluciones por trámite, 9 para reasignación por competencia y 23 reclasificaciones en el marco de las Rutas de PQRSDF. De ellas puede asumirse como propias del CADA las 9 reasignaciones por competencia.
Durante el período se radicaron 2112 cominicaciones recibidas. Las 155 devoluciones corresponden al 7% de estas. Del total menos del 1% es reponsabilidad directa del CADA, las demás son dadas las dinámicas propias de las rutas de pago y de PQRSDF.
Se reporta como no materializado el riesgo, debido a la corrección inmediata de los radicados y a que no se han generado quejas o reclamos sobre el proceso.
"</t>
  </si>
  <si>
    <t>"06/07/2026
El formato F-GD-46 Malla de Temas de Radicación se encuentra actualizado y en uso por parte del equipo de radicación.
Se realizó la revisión del reporte de devoluciones al radicador entre el 01 de mayo y 30 de junio de 2026. Encontrándose lo siguiente 126 devoluciones. De ellas, 3 eran para ajustes por inconsistencias de parte del equipo de radicación, 32 para corrección de cuenta en ruta de pagos por error en el documento, 17 para ajuste de fichas en el radicador virtual, 22 para delegación y 53 en el marco de la gestión de las rutas de PQRSDF.
En el bimestre se recibieron 1.873 radicados recibidos. Las devoluciones representan el 7% del total, la mayor parte de estas se dan como dinámica propia de las rutas de recepción de documentos.
Se reporta como no materializado el riesgo, debido a la corrección inmediata de los radicados y a que no se han generado quejas o reclamos sobre el proceso.
"</t>
  </si>
  <si>
    <t>GD-RG3-CAU1-CON1</t>
  </si>
  <si>
    <t xml:space="preserve">Posibilidad de afectación económica por sanciones de los entes de control o del Archivo General de la Nación, debido a la desactualización de las Tablas de Retención Documental acordes a la estructura orgánica vigente del Instituto. </t>
  </si>
  <si>
    <t>por sanciones de los entes de control o del Archivo General de la Nación</t>
  </si>
  <si>
    <t xml:space="preserve">debido a la desactualización de las tablas de retención documental acordes a la estructura orgánica vigente del Instituto. </t>
  </si>
  <si>
    <t xml:space="preserve">El Profesional Universitario del equipo CADA, de forma manual cada que se genere un cambio de la estructura administrativa que derive en  la desactualización de las TRD, valida que se designen los recursos necesarios para la actualización del instrumento, mediante  oficio a la Subgerente Administrativa y Financiera y a la Gerencia, para generar la alerta de consecución de los mismos, en caso de no disponer de los recursos, se informará en Comité de Gestión y Desempeño, como evidencia del control quedan las comunicaciones oficiales con los requerimientos y el acta del comité de gestión y desempeño.  </t>
  </si>
  <si>
    <t xml:space="preserve">Cada que se genere un cambio en la estructura administrativa de la entidad. </t>
  </si>
  <si>
    <t>como evidencia del control quedan las comunicaciones oficiales con los requerimientos y el acta del comité de gestión y desempeño.</t>
  </si>
  <si>
    <t>_______________</t>
  </si>
  <si>
    <t>_______________________________________</t>
  </si>
  <si>
    <t>___________________________________________</t>
  </si>
  <si>
    <t>__________</t>
  </si>
  <si>
    <r>
      <rPr>
        <b/>
        <sz val="11"/>
        <rFont val="Arial"/>
        <family val="2"/>
      </rPr>
      <t>2/07/2026</t>
    </r>
    <r>
      <rPr>
        <sz val="11"/>
        <rFont val="Arial"/>
        <family val="2"/>
      </rPr>
      <t xml:space="preserve"> Este riesgo fue identificado, analizado y construido de manera conjunta con la Oficina Asesora de Planeación (OAP), en el marco de la gestión de riesgos. Se definieron los criterios para su valoración y las acciones de control correspondientes. Teniendo en cuenta la programación establecida para el seguimiento, la revisión de su estado, la eficacia de los controles implementados y el avance de las acciones definidas se realizará durante el cuarto bimestre de 2026, con el fin de verificar su comportamiento y, de ser necesario, establecer las medidas de mejora que correspondan.</t>
    </r>
  </si>
  <si>
    <t>CA-RG2-CAU1-CON1</t>
  </si>
  <si>
    <t xml:space="preserve">Posibilidad de afectación economica  por el incumplimiento de las partes respecto a las obligaciones contractuales, debido a la no ejecución del contrato de acuerdo a las condiciones convenidas y lo estipulado por la ley, reglamentos, procedimientos y demás normas reglamentarias de la contratación estatal. </t>
  </si>
  <si>
    <t>Por el incumplimiento de las partes respecto a las obligaciones contractuales</t>
  </si>
  <si>
    <t xml:space="preserve">Debido a la no ejecución del contrato de acuerdo a las condiciones convenidas y lo estipulado por la ley, reglamentos, procedimientos y demás normas reglamentarias de la contratación estatal. </t>
  </si>
  <si>
    <t>"Los supervisores de los contatos y/o convenios diferentes a prestación de servicios profeisonales y de apoyo a la gestión entregaran de forma mensual al ordenador del gasto un informe que contenga el avance y seguimiento de ejecución de las obligaciones contractuales, para que este verifiqué el estado del mismo esto se hará de forma manual y mensual. en caso de que exista un  presunto incumplimiento, este, enviara el reporte a la OAJ para que inice el respectivo proceso sancionatorio. como evidencia quedará un informe radicado por el supervisor. 
Observación: En el caso de los contratos de Prestación de servicios profesionales y de apoyo a la gestión esta actividad se validará con el informe de supervisión mes a mes (el cual podrá ser enviada como copia en mercurio o via correo electronico). Este control  se revisará con el jefe Juridico y posteriomente de ser aprobado se hará la respectiva socialización. "</t>
  </si>
  <si>
    <t>Informes de supervisión</t>
  </si>
  <si>
    <t>"3/07/2026 De acuerdo con la información enviada por la profesional de la OAJ asignada para realizar el enlace con el contratista que atiende la representación judicial y extrajudicial de Indeportes Antioquia, manifiesta que para el periodo objeto de análisis se emitio fallo donde se señaló: Lo anterior, sustentado en los siguientes argumentos del Consejo de Estado:
ausencia de estudios adecuados, la necesidad de rediseños durante la ejecución, la aparición de puntos críticos y la ejecución de obras que resultaron inestables o técnicamente deficientes corroboran esa conclusión
 Adicionalmente, la Sala advierte que persiste la amenaza de los derechos colectivos al goce del espacio público, a la utilización y defensa de los bienes de uso público y a la prevención de desastres previsibles técnicamente, en la medida en que, no se acreditó de manera cierta que las obras contratadas en el 2023 hayan finalizado, ni que el corredor de infraestructura se encuentre actualmente en condiciones de funcionamiento, continuidad y seguridad.
en el proceso se acreditaron deficiencias relacionadas con la aplicación del principio de planeación durante la ejecución del proyecto
"</t>
  </si>
  <si>
    <t>CA-RG3-CAU1-CON1</t>
  </si>
  <si>
    <t xml:space="preserve">Posibilidad de afectación económica por no realizar la liquidación de los contratos y convenios en los tiempos establecidos en el contrato y/o Ley debido a la falta de recursos operativos, administrativos, financieros y técnicos </t>
  </si>
  <si>
    <t xml:space="preserve">Por no realizar la liquidación de los contratos y convenios en los tiempos establecidos en el contrato y/o Ley </t>
  </si>
  <si>
    <t xml:space="preserve">Debido a la falta de recursos operativos, administrativos, financieros y técnicos </t>
  </si>
  <si>
    <t xml:space="preserve">El Ordenador del gasto verificará en su asignación presupuestal de la vigencia los recursos asignados, para solicitar a la Gerencia las necesidades técnica, financieras, operativas y administrativas de cada dependencia para liquidar los contratos pendientes, Esto se realizará de forma semestral. En caso de que no realice esta validación, la dependencia deberá asegurar la liquidación de lo contratos con los recursos existentes.  La evidencia del control será las revisiones del PAA Vo en comité de gerencia y las sesiones perioodicas donde se trate el tema </t>
  </si>
  <si>
    <t xml:space="preserve">Semestral </t>
  </si>
  <si>
    <t xml:space="preserve">Actas de comité de Gerencia </t>
  </si>
  <si>
    <t>02/03/2026:en los meses de enero y febrero de 2026, INDEPORTES ANTIOQUIA no fue notificada de ninguna sentencia expedida en proceso contencioso que determine la afectación economica por no liquidar a tiempo, sin embargo, en atención a los seguimientos que hace la OAJ se evidencio que varias liquidaciones no se realizaron dentro del termino señalado razon por la que considera que se materializó el riesgo, y se procederá a establecer el riesgo en el plan de mejoramiento del proceso</t>
  </si>
  <si>
    <t>De acuerdo a la informacion beindada por la PU en los meses de marzo y abril de 2026 INDEPORTES ANTIOQUIA no fue notificada de sentencia condenatoria en firme,sin embargo, en atención a los seguimientos que hace la OAJ se evidencio que varias liquidaciones no se realizaron dentro del termino señalado razon por la que considera que se materializó el riesgo, y se procederá a establecer el riesgo en el plan de mejoramiento del proceso</t>
  </si>
  <si>
    <t xml:space="preserve">3/07/2026 De acuerdo con la información enviada por la profesional de la OAJ asignada para realizar el enlace con el contratista que atiende la representación judicial y extrajudicial de Indeportes Antioquia, manifiesta que para el periodo objeto de análisis no se profirió ningún fallo relacionado con no realizar la liquidación de los contratos y convenios en los tiempos establecidos en el contrato y/o Ley debido a la falta de recursos operativos, administrativos, financieros y técnicos </t>
  </si>
  <si>
    <t>CA-RF1-CAU1-CON1</t>
  </si>
  <si>
    <t>Posibilidad de efecto dañoso sobre recursos públicos por irregularidades en la contratación; debido a no acatar la nornatividad contractual.</t>
  </si>
  <si>
    <t>Por irregularidades en la contratación</t>
  </si>
  <si>
    <t>debido a no acatar la nornatividad contractual</t>
  </si>
  <si>
    <t>"El ordenador del gasto designará los integrantes del Comité Asesor y Evaluador  quienes dentro de su competencia estructuraran técnica, financiera y juridicmente el proceso, para que este lo presente y el Comité de contración previa revisión del  Jefe Juridico, revisará el proceso y procedara e emitir su recomendación a tráves de la  constancia respectiva de tal manera que termine en la suscripción por parte del Ordenador del gasto.  cuando un proceso no pasa completamente el comité de contratación o se emiten observaciones y no se subsanan por parte del Ordenador y del CAE, este se devuelve definitivamente a la dependencia.
La evidencia corresponde la constancia de comité de contratación. Este se realiza de forma manual y a demanda"</t>
  </si>
  <si>
    <t>Constancia y acta de comité de contratación</t>
  </si>
  <si>
    <t>3/07/2026 De acuerdo con la información enviada por la profesional de la OAJ asignada para realizar el enlace con el contratista que atiende la representación judicial y extrajudicial de Indeportes Antioquia, manifiesta que para el periodo objeto de análisis no se profirió ningún fallo relacionado con efecto dañoso sobre recursos públicos por irregularidades en la contratación; debido a no acatar la nornatividad contractual.</t>
  </si>
  <si>
    <t>CA-RG4-CAU1-CON1</t>
  </si>
  <si>
    <t xml:space="preserve">Posibilidad de afectación reputacional por no realizar una adecuada planeación del proceso contractual debido a la falta de análisis, estudio y revisión de los componentes técnico, financiero, administrativo y jurídico de la etapa precontractual. </t>
  </si>
  <si>
    <t>por no realizar una adecuada planeación del proceso contractual</t>
  </si>
  <si>
    <t>debido a la falta de análisis, estudio y revisión de los componentes técnico, financiero, administrativo y jurídico de la etapa precontractual.</t>
  </si>
  <si>
    <t>CA-RG5-CAU1-CON1</t>
  </si>
  <si>
    <t xml:space="preserve">Posibilidad de afectación económica  por la inoportunidad en la contratación de las necesidades debido a la falta de planeación por parte de las dependencias </t>
  </si>
  <si>
    <t>por la inoportunidad en la contratación de las necesidades</t>
  </si>
  <si>
    <t>debido a la falta de planeación por parte de las dependencias</t>
  </si>
  <si>
    <t>El comité de gerencia verifica y  aprobrará cada vigencia  el Plan Anual de Adquisicones  V0, previa revisión de los ordendaores de cada dependencia y jefes de oficina en el momento,de elaboración del anteproyecto presupuesto, En caso de no estar de acuerdo con las necesidades allí  expuestas devolvera a cada dependencia para que realice los ajustes pertinentes  a través de la ruta de modificaicones del PAA como evidencia dle control está el acta de comtié de gerencia y el trámite de modificaciones por correo electronico.</t>
  </si>
  <si>
    <t xml:space="preserve">El comité sesiona 2 veces a la semana salvo situaciones excepcionales </t>
  </si>
  <si>
    <t>La constancia de recomendación del Comité de contratación y los Estudios previos firmados con su debido soporte</t>
  </si>
  <si>
    <t xml:space="preserve">3/07/2026 De acuerdo con la información enviada por la profesional de la OAJ asignada para realizar el enlace con el contratista que atiende la representación judicial y extrajudicial de Indeportes Antioquia, manifiesta que para el periodo objeto de análisis no se profirió ningún fallo relacionado con afectación económica  por la inoportunidad en la contratación de las necesidades debido a la falta de planeación por parte de las dependencias </t>
  </si>
  <si>
    <t>GP-RG1-CAU1-CON1</t>
  </si>
  <si>
    <t>Jefe de Oficina de Sistemas</t>
  </si>
  <si>
    <t>Posibilidad de afectación reputacional, por fallas en la conectividad debido canales de internet contratados sin opciones de redundancia</t>
  </si>
  <si>
    <t>Por fallas en la conectividad.</t>
  </si>
  <si>
    <t>Canales de internet contratados sin opciones de redundancia.</t>
  </si>
  <si>
    <t>"La jefe de la oficina de sistemas de forma anual verifica las especificaciones técnicas a contratar en los servicios de conectividad, que permitan contar con mayor estabilidad y respaldo y con opciones de redundancia para la continuidad del servicio, esto se realiza de forma manual en el documento de especificaciones técnicas del proceso contractual.
En caso que las especificaciones no garanticen el cumplimiento del control, se deberán modificar realizando el ajuste necesario al contrato.
Como evidencia quedan los estudios previos y especificaciones técnicas de los procesos de contratación de internet. "</t>
  </si>
  <si>
    <t>Única</t>
  </si>
  <si>
    <t>Estudios previos y especificaciones técnicas</t>
  </si>
  <si>
    <t>Marzo 4, revisión Juan Diego Londoño y Beatriz Restrepo. no se identificaron nuevos riesgos ni se modificaron los controles.</t>
  </si>
  <si>
    <t>GP-RG2-CAU1-CON1</t>
  </si>
  <si>
    <t>Posibilidad de afectación reputacional, por mal funcionamiento de los aplicativos críticos (Mercurio, Sicof, Internet, DeportesAnt), debido parametrizaciones mayores inadecuadas</t>
  </si>
  <si>
    <t>Por mal funcionamiento de los aplicativos críticos (Mercurio, Sicof, Internet, DeportesAnt).</t>
  </si>
  <si>
    <t>Debido a una parametrización inadecuada.</t>
  </si>
  <si>
    <t>Ejecución de Administración de procesos</t>
  </si>
  <si>
    <t>"Los técnicos de la oficina de sistemas a demanda, solicitan al proveedor segun contratos de soporte la realización de las parametrizaciones mayores de los sistemas críticos (Mercurio, sicof, Internet, DeportesAnt), las cuales deben ser realizadas en ambiente de pruebas para validar antes de realizar el cambio en producción.
En caso que al pasar a producción la parametrización falle, se reporta nuevamente al proveedor del sistema bajo contrato de soporte para que realice la corrección. 
Como evidencia quedan los informes de ejecución de los contratistas y la trazabilidad de los tickets. 
"</t>
  </si>
  <si>
    <t xml:space="preserve">Tickets en el sistema de mesa de servicios propia y del proveedor. </t>
  </si>
  <si>
    <t>GP-RG3-CAU1-CON1</t>
  </si>
  <si>
    <t>Posibilidad de afectación reputacional, por no disponibilidad de los servicios debido a  Incumplimiento en los niveles de disponibilidad contratados</t>
  </si>
  <si>
    <t>Por no disponibilidad de los servicios.</t>
  </si>
  <si>
    <t>Debido a incumplimiento en los niveles de disponibilidad contratados.</t>
  </si>
  <si>
    <t>"El supervisor del contrato verifica de forma mensual los ANS y resarcimientos en el contrato y verifica el cumplimiento de estos o solicita el resarcimiento requerido. 
En caso que se presente incumplimiento repetido de los ANS, se deberá activar el procedimiento de imposición de multas del contrato.
Como evidencia del control quedan los informes de supervisión. "</t>
  </si>
  <si>
    <t>Contratos</t>
  </si>
  <si>
    <t>GP-RG4-CAU1-CON1</t>
  </si>
  <si>
    <t>Posibilidad de afectación reputacional por ejecución no programada o errónea de actualizaciones de Windows en los servidores debido a una actualizacion no planeada.</t>
  </si>
  <si>
    <t>Por ejecución no programada o errónea de actualizaciones de Windows.</t>
  </si>
  <si>
    <t>Debido a una actualización no planeada.</t>
  </si>
  <si>
    <t>"El personal técnico de la oficina de sistemas, cuando el contratista solicita, autoriza y verifica la realización de las actualización de Windows en los servidores.
Como evidencia del control queda correo enviado de solicitud y aprobación de la ejecución de la actualización. 
En caso de fallos en la realización de las actualizaciones, el contratista reversa la actualización dejando el servidor en su versión anterior, previo a volver a programar la misma."</t>
  </si>
  <si>
    <t>Herramientas de gestión de actualización configuradas.</t>
  </si>
  <si>
    <t>GP-RG5-CAU1-CON1</t>
  </si>
  <si>
    <t>Posibilidad de afectación economica por Ataques informáticos, debido a Insuficientes mecanismos de protección a la plataforma de T.I.</t>
  </si>
  <si>
    <t>Por ataques informáticos.</t>
  </si>
  <si>
    <t>Debido a insuficientes mecanismos de protección a la plataforma de T.I.</t>
  </si>
  <si>
    <t>"El personal de la oficina de sistemas valida la correcta ejecución del Plan Estratégico de Seguridad de la Información de forma trimestral, por medio del cumplimiento del plan de acción de Seguridad digital, de forma manual. 
Como evidencia queda el  seguimiento del plan Estrategico de seguridad y privacidad de la Información, en la herramienta planner 
En caso que no se evidencie la ejecucición de las actividades de acuerdo con lo planeado se realizarán la gestiones, alertas y planes de mejoramiento necesarios para garantizar el ejecución del PESPI"</t>
  </si>
  <si>
    <t>GP-RF1-CAU1-CON1</t>
  </si>
  <si>
    <t>Posibilidad de efecto dañoso por daño parcial o total de los equipos de infraestructura tecnológica debido a insuficientes mecanismos de protección.</t>
  </si>
  <si>
    <t>Por daño parcial o total de los equipos de infraestructura.</t>
  </si>
  <si>
    <t>Debido a insuficientes mecanismos de protección.</t>
  </si>
  <si>
    <t>Daño a activos fijos</t>
  </si>
  <si>
    <t>"La jefe de la oficina de sistemas valida de forma anual la pertinencia de la Politica de Seguridad de la información  de la Entidad y que el Plan de mantenimiento asociado a la Gestión Administrativa de Recursos  incluya la infraestructura y elementos para garantizar la prevención del daño de los equipos tecnológicos.
Como evidencia está el correo electronico informando a la Subgerencia Administrativa y Financiera de las necesidades que evitan daños a los equipos y  como evidencia queda la politica ajustada o en su defecto la constancia de la Jefe de Sistemas que no se requiere ajustes. 
En caso de que al momento de ejecutar el control la Politica no sea pertinente se validará a las necesidades actuales y en caso que no esten incluidas las necesidades de forma adecuada en el plan de mantenimiento de Gestión Administrativa de los Recursos, se enviará el correo respectivo con las prioridades y necesidades mencionadas. "</t>
  </si>
  <si>
    <t>Plan de Continuidad de TI</t>
  </si>
  <si>
    <t>GP-RG6-CAU1-CON1</t>
  </si>
  <si>
    <t>Posibilidad de afectación reputacional por falla en los aplicativos o infraestructura crítica debido a deficiencia en las pruebas antes de liberar un servicio nuevo o una actualización.</t>
  </si>
  <si>
    <t>Por falla en los aplicativos o infraestructura critica</t>
  </si>
  <si>
    <t>Debido a deficiencia en las pruebas antes de liberar un servicio nuevo o una actualización de un servicio critico</t>
  </si>
  <si>
    <t>"La jefe de la oficina de sistemas define los mecanismos para tener siempre un ambiente de pruebas en los sistenas criticos y que no se trate de SAAS o nube, el cual puede ser manejado por el proveedor o por el personal de indeportes, sobre el cual se deben realizar los cambios de los aplicativos antes de salir a producción.
Como evidencia quedan los ambientes de pruebas en funcionamiento de los sistemas criticos. 
En caso que falle y no se tenga ambiente de pruebas, se verificará la pertinencia de contar con el mismo o asumir el riesgo de la realización de actualizaciones en producción. "</t>
  </si>
  <si>
    <t>Ambientes de calidad implementados</t>
  </si>
  <si>
    <t>GP-RG7-CAU1-CON1</t>
  </si>
  <si>
    <t>Posibilidad de afectación reputacional por uso de infraestructura tecnológica inadecuada u obsoleta debido a deficiencia en la planeación de las necesidades del proceso.</t>
  </si>
  <si>
    <t>por uso de infraestructura tecnológica inadecuada u obsoleta</t>
  </si>
  <si>
    <t>debido a deficiencia en la planeación de las necesidades del proceso.</t>
  </si>
  <si>
    <t>"La jefe de la oficina de sistemas realiza el inventario de Activos de información y define el plan de acción anual, con base en este realiza la solicitud de presupuesto a la gerencia para garantizar los recursos que se requieren sean asignados cada vigencia para  el funcionamiento de la oficina. 
Como evidencia queda el inventario de Activos, El Plan de Acción y el  anteproyecto de presupuesto enviado a la Subgerencia Administrativa y Financiera.
En caso que falle lo establecido en el plan, se asume el riesgo por parte de la entidad. 
"</t>
  </si>
  <si>
    <t>Unica</t>
  </si>
  <si>
    <t>Correos electrónicos del Proyecto de presupuesto y actas de comité de gerencia.</t>
  </si>
  <si>
    <t>GP-RG8-CAU1-CON1</t>
  </si>
  <si>
    <t>Posibilidad de afectación reputacional por pérdida de información de la Entidad debido a incidentes de seguridad de la información.</t>
  </si>
  <si>
    <t>Por pérdida de información vital de la Entidad.</t>
  </si>
  <si>
    <t>Debido a incidentes de seguridad de la información.</t>
  </si>
  <si>
    <t>Política de Seguridad de la información</t>
  </si>
  <si>
    <t>GP-RG11-CAU1-CON1</t>
  </si>
  <si>
    <t>Posibilidad de afectación reputacional por atención inoportuna a los requerimientos de los usuarios debido Incumplimientos de los ANS.</t>
  </si>
  <si>
    <t>Por atención inoportuna a los requerimientos de los usuarios.</t>
  </si>
  <si>
    <t>Debido a incumplimientos de los ANS</t>
  </si>
  <si>
    <t>"El Jefe de la oficina de sistemas verifica que dentro de los contratos con terceros queden establecidos valores de resarcimiento economico o imposición de multas por incumplimiento de ANS. en cuanto a los ANS internos, la Jefe de sistemas establece dentro de los indicadores de gestión, el indicador para validar el cumplimiento d los ANS.
Como evidencia quedan los estudios previos y clausulados contractuales y los indicadores de gestión formulados. 
Si el contrato no trae resarcimientos o multas, el mismo no será suscrito para el ordenador del gasto hasta su corrección, en cuanto a los ANS internos, se deberá formular el indicador e inlcuirlo. "</t>
  </si>
  <si>
    <t>informes de supervisión</t>
  </si>
  <si>
    <t>GP-RG13-CAU1-CON1</t>
  </si>
  <si>
    <t>Posibilidad de afectación reputacional por atención inoportuna a  mas del 5% de los requerimientos mensuales de los usuarios debido falta de control y seguimiento a los casos de mesa de servicios.</t>
  </si>
  <si>
    <t>Falta de control y seguiminto a los casos de mesa de servicios</t>
  </si>
  <si>
    <t>"La jefe de la oficina de sistemas valida  la adecuada atención de los casos de la mesa de servicios por parte de los técnicos de la oficina de sistemas de forma diaria, y como evidencia quedan las solicitudes de corrección que se requieren, asi como el seguimiento a la mesa de servicios en los comités primarios y los comentarios y acciones realizados en los ticktes en el sistema. 
Si se presenta atención inoportuna, la misma queda registrada en el reporte de cumplimiento de ANS "</t>
  </si>
  <si>
    <t>"herramienta de mesa de servicios gestionada
Contratos"</t>
  </si>
  <si>
    <t>GF-RG1-CAU1-CON1</t>
  </si>
  <si>
    <t>Posibilidad de afectación económica por inadecuada planificación de las partidas presupuestales (Decreto 111/1997) y financieras, debido a la falta de conocimiento y estudio que soporten las cifras estimadas para el presupuesto y falta de planificación y seguimeinto desde la Alta Gerencia a los ingresos, gastos y al plan Anual de adquisiciones.</t>
  </si>
  <si>
    <t>Por inadecuada planificación de las partidas presupuestales (Decreto 111/1997) y financieras</t>
  </si>
  <si>
    <t>Debido a la falta de conocimiento y estudio que soporten las cifras estimadas para el presupuesto y falta de planificación y seguimeinto desde la Alta Gerencia a los ingresos, gastos y al plan Anual de adquisiciones.</t>
  </si>
  <si>
    <t>Ejecución y administración de Procesos</t>
  </si>
  <si>
    <t>El Subgerente Administrativo y Financiero, junto con el Jefe de la Oficina de Planeación, verifican anualmente que el anteproyecto presupuestal esté alineado con las necesidades de la vigencia y conforme a lo establecido en el Plan de Desarrollo. Este control se realiza de forma manual durante la construcción del anteproyecto y en cada incorporación de recursos. En caso de desviaciones, se toma acción correctiva a través de la revisión y ajuste del presupuesto. La evidencia de este control incluye el anteproyecto de presupuesto aprobado, la resolución de apropiación inicial, la publicación del Plan Anual de Adquisiciones, el acta de junta directiva aprobada, el acto administrativo y el concepto favorable.</t>
  </si>
  <si>
    <t>Una vez al año</t>
  </si>
  <si>
    <t>"Anteproyecto de Presupuesto aprobado.
Resolución de apropiación inicial 
Publicación del Plan Anual de Adquisiciones de la vigencia corriente.
Acta de junta directiva aprobada
Acto administrativo
Concepto favorable"</t>
  </si>
  <si>
    <t>"03/03/2026: El control se ejecuta una vez al año en el momento de la estructuración del anteproyecto de presupuesto por los profesionales del proceso de Gestión Fra.
El presupuesto para el año 2026 fue aprobado mediante radicado 202503004590 y la ordenanza 55 y el decreto 202570005164 del 12 de diciembre."</t>
  </si>
  <si>
    <t>"04/05/2026: El control se ejecuta una vez al año en el momento de la estructuración del anteproyecto de presupuesto por los profesionales del proceso de Gestión Fra.
El presupuesto para el año 2026 fue aprobado mediante radicado 202503004590 y la ordenanza 55 y el decreto 202570005164 del 12 de diciembre."</t>
  </si>
  <si>
    <t>"25/06/2026: El control se realiza de forma anual durante la elaboración del anteproyecto de presupuesto por parte de los profesionales del proceso de Gestión Fra. Para la vigencia 2026, el presupuesto fue aprobado mediante el radicado 202503004590, la Ordenanza 55 y el Decreto 202570005164 del 12 de diciembre.
https://indeportesantioquia.sharepoint.com/sites/SGC2/Documentos%20compartidos/Forms/AllItems.aspx?id=%2Fsites%2FSGC2%2FDocumentos%20compartidos%2F3%2E1%20Evidencias%20deRriegos%2FGesti%C3%B3n%20financiera%2FEvidencia%20de%20Riesgos%202026&amp;viewid=a2f1d042%2Daf6e%2D4186%2Dbd4e%2Dc44ba5e39a84&amp;p=true"</t>
  </si>
  <si>
    <t>GF-RG1-CAU1-CON2</t>
  </si>
  <si>
    <t>El Subgerente Administrativo y Financiero verifica anualmente que, dentro del plan de capacitación del Instituto, se incluya la formación sobre el manejo, control y seguimiento de la gestión presupuestal y la eficiencia del gasto público dirigida a los ordenadores del gasto y al personal del área financiera. Este control se realiza de forma manual a través de la revisión y aprobación del plan de capacitación. En caso de detectarse una desviación, se ajusta el plan para incluir las capacitaciones necesarias. La evidencia de este control se refleja en la capacitación realizada en el Comité Directivo sobre gestión presupuestal y eficiencia del gasto público.</t>
  </si>
  <si>
    <t>Capacitación en comité Directivo sobre gestión presupuestal y eficiencia del gasto publico.</t>
  </si>
  <si>
    <t>03/03/2026: El equipo de Gestión Financiera ratifica que el riesgo en cuestión no se materializó y que el control correspondiente se ejecuta con periodicidad anual. Asimismo, el equipo aún no ha participado en la capacitación; no obstante, esta se encuentra incluida en el Plan de Capacitación para la vigencia 2026.</t>
  </si>
  <si>
    <t>04/05/2026: el equipo de Gestión Financiera ratifica que el riesgo no se materializó durante el periodo evaluado y que el control asociado se ejecuta con periodicidad anual. Adicionalmente, se informa que la capacitación correspondiente aún no ha sido realizada; sin embargo, se encuentra programada dentro del Plan de Capacitación para la vigencia 2026.</t>
  </si>
  <si>
    <t>"25/06/2026: Durante el periodo evaluado se evidenció el cumplimiento del control, mediante la asistencia del contador a la capacitación sobre normativa vigente realizada por la Contaduria. Esta actividad fortaleció los conocimientos del área financiera en materia de gestión presupuestal y aplicación de la normatividad vigente. Como evidencia reposan los soportes de asistencia a la capacitación.
https://indeportesantioquia.sharepoint.com/sites/SGC2/Documentos%20compartidos/Forms/AllItems.aspx?id=%2Fsites%2FSGC2%2FDocumentos%20compartidos%2F3%2E1%20Evidencias%20deRriegos%2FGesti%C3%B3n%20financiera%2FEvidencia%20de%20Riesgos%202026&amp;viewid=a2f1d042%2Daf6e%2D4186%2Dbd4e%2Dc44ba5e39a84&amp;p=true"</t>
  </si>
  <si>
    <t>GF-RG1-CAU1-CON3</t>
  </si>
  <si>
    <t>El Profesional de Presupuesto, mensualmente, verifica y elabora un informe de ejecución presupuestal de ingresos y gastos, el cual se publica en la página web institucional y se remite a la gerencia. Este control se realiza de manera manual a través del seguimiento continuo de los registros financieros. En caso de identificarse desviaciones en la ejecución presupuestal, se toman medidas correctivas inmediatas para ajustar el presupuesto. La evidencia de este control es el informe mensual de ejecución presupuestal.</t>
  </si>
  <si>
    <t>Informe de ejecución Presupuestal mensual</t>
  </si>
  <si>
    <t>03/03/2026: El equipo de Gestión Financiera confirma que el riesgo no se ha materializado y que el control implementado es efectivo. De manera mensual, el Profesional de Presupuesto elabora el informe de ejecución presupuestal, el cual es publicado y remitido a la Gerencia. Este control de carácter manual permite identificar oportunamente posibles desviaciones y aplicar las acciones correctivas necesarias, evidenciando un adecuado avance en la gestión.</t>
  </si>
  <si>
    <t>04/05/2026: El equipo de Gestión Financiera confirma que el riesgo no se ha materializado y que el control implementado es efectivo. De manera mensual, el Profesional de Presupuesto elabora el informe de ejecución presupuestal, el cual es publicado y remitido a la Gerencia. Este control de carácter manual permite identificar oportunamente posibles desviaciones y aplicar las acciones correctivas necesarias, evidenciando un adecuado avance en la gestión.</t>
  </si>
  <si>
    <t>"25/06/2026: Durante el periodo evaluado se dio cumplimiento al control mediante la elaboración y verificación mensual del informe de ejecución presupuestal de ingresos y gastos, el cual fue remitido a la Gerencia y publicado en la página web institucional. Como evidencia reposan los informes de ejecución presupuestal correspondientes.
https://indeportesantioquia.sharepoint.com/sites/SGC2/Documentos%20compartidos/Forms/AllItems.aspx?id=%2Fsites%2FSGC2%2FDocumentos%20compartidos%2F3%2E1%20Evidencias%20deRriegos%2FGesti%C3%B3n%20financiera%2FEvidencia%20de%20Riesgos%202026&amp;viewid=a2f1d042%2Daf6e%2D4186%2Dbd4e%2Dc44ba5e39a84&amp;p=true"</t>
  </si>
  <si>
    <t>GF-RG2-CAU1-CON1</t>
  </si>
  <si>
    <t>Posibilidad de afectación económica y reputacional por incumplimiento normativo, debido a la falta de conocimiento del equipo y ausencia en el liderazgo del proceso financiero</t>
  </si>
  <si>
    <t>Por incumplimiento normativo</t>
  </si>
  <si>
    <t>Debido a la falta de conocimiento del equipo y ausencia en el liderazgo del proceso financiero</t>
  </si>
  <si>
    <t>El Subgerente Administrativo y Financiero solicita anualmente, en el marco del Plan Institucional de Capacitación, la actualización de la normatividad tributaria para el equipo financiero, con el fin de asegurar el cumplimiento normativo y evitar afectaciones económicas y reputacionales. Este control se realiza de forma manual, a través de la gestión y programación de las capacitaciones correspondientes. En caso de identificarse desviaciones o carencias de conocimiento en el equipo, se ajusta el plan de capacitación para reforzar las áreas críticas. La evidencia de este control es la capacitación anual impartida al equipo financiero.</t>
  </si>
  <si>
    <t>Capacitación Anual al Equipo Financiero</t>
  </si>
  <si>
    <t>GF-RG2-CAU1-CON2</t>
  </si>
  <si>
    <t>El Subgerente Administrativo y Financiero verifica mensualmente el cumplimiento del reporte de información interna y externa del área financiera, estableciendo los controles necesarios como el cronograma de reportes de información externa y el calendario COLA para su seguimiento y cumplimiento. Este control se realiza de manera manual a través de la revisión de los informes de cierre financiero, los cuales son aprobados y firmados por el Subgerente Administrativo y Financiero. En caso de detectarse desviaciones en el cumplimiento de los plazos o la calidad de la información, se toman medidas correctivas inmediatas en los informes. La evidencia de este control incluye los informes financieros mensuales revisados y firmados, así como la circular y el cronograma de información externa.</t>
  </si>
  <si>
    <t>"Los cierres de las áreas financieras, a través de los informes aprobados  y firmados (Revisados) por El subgerente Administrativo y Financiero.
Calendario COLA"</t>
  </si>
  <si>
    <t>03/03/2026: El equipo de Gestión Fra. ratifica la no  materialización del riesgo y el control es adecuado. Información financiera actualizada a febrero de 2026 y se encuentra publicada en la pagina de Indeportes, la información correspondiente al primer bimestre se encuentra al día con entes de control, se puede validar en el calendario COLA y CHIP</t>
  </si>
  <si>
    <t>04/05/2026: El equipo de Gestión Financiera ratifica la no materialización del riesgo y la adecuada aplicación del control. La información financiera se encuentra actualizada a marzo de 2026 y debidamente publicada en la página de Indeportes. Asimismo, la información correspondiente al primer bimestre está al día ante los entes de control, lo cual puede verificarse en el calendario COLA y en el sistema CHIP.</t>
  </si>
  <si>
    <t>"25/06/2026: Durante el seguimiento se evidenció que el riesgo no se materializó. La información financiera se encuentra actualizada y publicada en la página institucional, y los reportes del primer bimestre fueron presentados oportunamente ante los entes de control, de acuerdo con el calendario COLA y el sistema CHIP.
https://indeportesantioquia.sharepoint.com/:x:/r/sites/SGC2/_layouts/15/Doc.aspx?sourcedoc=%7B531CE370-8766-44FE-9540-3A5B6F843AE4%7D&amp;file=Matriz%20de%20Responsabilidades%20Consolidada%20Indeportes%20vigencia%202026.xlsx&amp;action=default&amp;mobileredirect=true"</t>
  </si>
  <si>
    <t>GF-RG3-CAU1-CON1</t>
  </si>
  <si>
    <t>Posibilidad de afectación económica y reputacional por presentación inoportuna de informes contables y/o con cifras inexactas, debido al no cumplimiento de los cronogramas establecidos por los organismos de vigilancia y control,  al registro contable  de los hechos económicos sin soporte y a la falta de revelaciones a través de notas contables.</t>
  </si>
  <si>
    <t>Por presentación inoportuna de informes contables y/o con cifras inexactas,</t>
  </si>
  <si>
    <t>Debido al no cumplimiento de los cronogramas establecidos por los organismos de vigilancia y control, al registro contable de los hechos económicos sin soporte y a la falta de revelaciones a través de notas contables.</t>
  </si>
  <si>
    <t>El Profesional Universitario de Contabilidad verifica mensualmente el cumplimiento del cronograma de reportes de información externa, realiza los estados financieros con sus respectivas notas y publica en la página de transparencia. Este control se realiza de manera manual mediante la preparación y validación de los estados financieros y su correspondiente documentación. En caso de detectarse desviaciones, como incumplimientos en los plazos o inexactitudes en las cifras, se toman medidas correctivas para garantizar la presentación oportuna y precisa de los informes. La evidencia de este control incluye el cronograma de reportes de información externa, los estados financieros con sus notas, la circular de información, y el reporte de indicadores en el plan de acción mensual, como las declaraciones tributarias y las rendiciones presentadas oportunamente a los entes de vigilancia y control.</t>
  </si>
  <si>
    <t>"
Elaboración de Estados Financieros acompañadp de sus notas
Circular de Información dirigida a las diferentes dependencias.
Reporte de indicadores dentro del  Plan de Acción mensual correspondientes a Declaraciones tributarias presentadas oportunamente y Rendiciones Presentadas Oportunamente Entes de Vigilancia y Contro"</t>
  </si>
  <si>
    <t>03/03/2026: El equipo de Gestión Financiera confirma que, hasta febrero de 2026, el riesgo identificado no se presentó. Las acciones realizadas han ayudado a reducir el riesgo y a fortalecer el proceso. La información reportada está al día con corte a febrero de 2026 y cuenta con respaldo en los informes y registros correspondientes.</t>
  </si>
  <si>
    <t>04/05/2026: Durante el segundo bimestre se realizó el seguimiento al control de cumplimiento del cronograma de reportes de información externa y elaboración de estados financieros. La verificación de la evidencia, incluyendo estados financieros con sus notas, cronograma de reportes y soportes de publicación, evidenció el cumplimiento oportuno de las obligaciones, sin identificarse desviaciones en plazos ni inconsistencias en la información. En consecuencia, se concluye que el riesgo asociado no se materializó en el periodo evaluado.</t>
  </si>
  <si>
    <t>"25/06/2026: Se verificó el cumplimiento del cronograma de reportes mediante la elaboración, validación y publicación oportuna de los estados financieros con sus notas, así como la presentación de declaraciones tributarias y rendiciones a los entes de control. No se materializó el riesgo durante la vigencia.
https://indeportesantioquia.sharepoint.com/sites/SGC2/Documentos%20compartidos/Forms/AllItems.aspx?id=%2Fsites%2FSGC2%2FDocumentos%20compartidos%2F3%2E1%20Evidencias%20deRriegos%2FGesti%C3%B3n%20financiera%2FEvidencia%20de%20Riesgos%202026&amp;viewid=a2f1d042%2Daf6e%2D4186%2Dbd4e%2Dc44ba5e39a84&amp;p=true"</t>
  </si>
  <si>
    <t>GF-RG4-CAU1-CON1</t>
  </si>
  <si>
    <t xml:space="preserve">Posibilidad de afectación reputacional y económica, por inadaptabilidad del aplicativo financiero ERP en cuanto a la normatividad vigente,  debido a la expedición de reportes sin los parámetros establecidos e ineficiencias administrativas y financieras en el Instituto.  </t>
  </si>
  <si>
    <t>Por inadaptabilidad del aplicativo financiero ERP en cuanto a la normatividad vigente,</t>
  </si>
  <si>
    <t xml:space="preserve">Debido a la expedición de reportes sin los parámetros establecidos e ineficiencias administrativas y financieras en el Instituto.  </t>
  </si>
  <si>
    <t>El Profesional Universitario de Contabilidad, el Profesional Universitario de Presupuesto y el Tesorero General validan permanentemente la información generada por el ERP, realizando una revisión manual detallada que compara los reportes emitidos con los parámetros normativos vigentes. Este control incluye la verificación de reportes, cálculos de impuestos y otras obligaciones financieras, todo debidamente documentado en papeles de trabajo y conciliaciones. En caso de detectarse discrepancias o incumplimientos normativos, se corrigen los datos y se ajustan los procedimientos para asegurar la conformidad del sistema. La evidencia de este control son las conciliaciones documentadas que respaldan el proceso de validación.</t>
  </si>
  <si>
    <t>"Conciliaciones Bancarias, Arqueos de Caja y Conciliaciones de Presupuesto.
"</t>
  </si>
  <si>
    <t>03/03/2026: El equipo de Gestión Financiera ratifica que, hasta la fecha de corte, el riesgo identificado no se ha materializado, lo que evidencia la efectividad de los controles implementados. Se confirma que los procedimientos y mecanismos de control aplicados son adecuados, permitiendo un seguimiento constante y garantizando la correcta gestión de los recursos. La información financiera se encuentra completamente actualizada a febrero de 2026 y respaldada por los registros e informes correspondientes, asegurando trazabilidad y transparencia en la gestión.</t>
  </si>
  <si>
    <t>04/05/2026: El equipo de Gestión Financiera confirma que, con corte a la fecha, el riesgo identificado no se ha materializado, lo cual demuestra la eficacia de los controles implementados. Se valida que los procedimientos y mecanismos establecidos son apropiados, permitiendo un monitoreo permanente y una adecuada administración de los recursos. La información financiera se encuentra actualizada a marzo de 2026 y cuenta con los respectivos soportes e informes, lo que garantiza la trazabilidad y la transparencia en la gestión.</t>
  </si>
  <si>
    <t>"25/06/2026: Se realizaron conciliaciones bancarias, presupuestales y arqueos de caja, validando la consistencia de la información generada por el ERP frente a los registros financieros. No se identificaron diferencias que afectaran la confiabilidad de la información, por lo que el riesgo no se materializó durante la vigencia.
https://indeportesantioquia.sharepoint.com/sites/SGC2/Documentos%20compartidos/Forms/AllItems.aspx?id=%2Fsites%2FSGC2%2FDocumentos%20compartidos%2F3%2E1%20Evidencias%20deRriegos%2FGesti%C3%B3n%20financiera%2FEvidencia%20de%20Riesgos%202026&amp;viewid=a2f1d042%2Daf6e%2D4186%2Dbd4e%2Dc44ba5e39a84&amp;p=true"</t>
  </si>
  <si>
    <t>GF-RG4-CAU1-CON2</t>
  </si>
  <si>
    <t>La Jefe de Sistemas asigna de manera permanente un enlace especializado que opera a medio tiempo para identificar y resolver discrepancias entre el sistema ERP y la normatividad vigente, así como para asesorar al equipo financiero en el manejo adecuado del aplicativo. Este enlace, coordinado con el proveedor del ERP, garantiza que las correcciones de errores se realicen oportunamente mediante la gestión de tickets de soporte y el seguimiento de actualizaciones del sistema. En caso de desviaciones, se implementan ajustes inmediatos para asegurar que las funcionalidades del ERP cumplan con los requerimientos normativos. La evidencia de este control incluye los tickets gestionados con el área de sistemas y el proveedor del ERP.</t>
  </si>
  <si>
    <t>Tickets a Sistyemas y el proveedor.</t>
  </si>
  <si>
    <t>"03/03/2026: El equipo de Gestión FRA ratifica que, a la fecha de corte (febrero de 2026), el riesgo identificado no se ha materializado. 
Esta gestión ha contribuido a la mitigación del riesgo y al fortalecimiento del proceso. La información reportada se encuentra actualizada a febrero de 2026, respaldada por los informes y registros disponibles."</t>
  </si>
  <si>
    <t>04/05/2026: Durante el segundo bimestre se realizó el seguimiento al control del ERP, evidenciando su correcto funcionamiento. La gestión de soporte mediante tickets operó adecuadamente. En consecuencia, se concluye que el riesgo identificado no se materializó.</t>
  </si>
  <si>
    <t>"25/06/2026: Se efectuó seguimiento a los requerimientos presentados al área de Sistemas y al proveedor del ERP mediante la gestión de los respectivos tickets, atendiendo oportunamente las novedades reportadas. El riesgo no se materializó durante la vigencia.
https://indeportesantioquia.sharepoint.com/sites/SGC2/Documentos%20compartidos/Forms/AllItems.aspx?id=%2Fsites%2FSGC2%2FDocumentos%20compartidos%2F3%2E1%20Evidencias%20deRriegos%2FGesti%C3%B3n%20financiera%2FEvidencia%20de%20Riesgos%202026&amp;viewid=a2f1d042%2Daf6e%2D4186%2Dbd4e%2Dc44ba5e39a84&amp;p=true"</t>
  </si>
  <si>
    <t>GF-RG5-CAU1-CON1</t>
  </si>
  <si>
    <t>Posibilidad de afectación económica por la destinación indebida de recursos, debido al desconocimiento de los usuarios que intervienen en el proceso de manejo de recursos.</t>
  </si>
  <si>
    <t>Por la destinación indebida de recursos.</t>
  </si>
  <si>
    <t>Debido al desconocimiento de los usuarios que intervienen en el proceso de manejo de recursos.</t>
  </si>
  <si>
    <t>El Tesorero General verifica permanentemente la correcta destinación de los recursos bancarios, generando comprobantes de egreso solo después de validar la afectación presupuestal y la disponibilidad de fondos en caja. Este control se realiza de manera manual, garantizando que cada operación esté respaldada por la documentación adecuada. En caso de detectarse una destinación indebida de recursos, se detiene la transacción hasta corregir las inconsistencias. La evidencia de este control incluye los comprobantes de egreso con sus respectivos anexos, entre ellos el certificado de disponibilidad presupuestal.</t>
  </si>
  <si>
    <t>Egresos con anexos incluido certificado de Disponibilidad presupuestal.</t>
  </si>
  <si>
    <t>03/03/2026: El equipo de Gestión Financiera confirma que el riesgo identificado no se ha materializado, lo que evidencia la eficacia de los controles implementados. Se verifica que los mecanismos de control son adecuados y se han aplicado de manera consistente, asegurando el correcto manejo de los procesos. La información registrada está actualizada a febrero de 2026 y cuenta con el respaldo de los informes y registros correspondientes, garantizando seguimiento, trazabilidad y transparencia.</t>
  </si>
  <si>
    <t>04/05/2026: Durante el segundo bimestre se realizó el seguimiento al control de verificación de la destinación de recursos bancarios. La revisión de los comprobantes de egreso y sus soportes evidenció el cumplimiento de los requisitos de afectación presupuestal y disponibilidad de fondos, sin identificarse inconsistencias ni transacciones detenidas por irregularidades. En consecuencia, se concluye que el riesgo asociado no se materializó en el periodo evaluado.</t>
  </si>
  <si>
    <t>"25/06/2026: Se verificó que los pagos efectuados contaran con la disponibilidad presupuestal y los soportes requeridos antes de la expedición de los comprobantes de egreso. No se evidenciaron destinaciones inadecuadas de recursos, por lo que el riesgo no se materializó durante la vigencia.
https://indeportesantioquia.sharepoint.com/sites/SGC2/Documentos%20compartidos/Forms/AllItems.aspx?id=%2Fsites%2FSGC2%2FDocumentos%20compartidos%2F3%2E1%20Evidencias%20deRriegos%2FGesti%C3%B3n%20financiera%2FEvidencia%20de%20Riesgos%202026&amp;viewid=a2f1d042%2Daf6e%2D4186%2Dbd4e%2Dc44ba5e39a84&amp;p=true"</t>
  </si>
  <si>
    <t>GF-RG5-CAU1-CON2</t>
  </si>
  <si>
    <t>El Profesional Universitario Logístico de la Subgerencia Administrativa y Financiera verifica permanentemente la correcta destinación de los recursos mediante el envío del soporte de las modificaciones del PAA, asegurando la transparencia y adecuada gestión de los recursos involucrados. Este control se realiza de manera manual a través del seguimiento detallado de las adquisiciones, comparando la ejecución presupuestal. En caso de detectar desviaciones en la destinación de recursos, se toman acciones correctivas inmediatas, generando las alertas respectivas a los ordenadores del gasto y/o desde Planeación con la devolución o no aceptación de la solicitud de modificación. La evidencia de este control se refleja en los correos enviados por el Profesional Universitario Logistico o Profesional Universitario de Planeación a los diferentes ordendores del gasto de la entidad.</t>
  </si>
  <si>
    <t>"Modificaciones del PAA
"</t>
  </si>
  <si>
    <t>"03/03/2026:  El equipo de Gestión Fra. ratifica la no  materialización del riesgo y el control es adecuado.
Información  actualizada a febrero de 2026"</t>
  </si>
  <si>
    <t>04/05/2026: Durante el segundo bimestre se realizó el seguimiento al control de verificación de la destinación de recursos a través de las modificaciones del PAA. La revisión de los soportes y comunicaciones evidenció el envío oportuno de los correos correspondientes a los ordenadores del gasto, sin identificarse desviaciones ni requerimientos de devolución o no aceptación de solicitudes. En consecuencia, se concluye que el riesgo asociado no se materializó en el periodo evaluado.</t>
  </si>
  <si>
    <t>"25/06/2026: Se realizó seguimiento permanente a las modificaciones del Plan Anual de Adquisiciones, verificando su concordancia con la ejecución presupuestal y efectuando las observaciones cuando fue necesario. No se materializó el riesgo durante la vigencia.
https://indeportesantioquia.sharepoint.com/sites/SGC2/Documentos%20compartidos/Forms/AllItems.aspx?id=%2Fsites%2FSGC2%2FDocumentos%20compartidos%2F3%2E1%20Evidencias%20deRriegos%2FGesti%C3%B3n%20financiera%2FEvidencia%20de%20Riesgos%202026&amp;viewid=a2f1d042%2Daf6e%2D4186%2Dbd4e%2Dc44ba5e39a84&amp;p=true"</t>
  </si>
  <si>
    <t>GF-RG6-CAU1-CON1</t>
  </si>
  <si>
    <t>Posibilidad de pérdidas económicas por incremento en la cartera de la Entidad, debido a la falta de legalización de los recursos y de oportunidad en la expedición de las cuentas por parte de la Entidad.</t>
  </si>
  <si>
    <t>Por incremento en la cartera de la Entidad.</t>
  </si>
  <si>
    <t>"Debido a la falta de legalización de los recursos y de oportunidad en la expedición de las cuentas por parte de la Entidad.
"</t>
  </si>
  <si>
    <t>El Tesorero General realiza un seguimiento trimestral al cumplimiento del pago oportuno de las cuentas por cobrar registradas en el ERP financiero, verificando y cotejando el estado de las mismas. Este control se efectúa de forma manual, generando un informe que detalla las acciones implementadas para procurar el pago oportuno. Adicionalmente, trimestralmente se requiere a los supervisores de los contratos o convenios con los municipios el avance en la liquidación o legalización de los recursos, dejando como evidencia las solicitudes y la legalización de los recursos en el ERP financiero cuando aplique. En caso de desviaciones, se implementan acciones correctivas para evitar el incremento en la cartera. La evidencia del control incluye el informe de cuentas por cobrar con su estado, los requerimientos a los supervisores, y la comunicación dirigida a las dependencias sobre el avance de los contratos pendientes de liquidación.</t>
  </si>
  <si>
    <t>"Informe de cuentas por cobrar con el estado
Requerimientos a los supervisores  de los contratos y legalización de los recursos en el caso de aplicar.  Comunicación dirigida a las dependencias para el avance de los contratos pendientes de liquidación."</t>
  </si>
  <si>
    <t>03/03/2026: El equipo de Gestión Financiera confirma que, hasta la fecha de corte, el riesgo identificado no se presentó y que los controles aplicados son efectivos. La información se mantiene actualizada a febrero de 2026, con respaldo en los registros correspondientes, lo que garantiza un seguimiento adecuado y la transparencia en la gestión del proceso.</t>
  </si>
  <si>
    <t>04/05/2026: El equipo de Gestión Financiera confirma que, con corte a la fecha, el riesgo identificado no se ha materializado y que los controles implementados son efectivos. La información se encuentra actualizada a marzo de 2026 y cuenta con los soportes correspondientes, lo que asegura el adecuado seguimiento del proceso y la transparencia en su gestión.</t>
  </si>
  <si>
    <t>"25/06/2026: Se efectuó el seguimiento trimestral al estado de las cuentas por cobrar y a la legalización de recursos, remitiendo los requerimientos correspondientes a los supervisores para evitar el incremento de cartera. El riesgo no se materializó durante la vigencia.
https://indeportesantioquia.sharepoint.com/sites/SGC2/Documentos%20compartidos/Forms/AllItems.aspx?id=%2Fsites%2FSGC2%2FDocumentos%20compartidos%2F3%2E1%20Evidencias%20deRriegos%2FGesti%C3%B3n%20financiera%2FEvidencia%20de%20Riesgos%202026&amp;viewid=a2f1d042%2Daf6e%2D4186%2Dbd4e%2Dc44ba5e39a84&amp;p=true"</t>
  </si>
  <si>
    <t>GF-RF1-CAU1-CON1</t>
  </si>
  <si>
    <t xml:space="preserve">Posibilidad de efecto dañoso sobre los recursos públicos, por geneneración y desembolso de intereses moratorios a causa del no pago de las obligaciones dentro del periodo estipulado. ( riesgo fiscal) </t>
  </si>
  <si>
    <t>Por geneneración y desembolso de intereses moratorios.</t>
  </si>
  <si>
    <t xml:space="preserve">A causa del no pago de las obligaciones dentro del periodo estipulado. ( riesgo fiscal) </t>
  </si>
  <si>
    <t>"
El Tesorero verifica trimestralmente las fechas de vencimiento de las obligaciones permanentes y notifica al líder del proceso correspondiente para que gestione ante la entidad competente la entrega oportuna de las facturas y soportes, con suficiente antelación para la recepción, análisis y trámite de pago. Este control se realiza de manera manual, asegurando que las obligaciones sean gestionadas dentro del periodo estipulado para evitar la generación de intereses moratorios. En caso de detectar retrasos, se ajustan los procedimientos para cumplir con los plazos. La evidencia de este control incluye el procedimiento de pagos, los links de comprobantes de egresos, el cronograma de pagos para la vigencia 2024, y las comunicaciones a los líderes de los procesos.
"</t>
  </si>
  <si>
    <t>"Procedimienot de Pagos.
Links Comprobantes de Egresos.
Cronograma con fechas de pagos Vigencia 2026.
Comunicación a los lideres de los procesos."</t>
  </si>
  <si>
    <t>03/03/2026: El equipo de Gestión Fra. ratifica la no  materialización del riesgo y el control es adecuado, para fortalecer el control se genero la circular de fechas de pago vigencia 2026, misma que fue divulgada.</t>
  </si>
  <si>
    <t>04/05/2026: El equipo de Gestión Financiera ratifica que el riesgo no se ha materializado y que el control implementado es adecuado. Como acción de fortalecimiento, se generó la circular con las fechas de pago para la vigencia 2026, la cual fue divulgada conforme a lo programado y se encuentra en cumplimiento de las fechas establecidas.</t>
  </si>
  <si>
    <t>"25/06/2026: El proceso de Gestión Financiera evidencia que el riesgo no se materializó durante la vigencia. Se elaboró y divulgó la circular con el cronograma de pagos para la vigencia 2026, dando cumplimiento a las fechas establecidas y fortaleciendo el control del proceso
https://indeportesantioquia.sharepoint.com/sites/SGC2/Documentos%20compartidos/Forms/AllItems.aspx?id=%2Fsites%2FSGC2%2FDocumentos%20compartidos%2F3%2E1%20Evidencias%20deRriegos%2FGesti%C3%B3n%20financiera%2FEvidencia%20de%20Riesgos%202026&amp;viewid=a2f1d042%2Daf6e%2D4186%2Dbd4e%2Dc44ba5e39a84&amp;p=true"</t>
  </si>
  <si>
    <t>GF-RF2-CAU1-CON1</t>
  </si>
  <si>
    <t xml:space="preserve">Posibilidad de efecto dañoso sobre los recursos públicos, por Inadecuada deducción de impuestos, tasas o contribuciones al contratista a raíz del desconocimiento de las normas (esto es beneficios tributarios) ( riesgo fiscal) </t>
  </si>
  <si>
    <t>Por Inadecuada deducción de impuestos, tasas o contribuciones al contratista.</t>
  </si>
  <si>
    <t xml:space="preserve">A raíz del desconocimiento de las normas (esto es beneficios tributarios) ( riesgo fiscal) </t>
  </si>
  <si>
    <t>"El Subgerente Administrativo y Financiero, en el marco del Plan Institucional de Capacitación, solicita anualmente la actualización de la normatividad tributaria para el equipo financiero, garantizando el correcto conocimiento de las deducciones de impuestos, tasas o contribuciones aplicables a los contratistas. Este control se complementa con la elaboración de papeles de trabajo previos a la presentación de las declaraciones periódicas, y el Profesional de Contabilidad realiza un cálculo preliminar de las retenciones mediante una ficha de retenciones antes de efectuar el pago a los proveedores. En caso de identificar errores en las deducciones, se corrigen antes del pago. La evidencia de este control incluye la asistencia a las capacitaciones y los papeles de trabajo utilizados en las declaraciones tributarias.
"</t>
  </si>
  <si>
    <t>"Asistencia a capacitaciones Tributarias. 
Papel de Trabajo liquidciones "</t>
  </si>
  <si>
    <t>EC-RG1-CAU1-CON1</t>
  </si>
  <si>
    <t>1. Posibilidad de afectación reputacional y/o económica por incumplimiento del PLAN ANUAL DE AUDITORIAS a consecuencia de  falta de respaldo de la alta dirección ( diferencias por intereses estratégicos), debido a la falta de Seguimiento al PLAN ANUAL DE AUDITORIAS</t>
  </si>
  <si>
    <t xml:space="preserve">Ausencia de respaldo de la alta dirección  a causa de   diferencias por intereses estratégicos, lo que conlleva a incumplimiento de plan  de trabajo </t>
  </si>
  <si>
    <t>Falta de Seguimiento al cumplimiento del Plan Anual de Auditorías.</t>
  </si>
  <si>
    <t>El Jefe de la Oficina Control Interno, de forma mensual realiza de forma manual,  Seguimiento al Plan anual de auditoria, validando que las actividades se estén ejecutando en los tiempos establecidos y que se tengan los respectivos soportes. Dicho seguimiento se realiza en grupo primario de la OCI, dejándose como evidencia las actas del grupo primario. En caso de encontrar desviaciones se procede a informar en el CICCI.</t>
  </si>
  <si>
    <t>Actas de Grupo Primario de la Oficina de Control Interno</t>
  </si>
  <si>
    <t>"17/02/2026. En el marco de la reunión del Grupo Primario de la Oficina de Control Interno, realizada el día 17 de febrero de 2026, se concluyó la no materialización de los riesgos identificados, así como la adecuada ejecución de los controles establecidos, de conformidad con el análisis efectuado durante la sesión.cldo-oci.
10-03-2026: Se efectuó grupo primario, en el cual se validó que los riesgos identificados no se han materializado y que los controles establecidos se vienen implementando de manera adecuada..CLDO-OCI"</t>
  </si>
  <si>
    <t>EC-RG2-CAU1-CON1</t>
  </si>
  <si>
    <t>2. Posibilidad de afectación reputacional por baja cooperación del auditado, a causa de resistencia a la auditoría, debido a la falta de conocimiento de las funciones y/o competencias de la Oficina Control Interno.</t>
  </si>
  <si>
    <t>Resistencia a la auditoría.</t>
  </si>
  <si>
    <t xml:space="preserve">Falta de conocimiento de las funciones y/o competencias de la Oficina Control Interno. </t>
  </si>
  <si>
    <t>El Jefe de la Oficina Control Interno, de manera permanente y con el apoyo de la Oficina de Comunicaciones, utiliza diversos mecanismos de comunicación con la Entidad a través de Campañas Comunicacionales en : Intranet - Carteleras - correo masivo - descansador de pantalla - piezas gráficas impresa - material de apoyo -material promocional - entre otros; con el fin de dar a conocer las funciones y/o competencias de la Oficina Control Interno y fomentar la cultura del control, quedando como  evidencia las diferentes piezas comunicacionales.  En caso de encontrar desviaciones se procede a informar en el CICCI</t>
  </si>
  <si>
    <t>Las diferentes piezas comunicacionales.  Campañas Comunicacionales a través de : Intranet - Carteleras - correo masivo - descansador de pantalla - piezas gráficas impresa - material de apoyo -material promocional - entre otros</t>
  </si>
  <si>
    <t>"17/02/2026. En el marco de la reunión del Grupo Primario de la Oficina de Control Interno, realizada el día 17 de febrero de 2026, se concluyó la no materialización de los riesgos identificados, así como la adecuada ejecución de los controles establecidos, de conformidad con el análisis efectuado durante la sesión.cldo-oci. 
10-03-2026: Se efectuó grupo primario, en el cual se validó que los riesgos identificados no se han materializado y que los controles establecidos se vienen implementando de manera adecuada..CLDO-OCI"</t>
  </si>
  <si>
    <t>EC-RG3-CAU1-CON1</t>
  </si>
  <si>
    <t>6. Posibilidad de afectación Reputacional por errores e inexactitudes en la ejecución de las auditorías o realizar observaciones, riesgos y oportunidades de mejora de auditoria y/o seguimientos, sin la evidencia suficiente y objetiva, dado la falta de conocimientos en normas técnicas de auditoria debido a Debilidad en el seguimiento a las labores de auditoría</t>
  </si>
  <si>
    <t>Falta de conocimientos en normas técnicas de auditoria.</t>
  </si>
  <si>
    <t>Debilidad en el seguimiento a las labores de auditoría</t>
  </si>
  <si>
    <t>El Jefe de la Oficina de Control Interno revisa cada que se realice una auditoría, los informes preliminares y finales verificando las evidencias que soportan las observaciones, recomendando los ajustes a que haya lugar, quedando como evidencia los correos electrónicos . En caso de encontrar desviaciones  procede a realizar las respectivas observaciones y en caso de persistir las mismas se lleva al CICCI</t>
  </si>
  <si>
    <t>Cada que se realice una auditoría</t>
  </si>
  <si>
    <t>"Correos electrónicos
Acta Grupo Primario"</t>
  </si>
  <si>
    <t>MC-RG1-CAU1-CON1</t>
  </si>
  <si>
    <t xml:space="preserve">1. Posibilidad de afectación económica por la pérdida de la certificación en Sistema de Gestión de Calidad, debido al  Incumplimiento de los requisitos de la norma ISO 9001:2015. </t>
  </si>
  <si>
    <t>Por pérdida de certificación en Sistema de Gestión de Calidad</t>
  </si>
  <si>
    <t>Debido al Incumplimiento de los requisitos de la norma ISO 9001:2015.</t>
  </si>
  <si>
    <t xml:space="preserve">El jefe de la oficina asesora de planeación de modo manual, realiza las auditorías internas de calidad de acuerdo con el plan anual de auditorías, para verificar el cumplimiento de los requisitos de la norma, en caso de desviación se establecen los hallazgos  y se consignan en el formato establecido para ello de tal manera que los procesos implementen  las mejoras que conlleven a eliminar las causas de las desviaciones. Como evidencia quedan los informes de auditoría y los planes de mejoramiento. </t>
  </si>
  <si>
    <t>Informes de auditoría y los planes de mejoramiento</t>
  </si>
  <si>
    <t>2/03/2026 En la última reunión del Equipo de Planeación, integrado por el jefe y los profesionales asignados, se realizó el seguimiento correspondiente al bimestre, concluyendo que no se han presentado riesgos asociados ni se ha evidenciado su materialización. Asimismo, se determinó que la ejecución de los controles establecidos ha sido adecuada y acorde con lo previsto. No obstante, se deja constancia de que, a la fecha, no se han programado ni ejecutado las auditorías internas correspondientes.</t>
  </si>
  <si>
    <t>29/04/2026  En la última reunión del Equipo de Planeación, integrado por el jefe y los profesionales asignados, se realizó el seguimiento correspondiente al bimestre, concluyendo que no se han presentado riesgos asociados ni se ha evidenciado su materialización.    No obstante, se deja constancia de que, a la fecha, no se han programado ni ejecutado las auditorías internas correspondientes por que nos encontramos en Ley de Garantias.</t>
  </si>
  <si>
    <t xml:space="preserve">26/06/2026 En reunión del Equipo de Planeación para el seguimiento a los riesgos,  Se continúa con el monitoreo del riesgo identificado, el cual a la fecha no se ha materializado, dado que la actividad relacionada aún no ha dado inicio. Lo anterior, teniendo en cuenta el plan anual de auditoría, el cual contempla esta actividad para el tercer trimestre de la vigencia.  </t>
  </si>
  <si>
    <t>MC-RG2-CAU1-CON1</t>
  </si>
  <si>
    <t>2. Posibilidad de afectación reputacional por el incumplimiento de los planes  de mejoramiento   debido a la inoportunidad en el tratamiento a las acciones de mejora continua del sistema integrado de gestión.</t>
  </si>
  <si>
    <t>Por el incumplimiento de los planes  de mejoramiento</t>
  </si>
  <si>
    <t>Debido a la inoportunidad en el tratamiento a las acciones de mejora continua del sistema integrado de gestión</t>
  </si>
  <si>
    <t xml:space="preserve">El designado por la Oficina Asesora de Planeación, de forma manual,  la cuarta semana de cada mes  consolida los  planes de mejoramiento y verifica  el estado de las acciones y su tratamiento. Con la información consolidada, emite alertas a los procesos, de las acciones que se vencen a los 30 días hábiles siguientes a la fecha de la  verificación, para que realicen las acciones que conlleven al cumplimiento de los planes.  En caso de existir acciones  con un menor plazo de vencimiento se citará al líder del proceso para tomar medidas inmediatas frente a la acción. Como evidencia de la ejecución del control queda el informe consolidado (power bi), el correo con las alertas y el listado de asistencia a la reunión cuando esta proceda. </t>
  </si>
  <si>
    <t xml:space="preserve">Informe consolidado (power bi), el correo con las alertas y el listado de asistencia a la reunión cuando esta proceda.                                                                     MC-RG2-CAU1-CON1              </t>
  </si>
  <si>
    <t>2/03/2026 Durante el análisis correspondiente al primer bimestre, el equipo de la Oficina Asesora de Planeación realizó la evaluación del riesgo de gestión y la efectividad de los controles implementados. Como resultado, se determinó que el riesgo no se ha materializado. No obstante, con el propósito de fortalecer el seguimiento y promover el cierre oportuno de las acciones, se está realizando una nueva programación de reuniones, contemplando algunos encuentros. Como evidencia, se cuenta con las respectivas citaciones y el registro en el calendario de Outlook de las dependencias involucradas.</t>
  </si>
  <si>
    <t>"29/04/2026 En el marco del seguimiento del segundo bimestre; el equipo de la Oficina Asesora de Planeación llevó a cabo el análisis del riesgo de gestión y la eficacia de los controles adoptados. Como resultado de esta revisión, se concluyó que dicho riesgo no se ha materializado.
Sin embargo, con el fin de fortalecer el seguimiento y garantizar el cierre oportuno de las acciones, se ha iniciado un proceso de reprogramación de reuniones, incluyendo la planificación de nuevos espacios de encuentro y seguimientos por parte de la OAP a los procesos; en sus respectivos Planes de Mejoramiento (matrices).  los seguimientos en la matriz F-MC-06 de cada proceso,"  la evidencia son los listados de asistencias.
https://indeportesantioquia.sharepoint.com/:f:/r/sites/SGC2/Documentos%20compartidos/OTROS%20DOCUMENTOS/Evidencias%202026/OF%20Planeaci%C3%B3n/EVIDENCIAS%20PM%202026?csf=1&amp;web=1&amp;e=I8flTa</t>
  </si>
  <si>
    <t>"26/06/2026 En el marco del seguimiento correspondiente al tercer bimestre, el equipo de la Oficina Asesora de Planeación realizó el análisis del riesgo de gestión, así como la evaluación de la eficacia de los controles establecidos. Como resultado de dicha revisión, se determinó que el riesgo identificado no se ha materializado.
Adicionalmente, se llevó a cabo un diagnóstico de las acciones de mejora, en el cual se evidenciaron procesos críticos. En este ejercicio, se recomendó al proceso dar prioridad al tratamiento de los hallazgos, iniciando con las no conformidades, seguido de los riesgos y, finalmente, las oportunidades de mejora.
Como soportes de esta gestión se cuentan el diagnóstico realizado, los recordatorios enviados mediante correo electrónico y el registro de asistencia a la citación efectuada con el proceso de Escenarios Deportivos, el acta del comité de gestión y desempeño 04 del 20 de mayo de 2026 radicado 202401006503
Enlace de las evidencias de los controles: https://indeportesantioquia.sharepoint.com/:f:/r/sites/EquipoPlaneacin/Documentos%20compartidos/2026/MEJORAMIENTO?csf=1&amp;web=1&amp;e=xdIxN6"</t>
  </si>
  <si>
    <t>Versión 04
Fecha de Actualización:  24/02/2020</t>
  </si>
  <si>
    <t>SEGUIMIENTO - AUTOEVALUACIÓN DE RIESGOS</t>
  </si>
  <si>
    <t>PLAN DE CONTINGENCIA</t>
  </si>
  <si>
    <t xml:space="preserve">OBSERVACIONES </t>
  </si>
  <si>
    <t>Primer Monitoreo y Revisión</t>
  </si>
  <si>
    <t>Segundo Monitoreo y Revisión</t>
  </si>
  <si>
    <t>Tercer Monitoreo y Revisión</t>
  </si>
  <si>
    <t>Avance de monitoreo 
a 30 de abril</t>
  </si>
  <si>
    <t xml:space="preserve">Responsable de la acción </t>
  </si>
  <si>
    <t>Avance de monitoreo 
a 30 de agosto</t>
  </si>
  <si>
    <t>Avance de monitoreo 
a 30 de diciembre</t>
  </si>
  <si>
    <t>Acción de contingencia ante posible materialización</t>
  </si>
  <si>
    <t>Evidencia</t>
  </si>
  <si>
    <t xml:space="preserve">Control </t>
  </si>
  <si>
    <t xml:space="preserve">Posibilidad de favorecer la gestión institucional presentando resultados del Plan de Desarrollo que no corresponde a la realidad de los productos y/o servicios entregados. </t>
  </si>
  <si>
    <r>
      <rPr>
        <sz val="11"/>
        <color rgb="FFFF0000"/>
        <rFont val="Calibri"/>
        <family val="2"/>
        <scheme val="minor"/>
      </rPr>
      <t>Reportes con cifras alteradas presentadas por las áreas</t>
    </r>
    <r>
      <rPr>
        <sz val="11"/>
        <color theme="1"/>
        <rFont val="Calibri"/>
        <family val="2"/>
        <scheme val="minor"/>
      </rPr>
      <t>.
Carencia de Controles para la verificación de información reportada</t>
    </r>
  </si>
  <si>
    <t xml:space="preserve">Los profesionales y/o apoyos de la Oficina Asesora de Planeación, validan la información del avance del logro de los indicadores del Plan de Desarrollo reportados por las dependencias  en el aplicativo Sistema de Indicadores. </t>
  </si>
  <si>
    <t xml:space="preserve">Se solicita a través de correo electrónico al personal  responsables de reportar  la información en el aplicativo dispuesto por el instituto.
Así mismo, el cargue de  las  evidencias de los datos reportados en el  aplicativo Sistema de Indicadores- Una vez reportado en el aplicativo de los indicadores el avance de cada uno, se lleva el consolidado a la matriz de indicadores y se verifica los soportes adjuntados por cada una de las dependencias.  En caso de encontrar inconsistencias, se solicitan a los líderes de los procesos para que estas sean subsanadas.  </t>
  </si>
  <si>
    <t xml:space="preserve">Matriz de Indicadores
</t>
  </si>
  <si>
    <t xml:space="preserve">
El riesgo no se materalizó para esta vigenvia,  se continúa con la aplicación del control para evitar la materialización del riesgo."	NA</t>
  </si>
  <si>
    <t xml:space="preserve">Revisar que los soportes entregados coincidan con la información reportada en el aplicativo de indicadores </t>
  </si>
  <si>
    <t>Matriz de segumiento indicadores</t>
  </si>
  <si>
    <t xml:space="preserve">El riesgo no se materalizó para este período,  se continúa con la aplicación del control para evitar la materialización del riesgo, solicitando la información a través de correo electrónico a las dependencias. </t>
  </si>
  <si>
    <t>NA</t>
  </si>
  <si>
    <t>29/082023
El riesgo no se materalizó para esta vigenvia,  se continúa con la aplicación del control para evitar la materialización del riesgo.</t>
  </si>
  <si>
    <t>Corregir la información y solicitar a Planeación Departamental la correción de los informes presentados del Plan de Desarrollo</t>
  </si>
  <si>
    <t xml:space="preserve">Acta de reunión
Informe de Plan Indicativo </t>
  </si>
  <si>
    <t xml:space="preserve">Se acoge las recomendaciones de la Oficina de Control Interno en cuanto a: 
Revisión de la causa, ajustandola. 
Se revisa la pregunta #3 afectación de la misión y se ajusta. 
Se establece la acción para el plan de contigencia. 
En cuanto al seguimiento mensual,  se aclara que el Instituto no adopta ni en la política, ni en ningún otro documento el Manual de Metodología de riesgos emitido por la Oficina Asesora de Planeación de la función pública agosto 2022-Versión 7. por lo tanto, se realiza el seguimiento como lo establece la política de administración del riesgo. </t>
  </si>
  <si>
    <t xml:space="preserve">Posibilidad de favorecer a los procesos en los resultados de las auditorias internas al Sistema de Gestión de Calidad,  para beneficio propio o de terceros </t>
  </si>
  <si>
    <t xml:space="preserve">Imparcialidad ejercida por los auditores debido a las relaciones establecidas con líderes y gestores. 
</t>
  </si>
  <si>
    <t xml:space="preserve">El Líder auditor verifica que las personas nombradas como auditores principales o acompañantes no tengan ningún vínculo con el proceso a auditar. </t>
  </si>
  <si>
    <t xml:space="preserve">Revisa el programa de auditoria, identificando los auditores asignados a cada proceso y verifica que no participen de la ejecución de las actividades de los procesos. 
Reporta al Jefe de la Oficina Asesora de Planeación, si encuentra alguna inhabilidad en el equipo auditor conformado, para que se proceda a cambiar a la persona de proceso a auditar. </t>
  </si>
  <si>
    <t>Programa de Auditoría</t>
  </si>
  <si>
    <t xml:space="preserve">Aceptar </t>
  </si>
  <si>
    <t>No se materializó el riesgo en virtud de que los controles fueron aplicados a través del Programa y Plan de Auditoría, en los cuales se asignaron los auditores de manera objetiva, a través de la validación de que no presentarán un vínculo con el área a auditar.</t>
  </si>
  <si>
    <t>Para este período No se materializó el riesgo.  
Los controles fueron aplicados a través del Programa y Plan de Auditoría, en los cuales se asignaron los auditores de manera objetiva, a través de la validación de que no presentarán un vínculo con el área a auditar.</t>
  </si>
  <si>
    <t>Retiro inmediato del programa y plan de auditoría de la personas identificadas con conflicto de interés, se  notifica a los implicados  y se nombrar otros auditores</t>
  </si>
  <si>
    <t> programa y plan de auditoría</t>
  </si>
  <si>
    <t xml:space="preserve">Se acoge las recomendaciones de la Oficina de Control Interno en cuanto a: 
Revisión de la causa, se deja una sola causa. 
Se establece la acción para el plan de contigencia. 
En cuanto al seguimiento mensual,  se aclara que el Instituto no adopta ni en la política, ni en ningún otro documento el Manual de Metodología de riesgos emitido por la Oficina Asesora de Planeación de la función pública agosto 2022-Versión 7. por lo tanto, se realiza el seguimiento como lo establece la política de administración del riesgo. </t>
  </si>
  <si>
    <t>Posibilidad de manipular información   institucional  en beneficio propio o de un particular.</t>
  </si>
  <si>
    <t xml:space="preserve">Interes personal de percibir recursos económicos </t>
  </si>
  <si>
    <t>La Jefe de la Oficina Asesora de Comunicaicones designa una persona de esta Oficina como responsable de la atención a medios de comunicación, la cual validará la información institucional a publicar.</t>
  </si>
  <si>
    <t>En caso de identificar que cualquier persona del equipo hace entrega de información institucional a publicar que no sea el profesional designado, se hará llamado de atención y se inicia proceso disciplinario</t>
  </si>
  <si>
    <t>Correos electrónicos,  
Mensajes de texto vía Whatsaap, etc.</t>
  </si>
  <si>
    <t xml:space="preserve">1. Se valida con los jefes de las áreas que presentan la información,  el contendido a publicar. </t>
  </si>
  <si>
    <t xml:space="preserve">Para esta vigencia, el riesgo no se materializó. </t>
  </si>
  <si>
    <t xml:space="preserve">oficio de notificación </t>
  </si>
  <si>
    <t xml:space="preserve">Capacitación para organizaciones deportivas </t>
  </si>
  <si>
    <t>Posibilidad de recibir o solicitar cualquier tipo de dádiva o beneficio, a nombre propio o para terceros, por la manipulación de los certificados y/o constancias de participación en eventos y/o capacitaciones realizadas por el Sistema Departamental de Capacitaciones de INDEPORTES Antioquia, para favorecer a personas que no cumplieron requisitos para obtener el certificado o constancia de participación</t>
  </si>
  <si>
    <t xml:space="preserve">Facilidad de cambios de los parámetros establecidos en la plataforma o plantillas de los certificados y/o constancias de participación en eventos y/o capacitaciones realizadas por el Sistema Departamental de Capacitaciones de INDEPORTES Antioquia por parte de operadores y/o funcionarios vinculados al proceso.        </t>
  </si>
  <si>
    <t>Pérdida de credibilidad, desconfianza y desmotivación de los diferentes actores del Sistema Nacional de Deporte, para vinculación y participación en las capacitaciones ofrecidas por Sistema Departamental de Capacitaciones de INDEPORTES Antioquia</t>
  </si>
  <si>
    <t xml:space="preserve">1. La profesional especializada del Sistema Departamental de Capacitación, valida la Generación en linea del certificado en la plataforma Institucional de la Entidad, de manera que solo el usuario que haya realizado y aprobado el curso podrá generar su certificado. 
2. La profesional especializada del Sistema Departamental de Capacitación, tendrá la responsabilidad del manjeo y control de la información y  se encargará de emitir copia de los certificados solicitados con posterioridad a la actividad realizada. Deberá contrastar la información del certifiado, con la base de datos final producto de la contratacion.
</t>
  </si>
  <si>
    <t>Si la revisión no coincide o no cumple con los requisitos, se niega la generacion y entrega del certificado</t>
  </si>
  <si>
    <t xml:space="preserve">Base de datos de personas que cumplen con los requisitos para certificación y PDF firmados y protegidos </t>
  </si>
  <si>
    <t>Cruce de base de datos con los base de datos de certificados emitidos</t>
  </si>
  <si>
    <t>Archivo excel de cruce</t>
  </si>
  <si>
    <r>
      <rPr>
        <sz val="11"/>
        <color rgb="FF000000"/>
        <rFont val="Calibri"/>
        <family val="2"/>
      </rPr>
      <t xml:space="preserve">En virtud de la solicitud realizada por la Oficina de Control Interno de Indeportes Antioquia, como actividad de evaluación independiente y seguimiento a riesgos de corrupción identificados en los procesos que adoptó la Entidad, y en particular en lo relacionado con el riesgo de corrupción del procedimiento de “Capacitación para organizaciones deportivas”, nos permitimos informar que entre el 1 de enero y el 30 de abril de 2023, el riesgo </t>
    </r>
    <r>
      <rPr>
        <i/>
        <sz val="11"/>
        <color rgb="FF000000"/>
        <rFont val="Calibri"/>
        <family val="2"/>
      </rPr>
      <t>“Posibilidad de recibir o solicitar cualquier tipo de dádiva o beneficio, a nombre propio o para terceros, por la manipulación de los certificados y/o constancias de participación en eventos y/o capacitaciones realizadas por el Sistema Departamental de Capacitaciones de INDEPORTES Antioquia, para favorecer a personas que no cumplieron requisitos para obtener el certificado o constancia de participación”</t>
    </r>
    <r>
      <rPr>
        <sz val="11"/>
        <color rgb="FF000000"/>
        <rFont val="Calibri"/>
        <family val="2"/>
      </rPr>
      <t>: NO SE MATERIALIZÓ, por tanto, no fue necesario adelantar acciones para subsanar las situaciones eventualmente presentadas.</t>
    </r>
  </si>
  <si>
    <t>Profesional Especialziado de Capacitacion</t>
  </si>
  <si>
    <t>NO SE MATERIALIZÓ, no es necesario adelantar acciones.</t>
  </si>
  <si>
    <t xml:space="preserve">Posibilidad de Otorgamiento de apoyos institucionales a deportistas no pertenecientes al sistema deportivo para beneficiar personas que no tienen derecho o logros para acceder a estos apoyos </t>
  </si>
  <si>
    <t>El metodologo asignado al deporte Verificar  los listados oficiales para confirmar que los atletas este en los listados que son objeto para otrorgar apoyos y hacer seguimiento de cada apoyo otorgado a traves las visitas y acompañamientos a sesiones de entrenamiento y competencias, esto se realiza mensualmete y cada que haya competencias oficiales.</t>
  </si>
  <si>
    <t xml:space="preserve">Informar a la Alta Dirección </t>
  </si>
  <si>
    <t xml:space="preserve">Resoluciones de apoyo, Listados oficiales y actas de reunión de comité evaluador; estos documentos quedan en carpeta compartidad de resoluciones, actas y listados en custodia del area social </t>
  </si>
  <si>
    <t>Revisión de requisitos por parte del Comité  técnico científico evaluador de apoyos</t>
  </si>
  <si>
    <t>Para este periodo el riesgo no se materializo debido a la constante supervision de los recursos otorgados a los atletas que por rendimiento deportivo tienen derecho a el.</t>
  </si>
  <si>
    <t xml:space="preserve">supervisores de convenios </t>
  </si>
  <si>
    <t xml:space="preserve">Para este periodo el riesgo no se materializo. 
el proceso de supervisión de los contratos   garantiza la no materialización del riesgo </t>
  </si>
  <si>
    <t>En la primera instancia se citará a las parte involucrada para argumentar por que no se podia entregar el recurso y conciliar la devolución del dinero.
Si de la conciliación no surge respuesta positiva se procederá a remitir tras denuncia en fiscalia el tema para que sea un juez quien determine el trámite para la gestión de devolución.</t>
  </si>
  <si>
    <t>Acta de reunión de conciliación.
Copia de la denuncia en fiscalia.</t>
  </si>
  <si>
    <t xml:space="preserve">Para el seguimiento de Agosto, se acoge la observación de control interno de documentar el plan de contingencia, producto del seguimiento con corte al 30 de abril. </t>
  </si>
  <si>
    <t xml:space="preserve">Posibilidad de recibir o solicitar dádivas o beneficios a nombre propio o de terceros  para validar los resultados deportivos con  condiciones para acceceder al apoyo social tipo educativo entregado </t>
  </si>
  <si>
    <t xml:space="preserve">Inadecuada destinación del recurso asignado para el apoyo social tipo eduativo por parte de los atletas. </t>
  </si>
  <si>
    <t xml:space="preserve">Mal uso del recurso público </t>
  </si>
  <si>
    <t>El area social Establece la legalización de apoyo educativo a traves de la recoleccion de las facturas de matricula de cada alteta para posterior mente  en la Resolución hacer los pago por devulucion.  Este control se realiza semestralmente y en ocacines dos veces por semestre segun se proyecten los pagos</t>
  </si>
  <si>
    <t xml:space="preserve">Resoluciones en carpeta compartidad de resoluciones, actas y listados en custodia del area social </t>
  </si>
  <si>
    <t xml:space="preserve">Solicitud a los atletas de los recibos de pago con un  plazo determinado. 
 </t>
  </si>
  <si>
    <t xml:space="preserve">Resolución </t>
  </si>
  <si>
    <t xml:space="preserve">No se ha materializado este riesgo ya que desde el area de desarrollo social, se verifica todos los documentos entregados por los atletas para acceder a este beneficio, dentro de la revision se verifica que cumplan con las condiciones exigidas en la convocatoria </t>
  </si>
  <si>
    <t xml:space="preserve">area de desarrollo social y comite BK10:BK17valuador de apoyos </t>
  </si>
  <si>
    <t xml:space="preserve">No se ha materializado este riesgo:
debido a que se verifica todos los documentos entregados por los atletas para acceder a este beneficio, 
Adedmas dentro de la revision se verifica que cumplan con las condiciones exigidas en la convocatoria </t>
  </si>
  <si>
    <t xml:space="preserve">área de desarrollo social y comité evaluador de apoyos </t>
  </si>
  <si>
    <t>En la primera instancia se citará a las parter involucrada para argumentar por que no se podía entregar el recurso y conciliar la devolución del dinero.
Si de la conciliación no surge respuesta positiva se procederá a remitir tras de nuncia en fiscalia y entres de control el tema para que sean ellos quien determine el trámite para la gestión de devolución.</t>
  </si>
  <si>
    <t xml:space="preserve">Posibilidad de recibir solicitudes  o solicitar dadivas o beneficios a nombre propio o de terceros Posibilidad para  asignar recursos a ligas deportivas sin una estrategia clara, definida o con reconocimiento deportivo vencido para la captacion o desviacion de recursos </t>
  </si>
  <si>
    <t>Mécanismos inapropiados para asignación de los recursos</t>
  </si>
  <si>
    <t>Afectación de los resultados en el deporte</t>
  </si>
  <si>
    <t>El comite evaluador establece los  criterios técnicos sólidos que se ecuentran en la resolucion 479 de 2020permitan focalizar los recursos, inversión en los deportes, modalidades y atletas priorizados y categorizados.
Seguimiento al manual de líneas de inversión para los convenios suscritos cada mes o cada que se solicite desembolso</t>
  </si>
  <si>
    <t>Lineamientos concretos que evidencian transparencia.</t>
  </si>
  <si>
    <t>Informe de asignación de recursos. Informes de supervisión, rendición de cuentas por parte de las ligas carpeta compartidad de expedientes y documentacion de cotizaciones y solicitudes de desembolso en custodia de supervisores y area financiera de la subgerencia.</t>
  </si>
  <si>
    <t xml:space="preserve">Priorización de ligas deportivas que presentan una adecuada estrategia de intervención para la participación en los Juegos Deportivos Nacionales </t>
  </si>
  <si>
    <t>Informe de asignación de recursos</t>
  </si>
  <si>
    <t xml:space="preserve">En este periodo no se a materializado el riesgo ya que desde el area adminstrtiva de la institucion y con apoyo de los pares administrativos de la subgerencia, se verifica que todas las instituciones a las que se les asigan recurso, cumplan con tadas las condiciones </t>
  </si>
  <si>
    <t>comite de contratacion y area adminstrtiva de la subgerencia.</t>
  </si>
  <si>
    <t xml:space="preserve">No se ha materializado este riesgo: controles efectivos </t>
  </si>
  <si>
    <t>comité de contratación y área administrativa de la subgerencia.</t>
  </si>
  <si>
    <t xml:space="preserve">
Proceder a remitir tras denuncia en fiscalia y entes de control el tema para que se de un proceso a quien  posiblemente haya recibido dádivas </t>
  </si>
  <si>
    <t>Copia de la denuncia en fiscalia y entes de control.</t>
  </si>
  <si>
    <t>Posibilidad de recibir o solicitar cualquier dádiva o beneficio a nombre propio o para terceros, manipulando la documentación para favorecer la participación o los resultados de los municipios en los diferentes juegos deportivos Institucionales.</t>
  </si>
  <si>
    <t xml:space="preserve">Facilidad de cambios de los parametros establecidos en la plataforma  por los operadores y/o funcionarios  vinculados al proceso.         </t>
  </si>
  <si>
    <t>Desmotivación en la participación de los municipios en los diferentes juegos deportivos programados por la Entidad.</t>
  </si>
  <si>
    <t>El profesional Universitario debe:
1. Establecer claves para el ingreso a la plataforma.
2. Realizar revisión documental acorde a los parametros establecidos en las cartas fundamentales.</t>
  </si>
  <si>
    <t>Si la revisión no coincide o no cumple con los requisitos, se niega la inscripción del municipio o deportista.</t>
  </si>
  <si>
    <t>Registro de la documentación revisada, aprobada o negada.</t>
  </si>
  <si>
    <t xml:space="preserve">Automático </t>
  </si>
  <si>
    <t> El riesgo no se materializa para este periodo</t>
  </si>
  <si>
    <t> N/A</t>
  </si>
  <si>
    <t> </t>
  </si>
  <si>
    <t>Posibilidad de recibir o solicitar cualquier tipo de dádiva o beneficio, a nombre propio o para terceros, por la manipulación de la información que se utiliza como herramienta de gestión y de seguimiento para evaluación del “semáforo”, para favorecer a  municipios que no cumplieron requisitos para obtener un resultado positivo.</t>
  </si>
  <si>
    <t xml:space="preserve">Facilidad de emitir conceptos favorables para beneficio de un particular, considerando que la información que alimenta la herramienta de seguimiento, depende exclusivamente de la información recolectada en la visita y que presenta quien la realiza.       </t>
  </si>
  <si>
    <t>Pérdida de credibilidad, desconfianza y desmotivación de los municipios para la realización de actividades propuestas por el programa.</t>
  </si>
  <si>
    <t>El profesional especializado: 
1. Realizar seguimiento a los municipios de forma aleatoria y solicitar evidencia de la información consignada en el semaforo.       
2. Aplicación de encuesta de satisfacción por el servicio prestado.</t>
  </si>
  <si>
    <t>1.Se ajusta la herramienta de seguimiento (semaforo) 
2.Se realiza la tabulación y análisis de la información</t>
  </si>
  <si>
    <t>Correos electronicos 
Encuestas</t>
  </si>
  <si>
    <t>Se ajusta la herramienta de seguimiento (semaforo) y se realiza la tabulación y análisis de la información.</t>
  </si>
  <si>
    <t>Correo electronico Encuestas aplicadas</t>
  </si>
  <si>
    <t>El riesgo no se materializó para esta vigencia</t>
  </si>
  <si>
    <t>Jhon Jairo Velásquez</t>
  </si>
  <si>
    <t>Se procedería con la queja a la autoridad competente del posible hecho de corrupción del cual se tenga conocimiento.</t>
  </si>
  <si>
    <t>Documento, correo o registro en el que se presenta la queja.</t>
  </si>
  <si>
    <t>Se acoge la observación de control interno, resultado del seguimiento con corte a 30 de agosto de 2023, formulando la acción AF-05.</t>
  </si>
  <si>
    <t xml:space="preserve">Posibilidad de recibir o solicitar dádivas o beneficio  a nombre propio o de terceros en la entrega de bienes muebles del Instituto  para uso personal. </t>
  </si>
  <si>
    <t xml:space="preserve">Los auxiliares administrativos,  realizan  inventario físico vs la información registrada en el sistema (cortes 30 de abril, 31 de agosto,  31 de diciembre). </t>
  </si>
  <si>
    <t xml:space="preserve">Detectivo </t>
  </si>
  <si>
    <t xml:space="preserve">El riesgo no se materializó para este periodo. </t>
  </si>
  <si>
    <t>Equipo almacén</t>
  </si>
  <si>
    <t xml:space="preserve">Controles duales, para los equipos de cómputo desde el área de Sistemas, se implementan controles para a entrega y devolución de equipos. Los informes de cierre mensual con detalle. </t>
  </si>
  <si>
    <t>Los formatos diligenciados desde Sistemas y los informes de cierre de Almacén mensuales.</t>
  </si>
  <si>
    <t xml:space="preserve">Posibilidad de recibir o solicitar dádivas o beneficio  a nombre propio o de terceros en la entrega de bienes muebles y/o de consumo, del Instituto  para uso personal. </t>
  </si>
  <si>
    <t>El supervisor del contrato  y el auxiliar del almacén suscriben Acta de recibo de bienes, para realizar el ingreso de los mismos. (Entrada de mercancía).
Comprobante de entrada almacén (SICOF)</t>
  </si>
  <si>
    <t>Acta de recibo a satisfacción  suscrita por el supervisor y el responsable del almacén.
Comprobante e entrada almacén (SICOF)</t>
  </si>
  <si>
    <t>Informes de control interno como tercera línea de defensa</t>
  </si>
  <si>
    <t>Informes de control interno</t>
  </si>
  <si>
    <t xml:space="preserve">Posibilidad de recibir o solicitar dádivas o beneficio  a nombre propio o de terceros en la entrega de bienes muebles y/o de consumo del Instituto  para uso personal. </t>
  </si>
  <si>
    <t xml:space="preserve">El supervisor revisa y recibe a satisfacción, posteriormente el auxiliar del Almacén verifica factura y remisión contra lo recibido físicamente y se realiza el respectivo ingreso al sistema. </t>
  </si>
  <si>
    <t>Equipo almacen</t>
  </si>
  <si>
    <t xml:space="preserve">A la fecha no se han establecido nuevos controles, o contingencias. </t>
  </si>
  <si>
    <t>Posibilidad de recibir o solicitar beneficio alguno a nombre propio para expedir  actos administrativos y/o certificaciones, sin el cumplimiento de los requisitos</t>
  </si>
  <si>
    <t>Los documentos son trabajados por varias personas, unas que proyectan, otras que revisan y finalmente el funcionario que aprueba. Lo anterior, con el fin de ejercer control durante el proceso de elaboración y gestión de los documentos. Adicionalmente se requiere conocimiento de la normatividad, revisión de antecedentes del expediente</t>
  </si>
  <si>
    <t>capacitación
Emisión de Políticas</t>
  </si>
  <si>
    <t>actas y listado de asistencia</t>
  </si>
  <si>
    <t>diario</t>
  </si>
  <si>
    <t>revisiones, capacitaciones</t>
  </si>
  <si>
    <t>No se materializo para esta vigencia</t>
  </si>
  <si>
    <r>
      <t>Se elimina este riesgo, debido a que esta inmerso en el de</t>
    </r>
    <r>
      <rPr>
        <b/>
        <i/>
        <u/>
        <sz val="11"/>
        <color theme="1"/>
        <rFont val="Calibri"/>
        <family val="2"/>
        <scheme val="minor"/>
      </rPr>
      <t xml:space="preserve"> posibilidad de recibir o solicitar beneficio alguno para realizar una débil representación judicial y extrajudicial dentro de los procesos judiciales adelantandos o seguidos contra INDEPORTES ANTIOQUIA </t>
    </r>
  </si>
  <si>
    <t xml:space="preserve">posibilidad de recibir o solicitar beneficio alguno para realizar una débil representación judicial y extrajudicial dentro de los procesos judiciales adelantandos o seguidos contra INDEPORTES ANTIOQUIA </t>
  </si>
  <si>
    <t xml:space="preserve">Ejercer orden y controles en la designación de tareas al interior del equipo, lo anterior con el fin de designar a los funcionarios más preparados en esas áreas. Adicionalmente, buscar apoyo en contratistas externos. </t>
  </si>
  <si>
    <t>capacitación y seguimiento
Emisión de Políticas</t>
  </si>
  <si>
    <t>expediente
actas</t>
  </si>
  <si>
    <t>seguimiento y capacitaciones</t>
  </si>
  <si>
    <t>expedientes</t>
  </si>
  <si>
    <t>No se materialzo para esta vigencia</t>
  </si>
  <si>
    <t xml:space="preserve">Iniciar las respectivas quejas disicplinarias, denuncias penales y fiscales y demandas a que hubiera lugar </t>
  </si>
  <si>
    <t>demanda, queja y/o denuncia</t>
  </si>
  <si>
    <t>Posibilidad de modificación a los manuales de funciones favoreciendo a personas o perfiles en particular</t>
  </si>
  <si>
    <t>Afectación de la prestación del servicio, el cumplimiento de objetivos y misión de la entidad</t>
  </si>
  <si>
    <t>Elaborar con la participación y/o revisión de la alta Gerencia el estudio técnico para soportar la modificación del Manual Específico de Funciones objetivo y riguroso con la normatividad existente.
Dar aplicación al art. 2.2.2.6.1 del Decreto 1083 de 2015, realizando la publicación y socialización del proyecto de acto administrativo y estudio técnico a la asociación sindical de empleados de Indeportes Antioquia.</t>
  </si>
  <si>
    <t>Emitir concepto  favorable o desfavorable que sea riguroso</t>
  </si>
  <si>
    <t>Concepto Técnico
Registros</t>
  </si>
  <si>
    <t xml:space="preserve">Desarrollar la modificación del manual de funciones de manera partipativa por diferentes áreas estratégicas de la Entidad para que se realice con criterios objetivos basados en las necesidades del servicio, la plataforma estratégica de la Entidad y la normativa que rige la función pública para cada empleo. </t>
  </si>
  <si>
    <t>Concepto en estudio técnico de modificación del manual de funciones</t>
  </si>
  <si>
    <t>La modificación del manual de funciones de algunos empleos, resultado de la modificación de la estructura y la planta de empleos de la Entidad dada a través de la resolución S2023000062 de 25/01/2023 se soporta en estudio técnico con participación de diferentes áreas estratégicas y de apoyo (Oficina Asesora Jurídica, Oficina Asesora de Planeación, Subgerencia Administrativa y Financiera y Oficina de Talent Humano. 
Se procederá a documentar procedimiento o instructivo para modificación de manual de funciones para incluir en las actividades lo indicado en el art. 2.2.2.6.1. del Decreto 1083 de 2015.</t>
  </si>
  <si>
    <t>Jefe Oficina de Talento Humano 
Profesional Especializado Oficina de Talento Humano</t>
  </si>
  <si>
    <t>A la fecha de seguimiento no se han realizado modificaciones al Manual Específico de Funciones y Competencias Laborales de la Entidad.</t>
  </si>
  <si>
    <t>Posibilidad de pérdida o utilización inadecuada de las historias laborales en beneficio de intereses personales que afecten la integridad de la Entidad y/o terceros</t>
  </si>
  <si>
    <t>Verificar que el archivo de las historias laborales en la oficina de talento humano esté adecuadamente conservado y controlado por una persona responsable y conforme a la normatividad aplicable y lineamientos institucionales.</t>
  </si>
  <si>
    <t xml:space="preserve">Registros </t>
  </si>
  <si>
    <t xml:space="preserve">Asignación de servidor de planta responsable de la custodia y manejo del archivo de las  historias laborales.
Documentar, institucionalizar y firmar acuerdos de confidencialidad por cada uno de los colaboradores que tienen acceso a la información de las historias laborales.
Implementar los registros de control de préstamo de las historias laborales.
Coordinar con el CADA la realización de auditorías al archivo de historias laborales para verificar la adherencia a los procedimientos y lineamientos institucionales. </t>
  </si>
  <si>
    <t>Documento Acuerdo de confidencialidad</t>
  </si>
  <si>
    <t>El registro de control de préstamo de historias laborales se implementa ante la necesidad de préstamo al personal de la Oficina de Talento Humano ante necesidades de consulta. 
Se procederá a la documentación e implementación del formato de compromiso de confidencialidad para el responsable del archivo de historias laborales.
Se solicitará a la profesional universitaria a cargo del CADA la realización de auditoría del archivo de historias laborales para verificar el adecuando manejo del mismo.</t>
  </si>
  <si>
    <t>Jefe Oficina de Talento Humano
Profesional Especializado Oficina de Talento Humano
Secretarias Oficina de Talento Humano</t>
  </si>
  <si>
    <t>Se tiene implementado formato de control de préstamo de historias laborales F-GD-33.
No se tiene avance en la documentación del formato de confidencialidad y solicitud y programación de auditoría interna a historias laborales.</t>
  </si>
  <si>
    <t>Posibilidad de fuga o entrega de información por parte de los servidores públicos del CADA a cambio de dádivas</t>
  </si>
  <si>
    <t>Desconocimiento de las políticas de reservas de información
Ausencia de instrumentos que determinen los niveles de acceso y la reserva de la información institucional</t>
  </si>
  <si>
    <t>Violación a las normas de protección de datos y reservade información
Afectación de la imagen institucional</t>
  </si>
  <si>
    <t xml:space="preserve">El profesional universitario del CADA verifica, revisa, actualiza y socializa con el equipo de trabajo los instuctIvos relacionados con la distribución de documentos y con el desarrollo del acceso a la información a cargo del grupo de trabajo, garantizando el desarrollo de un trabajo ético y ajustado a la documentación que reposa en el Sistema Integrado de Gestión.
</t>
  </si>
  <si>
    <t>Se asienta el registro de entrega o consulta</t>
  </si>
  <si>
    <t>Distribución de documentos en Mercurio
Registros de Distribución de documentos físicos desde el CADA a las oficinas
Registros de consulta y acceso a la información</t>
  </si>
  <si>
    <t>La Revisión es mensual de los registros de distribución y consulta y acceso a la información a cargo del CADA</t>
  </si>
  <si>
    <t xml:space="preserve">Actas de reunión </t>
  </si>
  <si>
    <r>
      <rPr>
        <sz val="11"/>
        <color rgb="FF000000"/>
        <rFont val="Calibri"/>
        <family val="2"/>
      </rPr>
      <t xml:space="preserve">Durante el primer cuatrimestre de 2023 el equipo de trabajo del CADA elaboró la revisión y actualización de dos de los instructivos relativos a la radicación y distribución de documentos.
Estos son: </t>
    </r>
    <r>
      <rPr>
        <b/>
        <sz val="11"/>
        <color rgb="FF000000"/>
        <rFont val="Calibri"/>
        <family val="2"/>
      </rPr>
      <t>I-GD-06 Instructivo de Radicación_V4 e</t>
    </r>
    <r>
      <rPr>
        <sz val="11"/>
        <color rgb="FF000000"/>
        <rFont val="Calibri"/>
        <family val="2"/>
      </rPr>
      <t xml:space="preserve"> </t>
    </r>
    <r>
      <rPr>
        <b/>
        <sz val="11"/>
        <color rgb="FF000000"/>
        <rFont val="Calibri"/>
        <family val="2"/>
      </rPr>
      <t xml:space="preserve">I-GD-07_Instructivo_Distribucion_documentos_V3 </t>
    </r>
    <r>
      <rPr>
        <sz val="11"/>
        <color rgb="FF000000"/>
        <rFont val="Calibri"/>
        <family val="2"/>
      </rPr>
      <t>en ambos se ajustó la redacción de las actividades. 
Estos fueron socializados e implementados en el día a día por el equipo de trabajo se ajusta la redacción de las actividades Se ajusta los códigos de los formatos asociados al Instructivo. 
Las consultas y el acceso a la información a cargo del CADA se realizó dentro de los parámetros institucionales. 
Al hacer las revisiones del sistema de información Mercurio y el monitoreo de las planillas de distribución no se encontraron anomalías en el direccionamiento de comunicaciones.</t>
    </r>
  </si>
  <si>
    <t>Profesional Universitario Equipo CADA</t>
  </si>
  <si>
    <t>Durante el primer cuatrimestre de 2023 el equipo de trabajo del CADA elaboró la revisión y actualización de dos de los instructivos relativos a la radicación y distribución de documentos.
Estos son: I-GD-06 Instructivo de Radicación_V4 e I-GD-07_Instructivo_Distribucion_documentos_V3 en ambos se ajustó la redacción de las actividades. 
Estos fueron socializados e implementados en el día a día por el equipo de trabajo se ajusta la redacción de las actividades Se ajusta los códigos de los formatos asociados al Instructivo. 
Las consultas y el acceso a la información a cargo del CADA se realizó dentro de los parámetros institucionales. 
Al hacer las revisiones del sistema de información Mercurio y el monitoreo de las planillas de distribución no se encontraron anomalías en el direccionamiento de comunicaciones.</t>
  </si>
  <si>
    <t>Posibilidad de recibir y solicitar cualquier dadiva al contratar un proponente que no cumple con los requisitos para llevar a cabo el objeto de la contratación.</t>
  </si>
  <si>
    <t xml:space="preserve">Verificar el cumplimiento de los requisitos habilitantes y evaluar las propuestas de conformidad con lo señalado en el pliego de condiciones o invitación pública y adendas respectivas acorde con el Manual de Contratación, el procedimiento del Sistema Integrado de Gestión de Calidad y la normatividad vigente. Para esto, deberá realizarse la designación del personal de apoyo, conforme al perfil profesional, las cargas laborales y el conocimiento previo sobre el proceso. </t>
  </si>
  <si>
    <t xml:space="preserve">Investigaciones 
Revisar la evaluación de las ofertas presentadas </t>
  </si>
  <si>
    <t xml:space="preserve"> Informes de evaluación y en los requerimientos a subsanar o aclarar requisitos de la propuesta. </t>
  </si>
  <si>
    <t>mensual</t>
  </si>
  <si>
    <t xml:space="preserve">capacitaciones
seguimiento
 </t>
  </si>
  <si>
    <t>actas
informes de evaluación
listado de asistencia
contrato</t>
  </si>
  <si>
    <t>No se materializó para este periodo</t>
  </si>
  <si>
    <t>INDEPORTES ANTIOQUIA</t>
  </si>
  <si>
    <t xml:space="preserve">Presentar las respectivas acciones, denuncias y quejas ante los organos de control para su respectivo conocimiento y tramite </t>
  </si>
  <si>
    <t>demanda, denuncias y/o quejas</t>
  </si>
  <si>
    <t>Solicitar apoyo e información al supervisor, y también verificar   que la Entidad tenga competencia para efectuar la liquidación</t>
  </si>
  <si>
    <t>Investigaciones
pérdida de competencia
pérdida de dinero</t>
  </si>
  <si>
    <t xml:space="preserve">Contrato
 La solicitud de liquidación </t>
  </si>
  <si>
    <t>actas
listado de asistencia
contrato</t>
  </si>
  <si>
    <t xml:space="preserve">Presentar las respectivas acciones, denuncias y/o quejas ante las autoridades competentes para su respectivo conocimiento y tramite </t>
  </si>
  <si>
    <t>demanda, denuncia y/o queja</t>
  </si>
  <si>
    <t xml:space="preserve">
Realizar seguimiento a la ejecución del contrato, para ello deberá realizar una correcta designación de los supervisores según el perfil profesional, los conocimientos en relación con el proceso, y la carga laboral. </t>
  </si>
  <si>
    <t>investigaciones
terminación anticipada del contrato</t>
  </si>
  <si>
    <t>actas
informes
listado de asistencia
cuentas de pago
actas de recibo</t>
  </si>
  <si>
    <t>Presentar las respectivas acciones, denuncias y/o quejas ante las autoridades competentes para su</t>
  </si>
  <si>
    <t>Posibilidad de apropiación de recursos públicos para beneficio personal o de terceros en el manejo de los ingresos efectivos (bancos y caja menor).</t>
  </si>
  <si>
    <r>
      <rPr>
        <sz val="11"/>
        <color rgb="FF000000"/>
        <rFont val="Calibri"/>
        <family val="2"/>
      </rPr>
      <t xml:space="preserve">El Tesorero General </t>
    </r>
    <r>
      <rPr>
        <b/>
        <sz val="11"/>
        <color rgb="FF000000"/>
        <rFont val="Calibri"/>
        <family val="2"/>
      </rPr>
      <t>verifica</t>
    </r>
    <r>
      <rPr>
        <sz val="11"/>
        <color rgb="FF000000"/>
        <rFont val="Calibri"/>
        <family val="2"/>
      </rPr>
      <t xml:space="preserve"> mediante arqueos de la caja menor mensualmente, en días y horas indeterminadas,   el manejo de los recursos.
</t>
    </r>
  </si>
  <si>
    <r>
      <rPr>
        <sz val="11"/>
        <color rgb="FF000000"/>
        <rFont val="Calibri"/>
        <family val="2"/>
      </rPr>
      <t xml:space="preserve">El profesional universitario encargado de contabilidad </t>
    </r>
    <r>
      <rPr>
        <b/>
        <sz val="11"/>
        <color rgb="FF000000"/>
        <rFont val="Calibri"/>
        <family val="2"/>
      </rPr>
      <t>realiza</t>
    </r>
    <r>
      <rPr>
        <sz val="11"/>
        <color rgb="FF000000"/>
        <rFont val="Calibri"/>
        <family val="2"/>
      </rPr>
      <t xml:space="preserve"> las conciliaciones bancarias mensuales y las </t>
    </r>
    <r>
      <rPr>
        <b/>
        <sz val="11"/>
        <color rgb="FF000000"/>
        <rFont val="Calibri"/>
        <family val="2"/>
      </rPr>
      <t>valida</t>
    </r>
    <r>
      <rPr>
        <sz val="11"/>
        <color rgb="FF000000"/>
        <rFont val="Calibri"/>
        <family val="2"/>
      </rPr>
      <t xml:space="preserve"> con el  Tesorero General.</t>
    </r>
  </si>
  <si>
    <t>Posibilidad de apropiación de recursos públicos por jineteo en cuentas bancarias para uso personal o en beneficio de terceros.</t>
  </si>
  <si>
    <r>
      <rPr>
        <sz val="11"/>
        <color rgb="FF000000"/>
        <rFont val="Calibri"/>
        <family val="2"/>
      </rPr>
      <t xml:space="preserve">El profesional universitario de contabilidad, </t>
    </r>
    <r>
      <rPr>
        <b/>
        <sz val="11"/>
        <color rgb="FF000000"/>
        <rFont val="Calibri"/>
        <family val="2"/>
      </rPr>
      <t>realiza</t>
    </r>
    <r>
      <rPr>
        <sz val="11"/>
        <color rgb="FF000000"/>
        <rFont val="Calibri"/>
        <family val="2"/>
      </rPr>
      <t xml:space="preserve"> el registro contable en el ERP financiero el cual es </t>
    </r>
    <r>
      <rPr>
        <b/>
        <sz val="11"/>
        <color rgb="FF000000"/>
        <rFont val="Calibri"/>
        <family val="2"/>
      </rPr>
      <t>revisado</t>
    </r>
    <r>
      <rPr>
        <sz val="11"/>
        <color rgb="FF000000"/>
        <rFont val="Calibri"/>
        <family val="2"/>
      </rPr>
      <t xml:space="preserve"> y </t>
    </r>
    <r>
      <rPr>
        <b/>
        <sz val="11"/>
        <color rgb="FF000000"/>
        <rFont val="Calibri"/>
        <family val="2"/>
      </rPr>
      <t>aprobado</t>
    </r>
    <r>
      <rPr>
        <sz val="11"/>
        <color rgb="FF000000"/>
        <rFont val="Calibri"/>
        <family val="2"/>
      </rPr>
      <t xml:space="preserve"> por el profesional universitario de presupuesto quien elabora la orden de pago, posteriormente el técnico de tesorería elabora el comprobante de egreso el cual es </t>
    </r>
    <r>
      <rPr>
        <b/>
        <sz val="11"/>
        <color rgb="FF000000"/>
        <rFont val="Calibri"/>
        <family val="2"/>
      </rPr>
      <t>aprobado</t>
    </r>
    <r>
      <rPr>
        <sz val="11"/>
        <color rgb="FF000000"/>
        <rFont val="Calibri"/>
        <family val="2"/>
      </rPr>
      <t xml:space="preserve"> por el tesorero general  </t>
    </r>
  </si>
  <si>
    <r>
      <rPr>
        <sz val="11"/>
        <color rgb="FF000000"/>
        <rFont val="Calibri"/>
        <family val="2"/>
      </rPr>
      <t xml:space="preserve">El auxiliar administrativo recepciona el pago, el técnico administrativo lo prepara en el portal bancario y el tesorero </t>
    </r>
    <r>
      <rPr>
        <b/>
        <sz val="11"/>
        <color rgb="FF000000"/>
        <rFont val="Calibri"/>
        <family val="2"/>
      </rPr>
      <t xml:space="preserve">aprueba </t>
    </r>
    <r>
      <rPr>
        <sz val="11"/>
        <color rgb="FF000000"/>
        <rFont val="Calibri"/>
        <family val="2"/>
      </rPr>
      <t xml:space="preserve">el pago </t>
    </r>
  </si>
  <si>
    <t>Posibilidad de incumplimiento de las políticas de cofinanciación aprobando recursos de cofinanciacion a municipios que no cumplan con los requisitos.</t>
  </si>
  <si>
    <t>Favorecimiento en  cofinanciación sin cumplir requisitos</t>
  </si>
  <si>
    <t>1, Mala imagen a la entidad debido al incumplimiento de la política documentada
2, Demandas de los municipios por afectacion a los municipios</t>
  </si>
  <si>
    <t xml:space="preserve">
1, Revisar evaluación según politica donde se verifique el cumplimiento de los requisitos.
2, Atender las solicitudes de las veedurias respondiendo las PQRSD
Conformar equipo de evaluacion que verifique  el cumplimiento de las políticas de cofinanciación y de las metas institucionales</t>
  </si>
  <si>
    <t>Correccion a la evaluacion</t>
  </si>
  <si>
    <t xml:space="preserve">Documentos de evaluacion
</t>
  </si>
  <si>
    <t>Se materializó para este periodo</t>
  </si>
  <si>
    <t>Subgerente de Escenarios Deportivos y Equipamiento</t>
  </si>
  <si>
    <t>Posibilidad de favorecimiento por directrices políticas que afectan el principio de planeación estipulado en la Ley</t>
  </si>
  <si>
    <t>Proyectos inconclusos que pueden generar mayores inversiones con posibles detrimentos patrimoniales</t>
  </si>
  <si>
    <t>1, Mayores inversiones por falta de planeación.
2, Incumplimiento de los alcances del proyecto por disminución de recursos.
3, Obras sin finalizar con el posible detrimento patrimonial resultante.</t>
  </si>
  <si>
    <t xml:space="preserve">Hacer cumplir la politica de cofinanciacion, para garantizar la equidad y transparencia.
Seguir los lineamientos de la politica
</t>
  </si>
  <si>
    <t>Divulgacion de la informacion  de caracter publico para garantizar la transparencia</t>
  </si>
  <si>
    <t>Evaluaciones</t>
  </si>
  <si>
    <t>Evaluacion objetiva</t>
  </si>
  <si>
    <t>resultadois de la evaluacion</t>
  </si>
  <si>
    <t>Posibilidad de favorecer o ser favorecido por los interesados en un proceso en ejecucion de los proyectos aprobados con los municipios.</t>
  </si>
  <si>
    <t>Intereses particulares de ambas partes en que se lleven a cabo las obras de los proyectos aprobados, sacando beneficio económico</t>
  </si>
  <si>
    <t>Cambio en las especificaciones técnicas, omisión en la rigurosidad del proceso constructivo, avalar sobrecostos,  desmejorar obras y el no cumplimiento de especificaciones técnicas aprobadas.</t>
  </si>
  <si>
    <t xml:space="preserve">Socializacion de valores corporativos y de Etica profesional. asi como Campañas de sensibilizacion, motivacion y buen ambiente laboral.
Conformacion del Comite Asesor y Evaluador, quien  hace lel  filtro antes de que el proceso salga.
Implementar las obligaciones del contrato/convenio pertinentes al proceso
</t>
  </si>
  <si>
    <t>Concientizacion en los funcionarios.</t>
  </si>
  <si>
    <t>Capacitaciones e informe con la conclusiones aprobando el proceso enviado al comite de contratacion.</t>
  </si>
  <si>
    <t>Sensibilizacion del personal y conformacion CAE para los procesos de contratacion</t>
  </si>
  <si>
    <t>Actas de asistencia y resoluciones</t>
  </si>
  <si>
    <t>Posibilidad de desviar la ejecución de las auditorías y/o alterar el informe de auditoría por solicitudes internas o externas.</t>
  </si>
  <si>
    <t xml:space="preserve">Conflicto de intereses
Ocultamiento y desviación  de acciones no éticas
 </t>
  </si>
  <si>
    <t>Detrimento Patrimonial, mal uso del recurso público
Violación a los deberes de servidor público
Investigaciones penales, disciplinarias y fiscales
Sanciones penales, disciplinarias y fiscales</t>
  </si>
  <si>
    <t>El jefe de la oficina de Control Interno,de manera permanente,  gestiona la suscripción por parte del auditor de compromiso etico y conocimiento del Estatuto del Auditor Interno, (El Auditor Interno cumpla los requisitos de independencia, objetividad e integridad en la realización de la auditoría). En caso de existir desviaciones y observaciones se debe nombrar a otro auditor; quedando como eviencia el Compromiso Ético y conocimiento del Estatuto del Auditor Interno F-EC-08, firmado.</t>
  </si>
  <si>
    <t>F-EC-08 Compromiso Ético y conocimiento del Estatuto del Auditor Interno, firmado.</t>
  </si>
  <si>
    <t xml:space="preserve">Dar a conocer el Estatuto del Auditor Interno.
Suscribir compromiso ético por parte de auditor
</t>
  </si>
  <si>
    <t>31/01/2023: No se materializa el riesgo.
28/02/2023: No se materializa el riesgo.
31/03/2023: No se materializa el riesgo.
28/04/2023: No se materializa el riesgo. 
Se cuenta con la suscripción del compromiso ético y conocimiento del estatuto de auditoría por parte de los integrantes del eqipo de control interno para las auditorías programadas y asignadas para la vigencia 2023 (ver carpeta Share Point Equipo Control Interno)</t>
  </si>
  <si>
    <t>Jefe Oficina de Control Interno</t>
  </si>
  <si>
    <t>31/05/2023. No se materializo el riesgo. Ver actas de grupo primario de la Oficina de Control Interno donde reposa el analisis de los riesgos.</t>
  </si>
  <si>
    <t>Envio a oficina de procesos disciplinarios</t>
  </si>
  <si>
    <t>Expediente</t>
  </si>
  <si>
    <t xml:space="preserve">Posibilidad de suplantación de identidad para atribuirse los privilegios de otro usuario para beneficio propio o a un tercero </t>
  </si>
  <si>
    <t>No Implementación de factor de
doble autenticación en los sistemas de información.
Desactivación de cambio de contraseñas mensual a consecuencia de la pandemia. Pishing o indentificacion de contraseña personal por un tercero</t>
  </si>
  <si>
    <t xml:space="preserve">Conocimiento de información confidencial  para favorecimiento de si mismos y/o  priviligiar a terceros. 
Actuar en nombre de la persona a la que suplanta.
</t>
  </si>
  <si>
    <t>El técnico de la oficina solicita cambio de claves maximo cada 60 días, para todos los sistemas que posee el Instituto</t>
  </si>
  <si>
    <t xml:space="preserve">En caso de vencimiento de la clave cada usuario deberá actualizarla, de lo contrario no puede accedera al sistema. </t>
  </si>
  <si>
    <t>Sofftware de la red</t>
  </si>
  <si>
    <t xml:space="preserve">Bimensual </t>
  </si>
  <si>
    <t>Asignación de claves con un nivel más alto de seguridad</t>
  </si>
  <si>
    <t xml:space="preserve">Política de expiración de claves en el directorio activo
Cambio de contraseñas aplicativos  </t>
  </si>
  <si>
    <t>El riesgo no se materializa para este periodo</t>
  </si>
  <si>
    <t>Posibilidad de Acceso no autorizado a la información de conformidad con la reserva de la misma para beneficio propio  o de terceros.</t>
  </si>
  <si>
    <t>Inexistencia del instrumento archivístico llamado  Tabla de control de acceso, que permita clasificar la información de acuerdo a los perfiles.
Sistemas sin configuraciones de control de acceso</t>
  </si>
  <si>
    <t>Incumplimiento a la norma 
y exposición indebida de la información. 
Perdida, alteración o acceso no aturoizado de información</t>
  </si>
  <si>
    <t>La Jefe y los técnicos de la oficina deben Asignar control de acceso a la información. 
Elaboración e implementación de tabla control de acceso</t>
  </si>
  <si>
    <t>Para el control de acceso, se puede autorizar o  bloquear</t>
  </si>
  <si>
    <t xml:space="preserve">Tabla de Control de Acceso </t>
  </si>
  <si>
    <t>Tablas de control de acceso</t>
  </si>
  <si>
    <t>12/07/2023. No se materializo el riesgo.</t>
  </si>
  <si>
    <t>Posibilidad de Uso de software no licenciado para beneficio a nombre propio o de terceros.</t>
  </si>
  <si>
    <t xml:space="preserve">Desconocimiento de la normatividad en licenciamiento.
Descargue y utilización por parte de los servidores programas sin licencia.  </t>
  </si>
  <si>
    <t xml:space="preserve">Multas a la entidad. Riesgos de seguridad de la información. </t>
  </si>
  <si>
    <t xml:space="preserve">Implementación de herramienta de Inventory como apoyo al control y gestión de hardware y software, restringir los permisos de administrador unicamente al personal de sistemas, de manera que no se permita la instalación desde los usuarios sin aprobación. </t>
  </si>
  <si>
    <t>Desinstalar la herramienta</t>
  </si>
  <si>
    <t>Herramienta inventory</t>
  </si>
  <si>
    <t>Control sobre los bienes, Control de Hardware y Software implementado en las maquinas o usuarios finales</t>
  </si>
  <si>
    <t>El riesgo no se materializa para este periodo, se realizó renovación de licenciamiento de herramienta de inventarios automáticos - Sysaid</t>
  </si>
  <si>
    <t xml:space="preserve">El riesgo no se materializa para este periodo, </t>
  </si>
  <si>
    <t>Escuelas Deporte Formativo</t>
  </si>
  <si>
    <t>Posibilidad de recibir o solicitar cualquier dádiva o beneficio a nombre propio o de terceros para beneficiar a municipios con dotación deportiva sin que cumplan los crieterios de selección.</t>
  </si>
  <si>
    <t>Favorecer a un municipio o particular desconociendo los criterios habilitantes en el proceso de cofinanciación para la entrega de dotación deportiva.</t>
  </si>
  <si>
    <t>Perdida de credibilidad, confianza y motivación por parte de los municipios para participar de los procesos de cofinanciación y  de las actividades propuestas por Indeportes Antioquia.</t>
  </si>
  <si>
    <t>El profesional y el grupo del programa
* verificar el cumplimiento de los criterios de inclusión en el proceso de cofinanciación.
* Aplicación de encuesta de satisfacción.</t>
  </si>
  <si>
    <t>* Ajustes en los criterios de selección.
* Verificación el adecuado diligenciamiento de la matriz de cofinanciación.</t>
  </si>
  <si>
    <t>Correos electrónicos y encuesta de satisfacción</t>
  </si>
  <si>
    <t>Hacer seguimiento de la matriz donde se registran los resultado</t>
  </si>
  <si>
    <t>Corre electrónico</t>
  </si>
  <si>
    <t>El riesgo no se materializó en esta vigencia</t>
  </si>
  <si>
    <t>El riesgo se identifica en el segundo cuatrimestre.</t>
  </si>
  <si>
    <t>PASO 2. IDENTIFICACIÓN DEL RIESGO</t>
  </si>
  <si>
    <t>Se propone una estructura que facilita su redacción y claridad que inicia con la frase POSIBILIDAD DE y se analizan los siguientes aspectos:</t>
  </si>
  <si>
    <t>PASO 3. VALORACIÓN DEL RIESGO</t>
  </si>
  <si>
    <t xml:space="preserve">Para determinar la probabilidad: </t>
  </si>
  <si>
    <t xml:space="preserve">Para determinar el impacto: </t>
  </si>
  <si>
    <t xml:space="preserve">TIPOLOGÍAS DE CONTROLES </t>
  </si>
  <si>
    <t xml:space="preserve">IMPLEMENTACIÓN DE LOS  CONTROLES </t>
  </si>
  <si>
    <t xml:space="preserve">Tratamiento del Riesgo </t>
  </si>
  <si>
    <t xml:space="preserve">RIESGOS DE CORRUPCIÓN </t>
  </si>
  <si>
    <t>1. COMPONENTES DEFINICIÓN RIESGOS DE CORRUPCIÓN</t>
  </si>
  <si>
    <t>RIESGOS DE SEGURIDAD DE LA INFORMACIÓN</t>
  </si>
  <si>
    <t>PROBABILIDAD</t>
  </si>
  <si>
    <t xml:space="preserve">IMPACTO </t>
  </si>
  <si>
    <t xml:space="preserve">RIESGO INHERENTE </t>
  </si>
  <si>
    <t xml:space="preserve">ATRIBUTOS INFORMATIVOS </t>
  </si>
  <si>
    <t xml:space="preserve">IMPACTO RIESGOS DE CORRUPCIÓN </t>
  </si>
  <si>
    <t xml:space="preserve">SOLIDEZ INDIVIDUAL DE CADA CONTROL </t>
  </si>
  <si>
    <t>PREGUNTAS VALORACIÓN DE LOS CONTROLES</t>
  </si>
  <si>
    <t>Puntaje  Controles</t>
  </si>
  <si>
    <t>Probabilidad Residual</t>
  </si>
  <si>
    <t xml:space="preserve">Criterios de medición riesgos de corrupción </t>
  </si>
  <si>
    <t>Descripción</t>
  </si>
  <si>
    <t xml:space="preserve">Puntaje </t>
  </si>
  <si>
    <t>Probabilidad</t>
  </si>
  <si>
    <t>Impacto</t>
  </si>
  <si>
    <t>Concatenar</t>
  </si>
  <si>
    <t xml:space="preserve">Zona de Calor </t>
  </si>
  <si>
    <t xml:space="preserve">TIPOLOGIA DEL RIESGO </t>
  </si>
  <si>
    <t xml:space="preserve">TIPOLOGÍA DE CONTROL </t>
  </si>
  <si>
    <t xml:space="preserve">TRATAMIENTO DEL RIESGO </t>
  </si>
  <si>
    <t xml:space="preserve">SI/NO </t>
  </si>
  <si>
    <t xml:space="preserve">Número </t>
  </si>
  <si>
    <t xml:space="preserve">Concepto </t>
  </si>
  <si>
    <t xml:space="preserve">RANGO CALIFICACIÓN DE LA EJECUCIÓN </t>
  </si>
  <si>
    <t xml:space="preserve">FORMULA </t>
  </si>
  <si>
    <t xml:space="preserve">RESULTADO </t>
  </si>
  <si>
    <t xml:space="preserve">VALOR </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</si>
  <si>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</si>
  <si>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</si>
  <si>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</si>
  <si>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</si>
  <si>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</si>
  <si>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</si>
  <si>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</si>
  <si>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Respuesta</t>
  </si>
  <si>
    <t>Valor</t>
  </si>
  <si>
    <t>Puntaje</t>
  </si>
  <si>
    <t xml:space="preserve">SI </t>
  </si>
  <si>
    <t xml:space="preserve">En Curso </t>
  </si>
  <si>
    <t xml:space="preserve">Ambiental </t>
  </si>
  <si>
    <t xml:space="preserve">MODERADO </t>
  </si>
  <si>
    <t xml:space="preserve">Fuerte </t>
  </si>
  <si>
    <t>Asignado</t>
  </si>
  <si>
    <t>Adecuado</t>
  </si>
  <si>
    <t>Oportuna</t>
  </si>
  <si>
    <t>Prevenir</t>
  </si>
  <si>
    <t>Confiable</t>
  </si>
  <si>
    <t>Se investigan y se resuelven oportunamente</t>
  </si>
  <si>
    <t>Completa</t>
  </si>
  <si>
    <t xml:space="preserve">Cerrada </t>
  </si>
  <si>
    <t xml:space="preserve">Cumplimiento </t>
  </si>
  <si>
    <t>No asignado</t>
  </si>
  <si>
    <t>Inadecuado</t>
  </si>
  <si>
    <t>Inoportuna</t>
  </si>
  <si>
    <t>Detectar</t>
  </si>
  <si>
    <t>No confiable</t>
  </si>
  <si>
    <t>No se investigan y se resuelven oportunamente</t>
  </si>
  <si>
    <t>Incompleta</t>
  </si>
  <si>
    <t xml:space="preserve">Fraude Interno </t>
  </si>
  <si>
    <t>No Aplica</t>
  </si>
  <si>
    <t>Estratégico</t>
  </si>
  <si>
    <t xml:space="preserve">Asesoría Administrativa y Técnica </t>
  </si>
  <si>
    <t xml:space="preserve">Sin Autoevaluación </t>
  </si>
  <si>
    <t xml:space="preserve">Débil </t>
  </si>
  <si>
    <t>No es un control</t>
  </si>
  <si>
    <t>No existe</t>
  </si>
  <si>
    <t xml:space="preserve">Financiero </t>
  </si>
  <si>
    <t>PROBABLE</t>
  </si>
  <si>
    <t xml:space="preserve">Relaciones Laborales </t>
  </si>
  <si>
    <t xml:space="preserve">Muy Alta </t>
  </si>
  <si>
    <t xml:space="preserve">Imagen o Reputacional </t>
  </si>
  <si>
    <t xml:space="preserve">TIPO DE CONTROL </t>
  </si>
  <si>
    <t>CASI SEGURO</t>
  </si>
  <si>
    <t xml:space="preserve">Operativo </t>
  </si>
  <si>
    <t xml:space="preserve">TRATAMIENTO DEL RIESGO CORRUPCIÓN  </t>
  </si>
  <si>
    <t>Daños a activos fijos/eventos externos</t>
  </si>
  <si>
    <t xml:space="preserve">Seguridad Digital </t>
  </si>
  <si>
    <t xml:space="preserve">Recreación y Deporte </t>
  </si>
  <si>
    <t>7 ¿En el tiempo que lleva la herramienta ha
demostrado ser efectiva?</t>
  </si>
  <si>
    <t xml:space="preserve">Tecnológico </t>
  </si>
  <si>
    <t xml:space="preserve">Eventos Deportivos Institucionales </t>
  </si>
  <si>
    <t xml:space="preserve">Compartir </t>
  </si>
  <si>
    <t xml:space="preserve">Único </t>
  </si>
  <si>
    <t xml:space="preserve">Gerenciales </t>
  </si>
  <si>
    <t>Seguridad de la información</t>
  </si>
  <si>
    <t>Fuerte</t>
  </si>
  <si>
    <t>Calificación de controles</t>
  </si>
  <si>
    <t>puntaje  a disminuir</t>
  </si>
  <si>
    <t xml:space="preserve">CLASE DE RIESGOS </t>
  </si>
  <si>
    <t xml:space="preserve">CATASTROFICO </t>
  </si>
  <si>
    <t>de 0 a 50</t>
  </si>
  <si>
    <t>de 51 a 75</t>
  </si>
  <si>
    <t>Moderado</t>
  </si>
  <si>
    <t>de 76 a 100</t>
  </si>
  <si>
    <t>Alta</t>
  </si>
  <si>
    <t xml:space="preserve">Quincenal </t>
  </si>
  <si>
    <t>Muy alta</t>
  </si>
  <si>
    <t xml:space="preserve">Tesorería </t>
  </si>
  <si>
    <t>Débil</t>
  </si>
  <si>
    <t>Contabilidad</t>
  </si>
  <si>
    <t>Cuentas por Cobrar</t>
  </si>
  <si>
    <t xml:space="preserve">PROBABILIDAD CORRUPCIÓN </t>
  </si>
  <si>
    <t>Propiedad, planta y equipo</t>
  </si>
  <si>
    <t>Compras</t>
  </si>
  <si>
    <t xml:space="preserve">INSIGNIFICANTE </t>
  </si>
  <si>
    <t>Cuentas por pagar</t>
  </si>
  <si>
    <t>Nómina</t>
  </si>
  <si>
    <t>Planeación Organizacional</t>
  </si>
  <si>
    <t xml:space="preserve">CARGOS </t>
  </si>
  <si>
    <t>Auxiliar Administrativo</t>
  </si>
  <si>
    <t>Secretarias/os</t>
  </si>
  <si>
    <t xml:space="preserve">Técnico </t>
  </si>
  <si>
    <t>Profesional Universitario</t>
  </si>
  <si>
    <t xml:space="preserve">Profesional Especializado </t>
  </si>
  <si>
    <t xml:space="preserve">Jefe de Oficina </t>
  </si>
  <si>
    <t>Subgerente</t>
  </si>
  <si>
    <t xml:space="preserve">Gerente </t>
  </si>
  <si>
    <t xml:space="preserve">RIESGO INHERENTE Y RESIDUAL </t>
  </si>
  <si>
    <t xml:space="preserve">OBJETIVO </t>
  </si>
  <si>
    <t xml:space="preserve">LIDER </t>
  </si>
  <si>
    <t xml:space="preserve"> Contribuir al mejoramiento del sector desde la política hasta la acción a partir de la validación y sistematización de datos e información y al desarrollo del acervo de conocimientos relativos a la Actividad física a los referentes sociales desde el deporte, a la inclusión y oportunidades de acceso y al desarrollo sectorial para contribuir a la mejoría de la calidad de vida.</t>
  </si>
  <si>
    <t xml:space="preserve">Pendiente definir objetivo, toda vez que el proceso está en construcción </t>
  </si>
  <si>
    <t>Promocionar la salud y prevenir la enfermedad mediante de la práctica de la actividad física.  El proceso está dirigido a los municipios y corregimientos del Departamento, para brindar una opción de lucha contra el sedentarismo, el tabaquismo y la inadecuada alimentación.</t>
  </si>
  <si>
    <t>Coordinador Programa Por su Salud Muévase Pues</t>
  </si>
  <si>
    <t>Proporcionar a las escuelas deportivas del departamento de Antioquia herramientas y elementos físicos tales como asesorías, capacitaciones, entrega de dotaciones deportivas, festivales deportivos y alianzas con otras entidades, para que estas promuevan en los niños y niñas el desarrollo de las habilidades, capacidades motrices, físicas, psicológicas y sociales y así facilitarles la elección deportiva y/o la adquisición de hábitos de vida saludable.</t>
  </si>
  <si>
    <t xml:space="preserve">​​​​​​​Coordinador de Escuelas Deporte Formativo
</t>
  </si>
  <si>
    <r>
      <t> </t>
    </r>
    <r>
      <rPr>
        <sz val="11"/>
        <color rgb="FF323130"/>
        <rFont val="Segoe UI"/>
        <family val="2"/>
      </rPr>
      <t>Fomentar la práctica del deporte, la educación física y la recreación en el departamento de Antioquia a través del diseño y acompañamiento de programas y proyectos orientados a la población en general y grupos especiales.</t>
    </r>
  </si>
  <si>
    <r>
      <t> </t>
    </r>
    <r>
      <rPr>
        <sz val="11"/>
        <color rgb="FF323130"/>
        <rFont val="Calibri"/>
        <family val="2"/>
        <scheme val="minor"/>
      </rPr>
      <t>Profesional Universitario Coordinador de Equipo "CADA".</t>
    </r>
  </si>
  <si>
    <r>
      <t xml:space="preserve">Los profesionales y/o apoyos de la Oficina Asesora de Planeación, de forma manual, </t>
    </r>
    <r>
      <rPr>
        <b/>
        <sz val="11"/>
        <color rgb="FF000000"/>
        <rFont val="Arial"/>
        <family val="2"/>
      </rPr>
      <t>validan</t>
    </r>
    <r>
      <rPr>
        <sz val="11"/>
        <color rgb="FF000000"/>
        <rFont val="Arial"/>
        <family val="2"/>
      </rPr>
      <t xml:space="preserve"> mensualmente  la información del avance del logro de los indicadores del Plan de Desarrollo reportados por las dependencias  en el aplicativo Sistema de Indicadores; este control se realiza de forma manual.                                                 
En caso de no  concordar lo reportado con la evidencia, se envía correo al área correspondiente,  para que verique y realice las correcciones pertinentes.   El control se ejecutará de acuerdo a la periodicidad establecida para el reporte del indicador</t>
    </r>
    <r>
      <rPr>
        <sz val="11"/>
        <color rgb="FFFF0000"/>
        <rFont val="Arial"/>
        <family val="2"/>
      </rPr>
      <t>.</t>
    </r>
    <r>
      <rPr>
        <sz val="11"/>
        <color rgb="FF000000"/>
        <rFont val="Arial"/>
        <family val="2"/>
      </rPr>
      <t xml:space="preserve">                                          
Como evidencia del control esta la Plataforma de Sistema de indicadores, Correo al área responsable.</t>
    </r>
  </si>
  <si>
    <r>
      <rPr>
        <b/>
        <sz val="11"/>
        <color rgb="FF000000"/>
        <rFont val="Arial"/>
        <family val="2"/>
      </rPr>
      <t xml:space="preserve">27/02/2026 </t>
    </r>
    <r>
      <rPr>
        <sz val="11"/>
        <color rgb="FF000000"/>
        <rFont val="Arial"/>
        <family val="2"/>
      </rPr>
      <t>Durante el primer bimestre evaluado, el equipo de la Oficina Asesora de Planeación  se generaron reportes para enero y febrero  através del F-PO-31y se enviaron correos a las dependencias en las cuales la iformación no estaba clara.  la evidencia del control es el F-PO-31. Lo cual demuestra que el riesgo no se materializó y se realizarón los contrales adecuadamente. 
https://indeportesantioquia.sharepoint.com/:x:/s/ObservatoriodelDeporteInformesdeanaltica/IQDTxUqnqJfDRZRizmf5q8ClAR66KaZ8qIvopsgXeIuTANM?e=jgg50N</t>
    </r>
  </si>
  <si>
    <r>
      <rPr>
        <sz val="11"/>
        <color rgb="FF000000"/>
        <rFont val="Arial"/>
        <family val="2"/>
      </rPr>
      <t xml:space="preserve">03/03/2026
Se crea el link de evidencias para almacenar los soportes de los certificados que se generen en virtud del desarrollo de la agenda de capacitación 
</t>
    </r>
    <r>
      <rPr>
        <u/>
        <sz val="11"/>
        <color rgb="FF0563C1"/>
        <rFont val="Arial"/>
        <family val="2"/>
      </rPr>
      <t xml:space="preserve">
https://indeportesantioquia-my.sharepoint.com/:f:/r/personal/ialvarez_indeportesantioquia_gov_co/Documents/Documentos/0.%202026/Evidencias%20riesgos%20corrupcion%202026?csf=1&amp;web=1&amp;e=6vbJlR
</t>
    </r>
    <r>
      <rPr>
        <sz val="11"/>
        <color rgb="FF000000"/>
        <rFont val="Arial"/>
        <family val="2"/>
      </rPr>
      <t>El equipo del Sistema Departamental de Capacitación revisó las condiciones que permiten indicar que el riesgo de corrupción identificado para el proceso de capacitación para organizaciones deportivas, durante el periodo enero febrero de 2026, no se haya materializado, ya que, para la fecha, únicamente se inició un curso la ultima semana de febrero y finaliza el 18 de marzo de 2026, por esta razón, aun no se ha realizado el cruce de base de datos de las personas que cumplieron con los requisitos de certificación, con las bases de datos de certificados a emitir por cada capacitación finalizada y los respectivos listados de asistencia, mecanismo que permite verificar que no hayan sido manipulados los certificados y/o constancias de participación en eventos y/o capacitaciones realizadas por el Sistema Capacitaciones de INDEPORTES Antioquia, para favorecer a personas que no cumplieron requisitos para obtener dicho documento. A la fecha, se espera que el control sigua siendo efectivo.</t>
    </r>
  </si>
  <si>
    <r>
      <t>El jefe de la Oficina Asesora de Comunicaciones, de forma manual  es el encargado de atender a los medios de comunicación y del direccionamiento de los voceros. Y quien</t>
    </r>
    <r>
      <rPr>
        <b/>
        <sz val="11"/>
        <color rgb="FF000000"/>
        <rFont val="Arial"/>
        <family val="2"/>
      </rPr>
      <t xml:space="preserve"> valide</t>
    </r>
    <r>
      <rPr>
        <sz val="11"/>
        <color rgb="FF000000"/>
        <rFont val="Arial"/>
        <family val="2"/>
      </rPr>
      <t xml:space="preserve"> con la Gerencia, la información a entregar, antes de publicar, a demanda.
Además, de acuerdo con la complejidad del tema, se valida  con la Oficina Asesora Jurídica antes de dar respuesta definitiva a periodistas y medios de comunicación.
Como evidencia de este control, quedará el documento y/o la información publicada. Y la periodicidad del control se realizará a necesidad.
Cuando la información no está acorde una vez validada con Gerencia y/o con la Of. Asesora Jurídica (cuando aplique) se devuelve para realizar los ajustes correspondientes.
</t>
    </r>
    <r>
      <rPr>
        <b/>
        <sz val="11"/>
        <color rgb="FF000000"/>
        <rFont val="Arial"/>
        <family val="2"/>
      </rPr>
      <t xml:space="preserve">Sitio web para revisar información publicada: </t>
    </r>
    <r>
      <rPr>
        <sz val="11"/>
        <color rgb="FF000000"/>
        <rFont val="Arial"/>
        <family val="2"/>
      </rPr>
      <t>https://indeportesantioquia.gov.co</t>
    </r>
  </si>
  <si>
    <r>
      <t xml:space="preserve">El metodologo asignado al deporte </t>
    </r>
    <r>
      <rPr>
        <b/>
        <sz val="11"/>
        <color rgb="FF000000"/>
        <rFont val="Arial"/>
        <family val="2"/>
      </rPr>
      <t>Verifica</t>
    </r>
    <r>
      <rPr>
        <sz val="11"/>
        <color rgb="FF000000"/>
        <rFont val="Arial"/>
        <family val="2"/>
      </rPr>
      <t xml:space="preserve">  cada mes  los listados oficiales para confirmar que los atletas esten en los listados que son objeto para otorgar apoyos y hacer seguimiento de cada apoyo otorgado a traves de las visitas y acompañamientos a sesiones de entrenamiento y competencias, esto se realiza mensualmente y cada que haya competencias oficiales.
En caso de detectar una desviación en el control expuesto, el metodólogo debe corregir la omisión de inmediato, incluyendo al atleta o los atletas en los listados y actualizando los registros, asi mismo debe informar al comité de apoyos, ajustar los procesos de verificación  y asegurar que los recursos se entreguen efectivamente.
Las evidencias del control son Resoluciones de apoyo, Listados oficiales y actas de reunión de comité evaluador; estos documentos quedan en carpeta compartidas de resoluciones, actas y listados en custodia del area social 
</t>
    </r>
  </si>
  <si>
    <r>
      <t xml:space="preserve">El Lider del proceso, (profesional Universitario) y  equipo de trabajo (técnicos y contratistas), a demanda </t>
    </r>
    <r>
      <rPr>
        <b/>
        <sz val="11"/>
        <color rgb="FF000000"/>
        <rFont val="Arial"/>
        <family val="2"/>
      </rPr>
      <t>Verifican</t>
    </r>
    <r>
      <rPr>
        <sz val="11"/>
        <color rgb="FF000000"/>
        <rFont val="Arial"/>
        <family val="2"/>
      </rPr>
      <t xml:space="preserve"> el cumplimiento de los criterios de selección de cada proceso con Aplicación  de encuestas, circulares y resoluciones para cada evento de forma manual y automatico. 
En caso de haber incumplimiento en los criterios de selección, se realiza un informe aclaratorio a los usuarios o solicitantes. 
Como evidencia del control, quedan correo eletrónicos, circulares, resoluciones e informe aclaratorio.</t>
    </r>
  </si>
  <si>
    <r>
      <rPr>
        <b/>
        <sz val="11"/>
        <color rgb="FF000000"/>
        <rFont val="Arial"/>
        <family val="2"/>
      </rPr>
      <t>12/03/2026</t>
    </r>
    <r>
      <rPr>
        <sz val="11"/>
        <color rgb="FF000000"/>
        <rFont val="Arial"/>
        <family val="2"/>
      </rPr>
      <t xml:space="preserve"> El profesional del proceso Deporte Formativo en el mes de febrero reviza los riesgos e identifica que No se materializa ya que se está enfase de planeación y no se han generados estrategias de cofinanciación y/o otros procesos de selección que beneficie a los entes deportivos municipales y quien hace sus veces .</t>
    </r>
  </si>
  <si>
    <r>
      <t xml:space="preserve">El Lider del proceso, (profesional Universitario) y  equipo de trabajo (técnicos y contratistas), continuamente </t>
    </r>
    <r>
      <rPr>
        <b/>
        <sz val="11"/>
        <color rgb="FF000000"/>
        <rFont val="Arial"/>
        <family val="2"/>
      </rPr>
      <t>Verifican</t>
    </r>
    <r>
      <rPr>
        <sz val="11"/>
        <color rgb="FF000000"/>
        <rFont val="Arial"/>
        <family val="2"/>
      </rPr>
      <t xml:space="preserve"> el cumplimiento de los criterios de selección de cada proceso con Aplicación de encuestas, circulares y resoluciones para cada evento. En caso de haber incumplimiento en los criterios de selección, se realiza un informe aclaratorio a los usuarios o solicitantes. como evidencia del control, quedan correo eletrónicos, circulares, resoluciones e informe aclaratorio.</t>
    </r>
  </si>
  <si>
    <r>
      <t xml:space="preserve">El profesional asignado anualmente  revisa de forma manual los los proyectos remitidos por los municipios y  </t>
    </r>
    <r>
      <rPr>
        <b/>
        <sz val="11"/>
        <color rgb="FF000000"/>
        <rFont val="Arial"/>
        <family val="2"/>
      </rPr>
      <t>valida</t>
    </r>
    <r>
      <rPr>
        <sz val="11"/>
        <color rgb="FF000000"/>
        <rFont val="Arial"/>
        <family val="2"/>
      </rPr>
      <t xml:space="preserve"> el cumplimiento de todos los requisitos establecidos en la  ficha de viabilización de proyectos y los aprueba con  su firma.             
Si el proyecto no cumple con las condiciones requeridas en la viabilización se le devuelve al municpio para las correcciones y ajustes y  se realizan las mesas técnicas correspondientes.  
Como evidencia del proceso se tienen las fichas de viabilización aprobadas por el profesional.</t>
    </r>
  </si>
  <si>
    <r>
      <rPr>
        <b/>
        <sz val="11"/>
        <color rgb="FF000000"/>
        <rFont val="Arial"/>
        <family val="2"/>
      </rPr>
      <t>02/03/2026:</t>
    </r>
    <r>
      <rPr>
        <sz val="11"/>
        <color rgb="FF000000"/>
        <rFont val="Arial"/>
        <family val="2"/>
      </rPr>
      <t xml:space="preserve"> Después de realizar la socialización del código de ética y enfatizar la importancia del comportamiento ético, se concluye que durante el bimestre evaluado no se recibió ningún reporte de denuncias relacionadas con posibles hechos de corrupción en el proceso de Servicio al Ciudadano.
Lo anterior permite evidenciar que, en este período, no se materializó el riesgo de corrupción asociado a dicho proceso, reflejando el compromiso institucional con la transparencia, la integridad y el cumplimiento de los principios éticos establecidos.</t>
    </r>
  </si>
  <si>
    <r>
      <rPr>
        <b/>
        <sz val="11"/>
        <color rgb="FF000000"/>
        <rFont val="Arial"/>
        <family val="2"/>
      </rPr>
      <t>02/03/2026:</t>
    </r>
    <r>
      <rPr>
        <sz val="11"/>
        <color rgb="FF000000"/>
        <rFont val="Arial"/>
        <family val="2"/>
      </rPr>
      <t xml:space="preserve"> Tras llevar a cabo la socialización del código de ética y destacar la importancia del comportamiento ético, se concluye que, durante el bimestre evaluado, no se recibieron denuncias relacionadas con actos de corrupción en el proceso de Servicio al Ciudadano. Esto refleja que, en ese período, no se presentó ningún caso que evidenciara riesgo de corrupción en dicho proceso.</t>
    </r>
  </si>
  <si>
    <r>
      <t xml:space="preserve">El Jefe Jurídico a demanda y de modo manual verificara que el acto administrativo o respuesta este acorde con la solicitud, con el cumplimiento de requisitos y las normas, y procede a dar su visto bueno en el documento. En caso de que no cumpla con las condiciones se devuelve al PU para que lo ajuste a las vía correo electrónico. Esto se realizará cada que se necesite emitir una respuesta, un concepto, un acto administrativo. como evidencia del control está el VB o firma del Jefe Jurídico en el documento a </t>
    </r>
    <r>
      <rPr>
        <sz val="11"/>
        <color rgb="FFFF0000"/>
        <rFont val="Arial"/>
        <family val="2"/>
      </rPr>
      <t>demanda de las subgerencias, oficinas y gerencia de INDEPORTES ANTIOQUIA</t>
    </r>
  </si>
  <si>
    <r>
      <t>El jefe jurídico a demanda y de modo manual designa a un profesional interno o externo del proceso judicial y dentro de su designación este debe verificar la no existencia de inhabilidades, incompatibilidades o conflicto de intereses </t>
    </r>
    <r>
      <rPr>
        <b/>
        <sz val="11"/>
        <color rgb="FF000000"/>
        <rFont val="Arial"/>
        <family val="2"/>
      </rPr>
      <t>para llevar el respectivo proceso</t>
    </r>
    <r>
      <rPr>
        <sz val="11"/>
        <color rgb="FF000000"/>
        <rFont val="Arial"/>
        <family val="2"/>
      </rPr>
      <t>. si existe alguna de estas condiciones se asigna a un abogado que no las tenga” como evidencia del control está el VB o firma del abogado asignado en el poder</t>
    </r>
  </si>
  <si>
    <r>
      <t xml:space="preserve">El Jefe juridico remitirá previa revisión, al Comité de Contratación para que este </t>
    </r>
    <r>
      <rPr>
        <b/>
        <sz val="11"/>
        <color rgb="FF000000"/>
        <rFont val="Arial"/>
        <family val="2"/>
      </rPr>
      <t>revisé y analice</t>
    </r>
    <r>
      <rPr>
        <sz val="11"/>
        <color rgb="FF000000"/>
        <rFont val="Arial"/>
        <family val="2"/>
      </rPr>
      <t xml:space="preserve"> la pertinencia de la realización de la contratación.  Para el  caso de procesos con Pluralidad de Oferente los integrantes una vez evaluada las propuestas  de acuerdo con el pliego de condiciones deberan emitir un informe a través del cual recomiendan al ordenador del gasto el posible contratista, q</t>
    </r>
    <r>
      <rPr>
        <b/>
        <sz val="11"/>
        <color rgb="FF000000"/>
        <rFont val="Arial"/>
        <family val="2"/>
      </rPr>
      <t>uien verificará si adjudica</t>
    </r>
    <r>
      <rPr>
        <sz val="11"/>
        <color rgb="FF000000"/>
        <rFont val="Arial"/>
        <family val="2"/>
      </rPr>
      <t xml:space="preserve"> o no el proceso con la información entregada.  
El comité de contratación  se  realizará de forma semanal para la revisión de los diferentes proceso, y para los procesos con pluralidad de oferente el CAE  realizara el informe respectivo.  Este control se ejecuta de forma manual a través de una reunión presencial (contratación directa) y en el caso de los procesos con pluralidad se realizara a través de los informes de evaluación de manera manual.
En caso de que el proceso contractual  no cumpla con las condiciones objetivas para su publicación se devolvera para los ajustes correspondientes a la dependencia. Si es pluralidad de oferentes al momento de adjudicación el ordenador podrá apartarse de la recomendación previa justificación a través de acto administrativo. Como evidencia queda constancias de comité de contratación  e informes de evaluación.
 </t>
    </r>
  </si>
  <si>
    <r>
      <t xml:space="preserve">El Abogado designado por el jefe Jurídico de forma manual </t>
    </r>
    <r>
      <rPr>
        <b/>
        <sz val="11"/>
        <color rgb="FF000000"/>
        <rFont val="Arial"/>
        <family val="2"/>
      </rPr>
      <t>solictará</t>
    </r>
    <r>
      <rPr>
        <sz val="11"/>
        <color rgb="FF000000"/>
        <rFont val="Arial"/>
        <family val="2"/>
      </rPr>
      <t xml:space="preserve"> a las diferentes subgerencias o áreas el estado de las liquidaciones de los diferentes convenios o contratos mensualmente.
En caso de que la información no sea enviada, el abagado designado informara de dicha situación al Gerente con copia a Control Interno para que aquel requiera al área responsable de liquidar dicho contrato. 
Como evidencia del control quedan los correos enviados al Gerente con copia a Control Interno
</t>
    </r>
  </si>
  <si>
    <r>
      <t xml:space="preserve">Los Supervisores desiganados de cada contrato y/o convenio de forma manual </t>
    </r>
    <r>
      <rPr>
        <b/>
        <sz val="11"/>
        <color rgb="FF000000"/>
        <rFont val="Arial"/>
        <family val="2"/>
      </rPr>
      <t xml:space="preserve">enviarán </t>
    </r>
    <r>
      <rPr>
        <sz val="11"/>
        <color rgb="FF000000"/>
        <rFont val="Arial"/>
        <family val="2"/>
      </rPr>
      <t>al ordenador del gasto informe señalando el posible incumplimiento del contratista con sus respectivos anexos  para que aquel remita dicha información al  jefe de la OAJ para que proceda a iniciar el proceso sancionatorio contractual.
En caso de que el supervisor no envie la información el ordenador del gasto si conoce la misma procedera a remitir dicha situación al jefe de la OAJ, para que inicie el respectivo proceso sancionatorio contractual o proceso judicial para declarar el incumplimiento; este control se lleva a cabo de forma bimensual.
Como evidencia del control esta el informe del supervisor señalando el posible incumplimiento, el proceso sancionatorio o el proceso judicial.</t>
    </r>
  </si>
  <si>
    <r>
      <t xml:space="preserve">El Tesorero General </t>
    </r>
    <r>
      <rPr>
        <sz val="11"/>
        <color rgb="FFFF0000"/>
        <rFont val="Arial"/>
        <family val="2"/>
      </rPr>
      <t>verifica mensualmente,</t>
    </r>
    <r>
      <rPr>
        <sz val="11"/>
        <color rgb="FF000000"/>
        <rFont val="Arial"/>
        <family val="2"/>
      </rPr>
      <t xml:space="preserve"> de manera preventiva y en días y horas indeterminadas, el </t>
    </r>
    <r>
      <rPr>
        <sz val="11"/>
        <color rgb="FFFF0000"/>
        <rFont val="Arial"/>
        <family val="2"/>
      </rPr>
      <t>manejo de los recursos de la caja menor mediante arqueos</t>
    </r>
    <r>
      <rPr>
        <sz val="11"/>
        <color rgb="FF000000"/>
        <rFont val="Arial"/>
        <family val="2"/>
      </rPr>
      <t>, asegurando la correcta administración de los ingresos efectivos. Este control se realiza de forma manual, y en caso de detectar diferencias o desviaciones en los fondos, se informa de manera formal a la Subgerente Administrativa y Financiera para tomar las medidas correctivas correspondientes. La evidencia de este control incluye los registros de los arqueos de caja y las conciliaciones bancarias.</t>
    </r>
  </si>
  <si>
    <r>
      <t xml:space="preserve">El líder auditor de la OAP de forma manual   </t>
    </r>
    <r>
      <rPr>
        <b/>
        <sz val="11"/>
        <color rgb="FF000000"/>
        <rFont val="Arial"/>
        <family val="2"/>
      </rPr>
      <t xml:space="preserve">verifica </t>
    </r>
    <r>
      <rPr>
        <sz val="11"/>
        <color rgb="FF000000"/>
        <rFont val="Arial"/>
        <family val="2"/>
      </rPr>
      <t xml:space="preserve">anualmente, que los auditores principales y acompañantes no tengan ningún vínculo con el proceso que se va a auditar. 
En caso de detectar algún vínculo afectivo o interés relacionado con el proceso, se procederá a asignar a los auditores a otro proceso para garantizar la imparcialidad de la auditoría.  
Como evidencia del control esta el programa de auditoria con las asignaciones de los procesos a auditar </t>
    </r>
  </si>
  <si>
    <r>
      <rPr>
        <b/>
        <sz val="11"/>
        <color rgb="FF000000"/>
        <rFont val="Arial"/>
        <family val="2"/>
      </rPr>
      <t>2/03/2026</t>
    </r>
    <r>
      <rPr>
        <sz val="11"/>
        <color rgb="FF000000"/>
        <rFont val="Arial"/>
        <family val="2"/>
      </rPr>
      <t xml:space="preserve"> En la última reunión del Equipo de Planeación, conformado por el jefe y los profesionales asignados, se evaluó el comportamiento de los riesgos de corrupción durante el primer bimestre, concluyendo que no se han presentado incidentes ni materializaciones. Asimismo, se determinó que los controles implementados continúan siendo adecuados y efectivos para la mitigación del riesgo. No obstante, se deja constancia de que las auditorías  aún no se han programado ni realizado.</t>
    </r>
  </si>
  <si>
    <r>
      <t>7/07/2026</t>
    </r>
    <r>
      <rPr>
        <sz val="11"/>
        <color rgb="FF000000"/>
        <rFont val="Arial"/>
        <family val="2"/>
      </rPr>
      <t xml:space="preserve"> GCM: la subgerencia aún no inicia con viabilización de proyectos. Por lo que no se identifican nuevos riesgos ni se tienen evidencias para aportar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</si>
</sst>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81">
    <font>
      <sz val="11"/>
      <color theme="1"/>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0"/>
      <name val="Arial"/>
      <family val="2"/>
    </font>
    <font>
      <sz val="11"/>
      <name val="Verdana"/>
      <family val="2"/>
    </font>
    <font>
      <sz val="9"/>
      <color indexed="81"/>
      <name val="Tahoma"/>
      <family val="2"/>
    </font>
    <font>
      <b/>
      <sz val="12"/>
      <color indexed="81"/>
      <name val="Arial"/>
      <family val="2"/>
    </font>
    <font>
      <b/>
      <sz val="18"/>
      <color indexed="81"/>
      <name val="Arial"/>
      <family val="2"/>
    </font>
    <font>
      <b/>
      <sz val="14"/>
      <color indexed="81"/>
      <name val="Arial"/>
      <family val="2"/>
    </font>
    <font>
      <sz val="14"/>
      <color indexed="81"/>
      <name val="Arial"/>
      <family val="2"/>
    </font>
    <font>
      <b/>
      <u/>
      <sz val="14"/>
      <color indexed="81"/>
      <name val="Arial"/>
      <family val="2"/>
    </font>
    <font>
      <u/>
      <sz val="14"/>
      <color indexed="81"/>
      <name val="Arial"/>
      <family val="2"/>
    </font>
    <font>
      <sz val="10"/>
      <color indexed="81"/>
      <name val="Arial"/>
      <family val="2"/>
    </font>
    <font>
      <b/>
      <sz val="9"/>
      <color indexed="81"/>
      <name val="Tahoma"/>
      <family val="2"/>
    </font>
    <font>
      <sz val="14"/>
      <color rgb="FF000000"/>
      <name val="Arial"/>
      <family val="2"/>
    </font>
    <font>
      <b/>
      <sz val="25"/>
      <color theme="0"/>
      <name val="Calibri"/>
      <family val="2"/>
      <scheme val="minor"/>
    </font>
    <font>
      <b/>
      <sz val="14"/>
      <color theme="0"/>
      <name val="Calibri"/>
      <family val="2"/>
      <scheme val="minor"/>
    </font>
    <font>
      <b/>
      <sz val="16"/>
      <color theme="0"/>
      <name val="Arial"/>
      <family val="2"/>
    </font>
    <font>
      <b/>
      <sz val="16"/>
      <name val="Calibri"/>
      <family val="2"/>
      <scheme val="minor"/>
    </font>
    <font>
      <b/>
      <sz val="25"/>
      <color theme="0"/>
      <name val="Arial"/>
      <family val="2"/>
    </font>
    <font>
      <b/>
      <sz val="11"/>
      <color theme="0"/>
      <name val="Calibri"/>
      <family val="2"/>
    </font>
    <font>
      <b/>
      <sz val="11"/>
      <name val="Calibri"/>
      <family val="2"/>
    </font>
    <font>
      <b/>
      <sz val="9"/>
      <color theme="0"/>
      <name val="Calibri"/>
      <family val="2"/>
    </font>
    <font>
      <b/>
      <sz val="10"/>
      <color indexed="81"/>
      <name val="Arial"/>
      <family val="2"/>
    </font>
    <font>
      <b/>
      <sz val="14"/>
      <color rgb="FF000000"/>
      <name val="Arial"/>
      <family val="2"/>
    </font>
    <font>
      <sz val="18"/>
      <name val="Arial"/>
      <family val="2"/>
    </font>
    <font>
      <b/>
      <sz val="48"/>
      <color indexed="8"/>
      <name val="Calibri"/>
      <family val="2"/>
    </font>
    <font>
      <b/>
      <sz val="20"/>
      <color theme="1"/>
      <name val="Calibri"/>
      <family val="2"/>
      <scheme val="minor"/>
    </font>
    <font>
      <b/>
      <sz val="16"/>
      <color theme="1"/>
      <name val="Calibri"/>
      <family val="2"/>
      <scheme val="minor"/>
    </font>
    <font>
      <b/>
      <sz val="18"/>
      <color theme="1"/>
      <name val="Calibri"/>
      <family val="2"/>
      <scheme val="minor"/>
    </font>
    <font>
      <sz val="11"/>
      <name val="Calibri"/>
      <family val="2"/>
      <scheme val="minor"/>
    </font>
    <font>
      <sz val="11"/>
      <name val="Calibri"/>
      <family val="2"/>
    </font>
    <font>
      <sz val="11"/>
      <color rgb="FF000000"/>
      <name val="Calibri"/>
      <family val="2"/>
    </font>
    <font>
      <sz val="11"/>
      <color rgb="FF000000"/>
      <name val="Calibri"/>
      <family val="2"/>
      <scheme val="minor"/>
    </font>
    <font>
      <sz val="10"/>
      <color theme="1"/>
      <name val="Arial"/>
      <family val="2"/>
    </font>
    <font>
      <i/>
      <sz val="11"/>
      <color rgb="FF000000"/>
      <name val="Calibri"/>
      <family val="2"/>
    </font>
    <font>
      <sz val="11"/>
      <color rgb="FFFF0000"/>
      <name val="Calibri"/>
      <family val="2"/>
    </font>
    <font>
      <b/>
      <sz val="11"/>
      <color rgb="FF000000"/>
      <name val="Calibri"/>
      <family val="2"/>
    </font>
    <font>
      <sz val="11"/>
      <color theme="1"/>
      <name val="Calibri"/>
      <family val="2"/>
    </font>
    <font>
      <sz val="11"/>
      <color rgb="FF323130"/>
      <name val="Segoe UI"/>
      <family val="2"/>
    </font>
    <font>
      <sz val="11"/>
      <color rgb="FF323130"/>
      <name val="Calibri"/>
      <family val="2"/>
      <scheme val="minor"/>
    </font>
    <font>
      <sz val="11"/>
      <color theme="1"/>
      <name val="Calibri"/>
      <family val="2"/>
      <scheme val="minor"/>
    </font>
    <font>
      <b/>
      <sz val="26"/>
      <color indexed="8"/>
      <name val="Calibri"/>
      <family val="2"/>
    </font>
    <font>
      <b/>
      <sz val="14"/>
      <color indexed="8"/>
      <name val="Calibri"/>
      <family val="2"/>
    </font>
    <font>
      <b/>
      <sz val="11"/>
      <color theme="1"/>
      <name val="Calibri"/>
      <family val="2"/>
    </font>
    <font>
      <sz val="10"/>
      <color rgb="FF000000"/>
      <name val="Arial"/>
      <family val="2"/>
    </font>
    <font>
      <b/>
      <sz val="10"/>
      <color rgb="FF000000"/>
      <name val="Arial"/>
      <family val="2"/>
    </font>
    <font>
      <sz val="11"/>
      <color theme="1"/>
      <name val="Arial"/>
      <family val="2"/>
    </font>
    <font>
      <sz val="11"/>
      <color rgb="FFFF0000"/>
      <name val="Calibri"/>
      <family val="2"/>
      <scheme val="minor"/>
    </font>
    <font>
      <sz val="9"/>
      <color rgb="FF444444"/>
      <name val="Calibri"/>
      <family val="2"/>
      <scheme val="minor"/>
    </font>
    <font>
      <b/>
      <i/>
      <u/>
      <sz val="11"/>
      <color theme="1"/>
      <name val="Calibri"/>
      <family val="2"/>
      <scheme val="minor"/>
    </font>
    <font>
      <sz val="14"/>
      <color theme="1"/>
      <name val="Calibri"/>
      <family val="2"/>
      <scheme val="minor"/>
    </font>
    <font>
      <sz val="14"/>
      <color rgb="FF000000"/>
      <name val="Calibri"/>
      <family val="2"/>
      <scheme val="minor"/>
    </font>
    <font>
      <b/>
      <sz val="14"/>
      <name val="Calibri"/>
      <family val="2"/>
    </font>
    <font>
      <u/>
      <sz val="11"/>
      <color theme="10"/>
      <name val="Calibri"/>
      <family val="2"/>
      <scheme val="minor"/>
    </font>
    <font>
      <sz val="11"/>
      <color rgb="FF000000"/>
      <name val="Arial"/>
      <family val="2"/>
    </font>
    <font>
      <sz val="11"/>
      <color rgb="FF000000"/>
      <name val="Calibri"/>
    </font>
    <font>
      <b/>
      <sz val="11"/>
      <color rgb="FF000000"/>
      <name val="Calibri"/>
    </font>
    <font>
      <sz val="11"/>
      <name val="Arial"/>
      <family val="2"/>
    </font>
    <font>
      <sz val="11"/>
      <color rgb="FF000000"/>
      <name val="Arial"/>
    </font>
    <font>
      <b/>
      <sz val="11"/>
      <color rgb="FF000000"/>
      <name val="Arial"/>
    </font>
    <font>
      <b/>
      <sz val="11"/>
      <color theme="1"/>
      <name val="Arial"/>
      <family val="2"/>
    </font>
    <font>
      <u/>
      <sz val="11"/>
      <color theme="10"/>
      <name val="Arial"/>
      <family val="2"/>
    </font>
    <font>
      <u/>
      <sz val="11"/>
      <name val="Arial"/>
      <family val="2"/>
    </font>
    <font>
      <u/>
      <sz val="11"/>
      <color rgb="FF0563C1"/>
      <name val="Arial"/>
      <family val="2"/>
    </font>
    <font>
      <sz val="10"/>
      <color rgb="FFFF0000"/>
      <name val="Arial"/>
      <family val="2"/>
    </font>
    <font>
      <sz val="9"/>
      <color rgb="FF000000"/>
      <name val="Arial"/>
      <family val="2"/>
    </font>
    <font>
      <sz val="11"/>
      <color theme="1"/>
      <name val="Arial"/>
    </font>
    <font>
      <sz val="11"/>
      <name val="Arial"/>
    </font>
    <font>
      <u/>
      <sz val="11"/>
      <color theme="10"/>
      <name val="Arial"/>
    </font>
    <font>
      <sz val="11"/>
      <color rgb="FF444444"/>
      <name val="Arial"/>
    </font>
    <font>
      <sz val="10"/>
      <color theme="1"/>
      <name val="Arial"/>
    </font>
    <font>
      <sz val="10"/>
      <color rgb="FF000000"/>
      <name val="Arial"/>
    </font>
    <font>
      <sz val="10"/>
      <color rgb="FFFF0000"/>
      <name val="Arial"/>
    </font>
    <font>
      <sz val="10"/>
      <color rgb="FF000000"/>
      <name val="Arial"/>
      <charset val="1"/>
    </font>
    <font>
      <b/>
      <sz val="10"/>
      <color rgb="FF000000"/>
      <name val="Arial"/>
    </font>
    <font>
      <sz val="11"/>
      <color rgb="FF000000"/>
      <name val="Aptos"/>
      <family val="2"/>
      <charset val="1"/>
    </font>
    <font>
      <b/>
      <sz val="11"/>
      <name val="Arial"/>
      <family val="2"/>
    </font>
    <font>
      <b/>
      <sz val="11"/>
      <color rgb="FF000000"/>
      <name val="Arial"/>
      <family val="2"/>
    </font>
    <font>
      <sz val="11"/>
      <color rgb="FFFF0000"/>
      <name val="Arial"/>
      <family val="2"/>
    </font>
  </fonts>
  <fills count="37">
    <fill>
      <patternFill patternType="none"/>
    </fill>
    <fill>
      <patternFill patternType="gray125"/>
    </fill>
    <fill>
      <patternFill patternType="solid">
        <fgColor rgb="FF00B050"/>
        <bgColor rgb="FF000000"/>
      </patternFill>
    </fill>
    <fill>
      <patternFill patternType="solid">
        <fgColor rgb="FF108FA0"/>
        <bgColor indexed="64"/>
      </patternFill>
    </fill>
    <fill>
      <patternFill patternType="solid">
        <fgColor rgb="FFDE6DED"/>
        <bgColor indexed="64"/>
      </patternFill>
    </fill>
    <fill>
      <patternFill patternType="solid">
        <fgColor rgb="FFDF4145"/>
        <bgColor rgb="FF000000"/>
      </patternFill>
    </fill>
    <fill>
      <patternFill patternType="solid">
        <fgColor rgb="FFDE6DED"/>
        <bgColor rgb="FF000000"/>
      </patternFill>
    </fill>
    <fill>
      <patternFill patternType="solid">
        <fgColor rgb="FFF4BEBF"/>
        <bgColor rgb="FF000000"/>
      </patternFill>
    </fill>
    <fill>
      <patternFill patternType="solid">
        <fgColor rgb="FF108FA0"/>
        <bgColor rgb="FF000000"/>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DF4549"/>
        <bgColor rgb="FF000000"/>
      </patternFill>
    </fill>
    <fill>
      <patternFill patternType="solid">
        <fgColor theme="9"/>
        <bgColor indexed="64"/>
      </patternFill>
    </fill>
    <fill>
      <patternFill patternType="solid">
        <fgColor theme="9"/>
        <bgColor rgb="FF000000"/>
      </patternFill>
    </fill>
    <fill>
      <patternFill patternType="solid">
        <fgColor rgb="FF00B050"/>
        <bgColor indexed="64"/>
      </patternFill>
    </fill>
    <fill>
      <patternFill patternType="solid">
        <fgColor rgb="FFFF9900"/>
        <bgColor indexed="64"/>
      </patternFill>
    </fill>
    <fill>
      <patternFill patternType="solid">
        <fgColor rgb="FF4BC960"/>
        <bgColor indexed="64"/>
      </patternFill>
    </fill>
    <fill>
      <patternFill patternType="solid">
        <fgColor rgb="FFD92529"/>
        <bgColor rgb="FF000000"/>
      </patternFill>
    </fill>
    <fill>
      <patternFill patternType="solid">
        <fgColor theme="9" tint="0.59999389629810485"/>
        <bgColor indexed="64"/>
      </patternFill>
    </fill>
    <fill>
      <patternFill patternType="solid">
        <fgColor theme="9" tint="0.39997558519241921"/>
        <bgColor indexed="64"/>
      </patternFill>
    </fill>
    <fill>
      <patternFill patternType="solid">
        <fgColor rgb="FF961A1D"/>
        <bgColor indexed="64"/>
      </patternFill>
    </fill>
    <fill>
      <patternFill patternType="solid">
        <fgColor rgb="FFFFFFFF"/>
        <bgColor rgb="FF000000"/>
      </patternFill>
    </fill>
    <fill>
      <patternFill patternType="solid">
        <fgColor rgb="FFFFFFFF"/>
        <bgColor indexed="64"/>
      </patternFill>
    </fill>
    <fill>
      <patternFill patternType="solid">
        <fgColor theme="0"/>
        <bgColor rgb="FF000000"/>
      </patternFill>
    </fill>
    <fill>
      <patternFill patternType="solid">
        <fgColor rgb="FFF9DFE0"/>
        <bgColor indexed="64"/>
      </patternFill>
    </fill>
    <fill>
      <patternFill patternType="solid">
        <fgColor rgb="FFF9DFE0"/>
        <bgColor rgb="FF000000"/>
      </patternFill>
    </fill>
    <fill>
      <patternFill patternType="solid">
        <fgColor theme="5" tint="0.79998168889431442"/>
        <bgColor indexed="64"/>
      </patternFill>
    </fill>
    <fill>
      <patternFill patternType="solid">
        <fgColor rgb="FFFFFF00"/>
        <bgColor rgb="FF000000"/>
      </patternFill>
    </fill>
    <fill>
      <patternFill patternType="solid">
        <fgColor rgb="FFFF0000"/>
        <bgColor rgb="FF000000"/>
      </patternFill>
    </fill>
    <fill>
      <patternFill patternType="solid">
        <fgColor rgb="FFE28700"/>
        <bgColor rgb="FF000000"/>
      </patternFill>
    </fill>
    <fill>
      <patternFill patternType="solid">
        <fgColor rgb="FFC6E0B4"/>
        <bgColor rgb="FF000000"/>
      </patternFill>
    </fill>
    <fill>
      <patternFill patternType="solid">
        <fgColor theme="4" tint="0.79998168889431442"/>
        <bgColor indexed="64"/>
      </patternFill>
    </fill>
    <fill>
      <patternFill patternType="solid">
        <fgColor theme="4" tint="0.79998168889431442"/>
        <bgColor rgb="FF000000"/>
      </patternFill>
    </fill>
    <fill>
      <patternFill patternType="solid">
        <fgColor rgb="FF00CC00"/>
        <bgColor rgb="FF000000"/>
      </patternFill>
    </fill>
    <fill>
      <patternFill patternType="solid">
        <fgColor theme="9" tint="0.79998168889431442"/>
        <bgColor rgb="FF000000"/>
      </patternFill>
    </fill>
    <fill>
      <patternFill patternType="solid">
        <fgColor theme="9" tint="0.79998168889431442"/>
        <bgColor indexed="64"/>
      </patternFill>
    </fill>
  </fills>
  <borders count="33">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bottom/>
      <diagonal/>
    </border>
    <border>
      <left/>
      <right style="thin">
        <color auto="1"/>
      </right>
      <top/>
      <bottom/>
      <diagonal/>
    </border>
    <border>
      <left style="thin">
        <color auto="1"/>
      </left>
      <right/>
      <top/>
      <bottom style="thin">
        <color auto="1"/>
      </bottom>
      <diagonal/>
    </border>
    <border>
      <left/>
      <right/>
      <top/>
      <bottom style="thin">
        <color indexed="64"/>
      </bottom>
      <diagonal/>
    </border>
    <border>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bottom style="thin">
        <color rgb="FF000000"/>
      </bottom>
      <diagonal/>
    </border>
    <border>
      <left/>
      <right style="thin">
        <color rgb="FF000000"/>
      </right>
      <top/>
      <bottom/>
      <diagonal/>
    </border>
    <border>
      <left style="thin">
        <color auto="1"/>
      </left>
      <right style="thin">
        <color auto="1"/>
      </right>
      <top/>
      <bottom style="thin">
        <color rgb="FF000000"/>
      </bottom>
      <diagonal/>
    </border>
  </borders>
  <cellStyleXfs count="6">
    <xf numFmtId="0" fontId="0" fillId="0" borderId="0"/>
    <xf numFmtId="0" fontId="4" fillId="0" borderId="0"/>
    <xf numFmtId="9" fontId="42" fillId="0" borderId="0" applyFont="0" applyFill="0" applyBorder="0" applyAlignment="0" applyProtection="0"/>
    <xf numFmtId="0" fontId="5" fillId="0" borderId="0"/>
    <xf numFmtId="0" fontId="55" fillId="0" borderId="0" applyNumberFormat="0" applyFill="0" applyBorder="0" applyAlignment="0" applyProtection="0"/>
    <xf numFmtId="0" fontId="55" fillId="0" borderId="0" applyNumberFormat="0" applyFill="0" applyBorder="0" applyAlignment="0" applyProtection="0"/>
  </cellStyleXfs>
  <cellXfs count="723">
    <xf numFmtId="0" fontId="0" fillId="0" borderId="0" xfId="0"/>
    <xf numFmtId="0" fontId="0" fillId="9" borderId="0" xfId="0" applyFill="1"/>
    <xf numFmtId="0" fontId="0" fillId="0" borderId="0" xfId="0" applyAlignment="1">
      <alignment horizontal="justify" vertical="top"/>
    </xf>
    <xf numFmtId="0" fontId="0" fillId="0" borderId="0" xfId="0" applyAlignment="1">
      <alignment horizontal="center" vertical="center"/>
    </xf>
    <xf numFmtId="0" fontId="17" fillId="12" borderId="15" xfId="0" applyFont="1" applyFill="1" applyBorder="1" applyAlignment="1" applyProtection="1">
      <alignment horizontal="center" vertical="center" wrapText="1"/>
      <protection locked="0"/>
    </xf>
    <xf numFmtId="0" fontId="21" fillId="2" borderId="15" xfId="0" applyFont="1" applyFill="1" applyBorder="1" applyAlignment="1" applyProtection="1">
      <alignment horizontal="center" vertical="center" wrapText="1"/>
      <protection locked="0"/>
    </xf>
    <xf numFmtId="0" fontId="23" fillId="8" borderId="15" xfId="0" applyFont="1" applyFill="1" applyBorder="1" applyAlignment="1" applyProtection="1">
      <alignment horizontal="center" vertical="center" wrapText="1"/>
      <protection locked="0"/>
    </xf>
    <xf numFmtId="0" fontId="21" fillId="8" borderId="15" xfId="0" applyFont="1" applyFill="1" applyBorder="1" applyAlignment="1" applyProtection="1">
      <alignment horizontal="center" vertical="center" wrapText="1"/>
      <protection locked="0"/>
    </xf>
    <xf numFmtId="0" fontId="21" fillId="8" borderId="15" xfId="0" applyFont="1" applyFill="1" applyBorder="1" applyAlignment="1" applyProtection="1">
      <alignment vertical="center" wrapText="1"/>
      <protection locked="0"/>
    </xf>
    <xf numFmtId="0" fontId="0" fillId="0" borderId="15" xfId="0" applyBorder="1" applyAlignment="1">
      <alignment vertical="center" wrapText="1"/>
    </xf>
    <xf numFmtId="0" fontId="0" fillId="0" borderId="15" xfId="0" applyBorder="1" applyAlignment="1">
      <alignment horizontal="center" vertical="center"/>
    </xf>
    <xf numFmtId="0" fontId="0" fillId="0" borderId="15" xfId="0" applyBorder="1"/>
    <xf numFmtId="0" fontId="0" fillId="11" borderId="0" xfId="0" applyFill="1"/>
    <xf numFmtId="0" fontId="0" fillId="10" borderId="0" xfId="0" applyFill="1"/>
    <xf numFmtId="0" fontId="0" fillId="15" borderId="0" xfId="0" applyFill="1"/>
    <xf numFmtId="0" fontId="1" fillId="9" borderId="0" xfId="0" applyFont="1" applyFill="1" applyAlignment="1">
      <alignment vertical="center"/>
    </xf>
    <xf numFmtId="0" fontId="1" fillId="15" borderId="15" xfId="0" applyFont="1" applyFill="1" applyBorder="1" applyAlignment="1">
      <alignment wrapText="1"/>
    </xf>
    <xf numFmtId="0" fontId="1" fillId="15" borderId="16" xfId="0" applyFont="1" applyFill="1" applyBorder="1" applyAlignment="1">
      <alignment horizontal="center" vertical="center" wrapText="1"/>
    </xf>
    <xf numFmtId="0" fontId="0" fillId="0" borderId="15" xfId="0" applyBorder="1" applyAlignment="1">
      <alignment horizontal="center"/>
    </xf>
    <xf numFmtId="0" fontId="0" fillId="9" borderId="15" xfId="0" applyFill="1" applyBorder="1"/>
    <xf numFmtId="0" fontId="0" fillId="0" borderId="17" xfId="0" applyBorder="1"/>
    <xf numFmtId="164" fontId="4" fillId="16" borderId="15" xfId="1" applyNumberFormat="1" applyFill="1" applyBorder="1" applyAlignment="1" applyProtection="1">
      <alignment horizontal="left" vertical="center" wrapText="1"/>
      <protection hidden="1"/>
    </xf>
    <xf numFmtId="0" fontId="0" fillId="0" borderId="15" xfId="0" applyBorder="1" applyAlignment="1">
      <alignment wrapText="1"/>
    </xf>
    <xf numFmtId="0" fontId="0" fillId="0" borderId="12" xfId="0" applyBorder="1"/>
    <xf numFmtId="1" fontId="26" fillId="16" borderId="15" xfId="1" applyNumberFormat="1" applyFont="1" applyFill="1" applyBorder="1" applyAlignment="1" applyProtection="1">
      <alignment horizontal="right" vertical="center" wrapText="1"/>
      <protection hidden="1"/>
    </xf>
    <xf numFmtId="0" fontId="26" fillId="11" borderId="18" xfId="0" applyFont="1" applyFill="1" applyBorder="1" applyAlignment="1">
      <alignment vertical="top" wrapText="1"/>
    </xf>
    <xf numFmtId="0" fontId="26" fillId="10" borderId="19" xfId="0" applyFont="1" applyFill="1" applyBorder="1" applyAlignment="1">
      <alignment vertical="top" wrapText="1"/>
    </xf>
    <xf numFmtId="0" fontId="26" fillId="11" borderId="19" xfId="0" applyFont="1" applyFill="1" applyBorder="1" applyAlignment="1">
      <alignment vertical="top" wrapText="1"/>
    </xf>
    <xf numFmtId="0" fontId="26" fillId="17" borderId="20" xfId="0" applyFont="1" applyFill="1" applyBorder="1" applyAlignment="1">
      <alignment vertical="top" wrapText="1"/>
    </xf>
    <xf numFmtId="0" fontId="26" fillId="10" borderId="20" xfId="0" applyFont="1" applyFill="1" applyBorder="1" applyAlignment="1">
      <alignment vertical="top" wrapText="1"/>
    </xf>
    <xf numFmtId="0" fontId="26" fillId="11" borderId="20" xfId="0" applyFont="1" applyFill="1" applyBorder="1" applyAlignment="1">
      <alignment vertical="top" wrapText="1"/>
    </xf>
    <xf numFmtId="0" fontId="2" fillId="9" borderId="0" xfId="0" applyFont="1" applyFill="1" applyAlignment="1">
      <alignment horizontal="center" vertical="center"/>
    </xf>
    <xf numFmtId="0" fontId="0" fillId="9" borderId="0" xfId="0" applyFill="1" applyAlignment="1">
      <alignment horizontal="center" vertical="center" wrapText="1"/>
    </xf>
    <xf numFmtId="0" fontId="0" fillId="9" borderId="0" xfId="0" applyFill="1" applyAlignment="1">
      <alignment horizontal="left" vertical="top" wrapText="1"/>
    </xf>
    <xf numFmtId="0" fontId="17" fillId="4" borderId="15" xfId="0" applyFont="1" applyFill="1" applyBorder="1" applyAlignment="1" applyProtection="1">
      <alignment vertical="center"/>
      <protection locked="0"/>
    </xf>
    <xf numFmtId="0" fontId="1" fillId="15" borderId="15" xfId="0" applyFont="1" applyFill="1" applyBorder="1" applyAlignment="1">
      <alignment horizontal="center" vertical="center"/>
    </xf>
    <xf numFmtId="0" fontId="1" fillId="15" borderId="15" xfId="0" applyFont="1" applyFill="1" applyBorder="1" applyAlignment="1">
      <alignment horizontal="center" vertical="center" wrapText="1"/>
    </xf>
    <xf numFmtId="0" fontId="28" fillId="0" borderId="0" xfId="0" applyFont="1"/>
    <xf numFmtId="0" fontId="0" fillId="0" borderId="0" xfId="0" applyAlignment="1">
      <alignment wrapText="1"/>
    </xf>
    <xf numFmtId="9" fontId="0" fillId="0" borderId="15" xfId="0" applyNumberFormat="1" applyBorder="1"/>
    <xf numFmtId="0" fontId="0" fillId="9" borderId="0" xfId="0" applyFill="1" applyAlignment="1">
      <alignment horizontal="left" vertical="center" wrapText="1"/>
    </xf>
    <xf numFmtId="0" fontId="29" fillId="0" borderId="0" xfId="0" applyFont="1"/>
    <xf numFmtId="0" fontId="0" fillId="19" borderId="15" xfId="0" applyFill="1" applyBorder="1"/>
    <xf numFmtId="0" fontId="0" fillId="20" borderId="15" xfId="0" applyFill="1" applyBorder="1"/>
    <xf numFmtId="164" fontId="4" fillId="21" borderId="15" xfId="1" applyNumberFormat="1" applyFill="1" applyBorder="1" applyAlignment="1" applyProtection="1">
      <alignment horizontal="left" vertical="center" wrapText="1"/>
      <protection hidden="1"/>
    </xf>
    <xf numFmtId="0" fontId="1" fillId="15" borderId="0" xfId="0" applyFont="1" applyFill="1" applyAlignment="1">
      <alignment horizontal="center" vertical="center"/>
    </xf>
    <xf numFmtId="0" fontId="1" fillId="15" borderId="9" xfId="0" applyFont="1" applyFill="1" applyBorder="1" applyAlignment="1">
      <alignment vertical="center"/>
    </xf>
    <xf numFmtId="0" fontId="1" fillId="9" borderId="10" xfId="0" applyFont="1" applyFill="1" applyBorder="1" applyAlignment="1">
      <alignment vertical="center"/>
    </xf>
    <xf numFmtId="0" fontId="1" fillId="9" borderId="11" xfId="0" applyFont="1" applyFill="1" applyBorder="1" applyAlignment="1">
      <alignment vertical="center"/>
    </xf>
    <xf numFmtId="0" fontId="30" fillId="0" borderId="0" xfId="0" applyFont="1"/>
    <xf numFmtId="0" fontId="0" fillId="0" borderId="15" xfId="0" applyBorder="1" applyAlignment="1">
      <alignment horizontal="center" vertical="center" wrapText="1"/>
    </xf>
    <xf numFmtId="0" fontId="0" fillId="0" borderId="15" xfId="0" applyBorder="1" applyAlignment="1">
      <alignment horizontal="justify" vertical="center" wrapText="1"/>
    </xf>
    <xf numFmtId="0" fontId="31" fillId="0" borderId="0" xfId="0" applyFont="1"/>
    <xf numFmtId="0" fontId="31" fillId="9" borderId="15" xfId="0" applyFont="1" applyFill="1" applyBorder="1" applyAlignment="1">
      <alignment vertical="center"/>
    </xf>
    <xf numFmtId="0" fontId="32" fillId="0" borderId="11" xfId="0" applyFont="1" applyBorder="1" applyAlignment="1">
      <alignment horizontal="center" vertical="center"/>
    </xf>
    <xf numFmtId="0" fontId="32" fillId="0" borderId="11" xfId="0" applyFont="1" applyBorder="1" applyAlignment="1">
      <alignment horizontal="center" vertical="center" wrapText="1"/>
    </xf>
    <xf numFmtId="0" fontId="33" fillId="0" borderId="11" xfId="0" applyFont="1" applyBorder="1" applyAlignment="1">
      <alignment horizontal="center" vertical="center"/>
    </xf>
    <xf numFmtId="0" fontId="31" fillId="0" borderId="15" xfId="0" applyFont="1" applyBorder="1" applyAlignment="1">
      <alignment vertical="center" wrapText="1"/>
    </xf>
    <xf numFmtId="0" fontId="0" fillId="0" borderId="13" xfId="0" applyBorder="1" applyAlignment="1">
      <alignment horizontal="justify" vertical="center" wrapText="1"/>
    </xf>
    <xf numFmtId="0" fontId="0" fillId="0" borderId="0" xfId="0" applyAlignment="1">
      <alignment vertical="center"/>
    </xf>
    <xf numFmtId="0" fontId="0" fillId="0" borderId="13" xfId="0" applyBorder="1" applyAlignment="1">
      <alignment horizontal="center" vertical="center" wrapText="1"/>
    </xf>
    <xf numFmtId="0" fontId="0" fillId="0" borderId="15" xfId="0" applyBorder="1" applyAlignment="1">
      <alignment horizontal="justify" vertical="center"/>
    </xf>
    <xf numFmtId="0" fontId="31" fillId="0" borderId="15" xfId="0" applyFont="1" applyBorder="1" applyAlignment="1">
      <alignment horizontal="center" vertical="center" wrapText="1"/>
    </xf>
    <xf numFmtId="0" fontId="35" fillId="0" borderId="15" xfId="0" applyFont="1" applyBorder="1" applyAlignment="1">
      <alignment horizontal="center" vertical="center"/>
    </xf>
    <xf numFmtId="0" fontId="0" fillId="9" borderId="15" xfId="0" applyFill="1" applyBorder="1" applyAlignment="1">
      <alignment horizontal="center" vertical="center"/>
    </xf>
    <xf numFmtId="0" fontId="31" fillId="0" borderId="15" xfId="0" applyFont="1" applyBorder="1" applyAlignment="1">
      <alignment horizontal="justify" vertical="center" wrapText="1"/>
    </xf>
    <xf numFmtId="0" fontId="0" fillId="0" borderId="13" xfId="0" applyBorder="1" applyAlignment="1">
      <alignment horizontal="center" vertical="center"/>
    </xf>
    <xf numFmtId="0" fontId="31" fillId="9" borderId="15" xfId="0" applyFont="1" applyFill="1" applyBorder="1" applyAlignment="1">
      <alignment horizontal="center" vertical="center"/>
    </xf>
    <xf numFmtId="0" fontId="31" fillId="9" borderId="15" xfId="0" applyFont="1" applyFill="1" applyBorder="1"/>
    <xf numFmtId="0" fontId="31" fillId="9" borderId="15" xfId="0" applyFont="1" applyFill="1" applyBorder="1" applyAlignment="1">
      <alignment horizontal="center" vertical="center" wrapText="1"/>
    </xf>
    <xf numFmtId="0" fontId="31" fillId="9" borderId="15" xfId="0" applyFont="1" applyFill="1" applyBorder="1" applyAlignment="1">
      <alignment vertical="center" wrapText="1"/>
    </xf>
    <xf numFmtId="0" fontId="31" fillId="9" borderId="15" xfId="0" applyFont="1" applyFill="1" applyBorder="1" applyAlignment="1">
      <alignment horizontal="justify" vertical="top" wrapText="1"/>
    </xf>
    <xf numFmtId="0" fontId="31" fillId="9" borderId="15" xfId="0" applyFont="1" applyFill="1" applyBorder="1" applyAlignment="1">
      <alignment horizontal="justify" vertical="center"/>
    </xf>
    <xf numFmtId="0" fontId="31" fillId="9" borderId="15" xfId="0" applyFont="1" applyFill="1" applyBorder="1" applyAlignment="1">
      <alignment horizontal="justify" vertical="center" wrapText="1"/>
    </xf>
    <xf numFmtId="0" fontId="32" fillId="9" borderId="15" xfId="0" applyFont="1" applyFill="1" applyBorder="1" applyAlignment="1">
      <alignment horizontal="center" vertical="center" wrapText="1"/>
    </xf>
    <xf numFmtId="0" fontId="32" fillId="9" borderId="15" xfId="0" applyFont="1" applyFill="1" applyBorder="1" applyAlignment="1">
      <alignment vertical="center" wrapText="1"/>
    </xf>
    <xf numFmtId="0" fontId="35" fillId="0" borderId="15" xfId="0" applyFont="1" applyBorder="1" applyAlignment="1">
      <alignment horizontal="justify" vertical="center" wrapText="1"/>
    </xf>
    <xf numFmtId="0" fontId="35" fillId="0" borderId="15" xfId="0" applyFont="1" applyBorder="1" applyAlignment="1">
      <alignment horizontal="center" vertical="center" wrapText="1"/>
    </xf>
    <xf numFmtId="0" fontId="32" fillId="22" borderId="15" xfId="0" applyFont="1" applyFill="1" applyBorder="1" applyAlignment="1">
      <alignment horizontal="center" vertical="center" wrapText="1"/>
    </xf>
    <xf numFmtId="0" fontId="32" fillId="22" borderId="11" xfId="0" applyFont="1" applyFill="1" applyBorder="1" applyAlignment="1">
      <alignment horizontal="center" vertical="center" wrapText="1"/>
    </xf>
    <xf numFmtId="0" fontId="32" fillId="22" borderId="11" xfId="0" applyFont="1" applyFill="1" applyBorder="1" applyAlignment="1">
      <alignment horizontal="center" vertical="center"/>
    </xf>
    <xf numFmtId="0" fontId="31" fillId="9" borderId="15" xfId="0" applyFont="1" applyFill="1" applyBorder="1" applyAlignment="1">
      <alignment horizontal="left" vertical="center" wrapText="1"/>
    </xf>
    <xf numFmtId="0" fontId="33" fillId="0" borderId="15" xfId="0" applyFont="1" applyBorder="1" applyAlignment="1">
      <alignment vertical="center" wrapText="1"/>
    </xf>
    <xf numFmtId="0" fontId="33" fillId="0" borderId="13" xfId="0" applyFont="1" applyBorder="1" applyAlignment="1">
      <alignment vertical="center" wrapText="1"/>
    </xf>
    <xf numFmtId="0" fontId="33" fillId="0" borderId="11" xfId="0" applyFont="1" applyBorder="1" applyAlignment="1">
      <alignment vertical="center" wrapText="1"/>
    </xf>
    <xf numFmtId="0" fontId="33" fillId="0" borderId="11" xfId="0" applyFont="1" applyBorder="1" applyAlignment="1">
      <alignment vertical="center"/>
    </xf>
    <xf numFmtId="0" fontId="33" fillId="0" borderId="15" xfId="0" applyFont="1" applyBorder="1" applyAlignment="1">
      <alignment vertical="center"/>
    </xf>
    <xf numFmtId="0" fontId="33" fillId="0" borderId="8" xfId="0" applyFont="1" applyBorder="1" applyAlignment="1">
      <alignment vertical="center" wrapText="1"/>
    </xf>
    <xf numFmtId="0" fontId="33" fillId="0" borderId="8" xfId="0" applyFont="1" applyBorder="1" applyAlignment="1">
      <alignment vertical="center"/>
    </xf>
    <xf numFmtId="0" fontId="33" fillId="0" borderId="13" xfId="0" applyFont="1" applyBorder="1" applyAlignment="1">
      <alignment vertical="center"/>
    </xf>
    <xf numFmtId="0" fontId="0" fillId="0" borderId="15" xfId="0" applyBorder="1" applyAlignment="1">
      <alignment horizontal="justify" vertical="top" wrapText="1"/>
    </xf>
    <xf numFmtId="0" fontId="0" fillId="0" borderId="13" xfId="0" applyBorder="1" applyAlignment="1">
      <alignment horizontal="justify" vertical="top" wrapText="1"/>
    </xf>
    <xf numFmtId="0" fontId="0" fillId="0" borderId="15" xfId="0" applyBorder="1" applyAlignment="1">
      <alignment horizontal="justify" vertical="top"/>
    </xf>
    <xf numFmtId="0" fontId="33" fillId="0" borderId="15" xfId="0" applyFont="1" applyBorder="1" applyAlignment="1">
      <alignment horizontal="justify" vertical="center" wrapText="1"/>
    </xf>
    <xf numFmtId="0" fontId="0" fillId="0" borderId="15" xfId="0" applyBorder="1" applyAlignment="1">
      <alignment horizontal="center" wrapText="1"/>
    </xf>
    <xf numFmtId="0" fontId="33" fillId="0" borderId="15" xfId="0" applyFont="1" applyBorder="1" applyAlignment="1">
      <alignment horizontal="justify" vertical="center"/>
    </xf>
    <xf numFmtId="0" fontId="0" fillId="9" borderId="15" xfId="0" applyFill="1" applyBorder="1" applyAlignment="1">
      <alignment horizontal="justify" vertical="center"/>
    </xf>
    <xf numFmtId="0" fontId="34" fillId="23" borderId="15" xfId="0" applyFont="1" applyFill="1" applyBorder="1" applyAlignment="1">
      <alignment horizontal="center" vertical="center"/>
    </xf>
    <xf numFmtId="0" fontId="0" fillId="0" borderId="9" xfId="0" applyBorder="1" applyAlignment="1">
      <alignment horizontal="justify" vertical="center"/>
    </xf>
    <xf numFmtId="0" fontId="33" fillId="0" borderId="11" xfId="0" applyFont="1" applyBorder="1" applyAlignment="1">
      <alignment horizontal="justify" vertical="top" wrapText="1"/>
    </xf>
    <xf numFmtId="0" fontId="33" fillId="0" borderId="8" xfId="0" applyFont="1" applyBorder="1" applyAlignment="1">
      <alignment horizontal="justify" vertical="top" wrapText="1"/>
    </xf>
    <xf numFmtId="0" fontId="34" fillId="0" borderId="13" xfId="0" applyFont="1" applyBorder="1" applyAlignment="1">
      <alignment horizontal="center" vertical="center" wrapText="1"/>
    </xf>
    <xf numFmtId="0" fontId="0" fillId="0" borderId="13" xfId="0" applyBorder="1" applyAlignment="1">
      <alignment horizontal="justify" vertical="center"/>
    </xf>
    <xf numFmtId="0" fontId="0" fillId="23" borderId="13" xfId="0" applyFill="1" applyBorder="1" applyAlignment="1">
      <alignment horizontal="justify" vertical="center"/>
    </xf>
    <xf numFmtId="0" fontId="0" fillId="9" borderId="13" xfId="0" applyFill="1" applyBorder="1" applyAlignment="1">
      <alignment horizontal="center" vertical="center"/>
    </xf>
    <xf numFmtId="0" fontId="33" fillId="9" borderId="15" xfId="0" applyFont="1" applyFill="1" applyBorder="1" applyAlignment="1">
      <alignment horizontal="justify" vertical="center" wrapText="1"/>
    </xf>
    <xf numFmtId="0" fontId="35" fillId="0" borderId="13" xfId="0" applyFont="1" applyBorder="1" applyAlignment="1">
      <alignment horizontal="center" vertical="center"/>
    </xf>
    <xf numFmtId="0" fontId="31" fillId="23" borderId="13" xfId="0" applyFont="1" applyFill="1" applyBorder="1" applyAlignment="1">
      <alignment horizontal="justify" vertical="center" wrapText="1"/>
    </xf>
    <xf numFmtId="0" fontId="31" fillId="0" borderId="13" xfId="0" applyFont="1" applyBorder="1" applyAlignment="1">
      <alignment horizontal="justify" vertical="center" wrapText="1"/>
    </xf>
    <xf numFmtId="0" fontId="33" fillId="0" borderId="8" xfId="0" applyFont="1" applyBorder="1" applyAlignment="1">
      <alignment horizontal="center" vertical="center"/>
    </xf>
    <xf numFmtId="0" fontId="0" fillId="9" borderId="15" xfId="0" applyFill="1" applyBorder="1" applyAlignment="1">
      <alignment horizontal="justify" vertical="top" wrapText="1"/>
    </xf>
    <xf numFmtId="0" fontId="31" fillId="0" borderId="13" xfId="0" applyFont="1" applyBorder="1" applyAlignment="1">
      <alignment horizontal="center" vertical="center"/>
    </xf>
    <xf numFmtId="0" fontId="31" fillId="9" borderId="13" xfId="0" applyFont="1" applyFill="1" applyBorder="1" applyAlignment="1">
      <alignment horizontal="center" vertical="center"/>
    </xf>
    <xf numFmtId="0" fontId="0" fillId="9" borderId="13" xfId="0" applyFill="1" applyBorder="1" applyAlignment="1">
      <alignment horizontal="justify" vertical="top" wrapText="1"/>
    </xf>
    <xf numFmtId="0" fontId="31" fillId="9" borderId="13" xfId="0" applyFont="1" applyFill="1" applyBorder="1" applyAlignment="1">
      <alignment horizontal="justify" vertical="top" wrapText="1"/>
    </xf>
    <xf numFmtId="0" fontId="33" fillId="9" borderId="15" xfId="0" applyFont="1" applyFill="1" applyBorder="1" applyAlignment="1">
      <alignment horizontal="justify" vertical="top" wrapText="1"/>
    </xf>
    <xf numFmtId="0" fontId="32" fillId="24" borderId="11" xfId="0" applyFont="1" applyFill="1" applyBorder="1" applyAlignment="1">
      <alignment horizontal="justify" vertical="top" wrapText="1"/>
    </xf>
    <xf numFmtId="0" fontId="33" fillId="9" borderId="11" xfId="0" applyFont="1" applyFill="1" applyBorder="1" applyAlignment="1">
      <alignment horizontal="justify" vertical="top" wrapText="1"/>
    </xf>
    <xf numFmtId="0" fontId="33" fillId="9" borderId="8" xfId="0" applyFont="1" applyFill="1" applyBorder="1" applyAlignment="1">
      <alignment horizontal="justify" vertical="top" wrapText="1"/>
    </xf>
    <xf numFmtId="0" fontId="33" fillId="9" borderId="15" xfId="0" applyFont="1" applyFill="1" applyBorder="1" applyAlignment="1">
      <alignment horizontal="justify" vertical="top"/>
    </xf>
    <xf numFmtId="0" fontId="33" fillId="9" borderId="0" xfId="0" applyFont="1" applyFill="1" applyAlignment="1">
      <alignment horizontal="justify" vertical="top" wrapText="1"/>
    </xf>
    <xf numFmtId="0" fontId="0" fillId="0" borderId="15" xfId="0" quotePrefix="1" applyBorder="1"/>
    <xf numFmtId="0" fontId="33" fillId="0" borderId="11" xfId="0" applyFont="1" applyBorder="1" applyAlignment="1">
      <alignment horizontal="center" vertical="center" wrapText="1"/>
    </xf>
    <xf numFmtId="0" fontId="32" fillId="9" borderId="15" xfId="0" applyFont="1" applyFill="1" applyBorder="1" applyAlignment="1">
      <alignment horizontal="justify" vertical="center" wrapText="1"/>
    </xf>
    <xf numFmtId="0" fontId="32" fillId="22" borderId="11" xfId="0" applyFont="1" applyFill="1" applyBorder="1" applyAlignment="1">
      <alignment horizontal="justify" vertical="center" wrapText="1"/>
    </xf>
    <xf numFmtId="0" fontId="33" fillId="0" borderId="11" xfId="0" applyFont="1" applyBorder="1" applyAlignment="1">
      <alignment horizontal="justify" vertical="center" wrapText="1"/>
    </xf>
    <xf numFmtId="0" fontId="33" fillId="0" borderId="8" xfId="0" applyFont="1" applyBorder="1" applyAlignment="1">
      <alignment horizontal="justify" vertical="center" wrapText="1"/>
    </xf>
    <xf numFmtId="0" fontId="33" fillId="0" borderId="0" xfId="0" applyFont="1" applyAlignment="1">
      <alignment horizontal="justify" vertical="center" wrapText="1"/>
    </xf>
    <xf numFmtId="0" fontId="0" fillId="0" borderId="1" xfId="0" applyBorder="1"/>
    <xf numFmtId="0" fontId="0" fillId="0" borderId="2" xfId="0" applyBorder="1"/>
    <xf numFmtId="0" fontId="0" fillId="0" borderId="3" xfId="0" applyBorder="1"/>
    <xf numFmtId="0" fontId="43" fillId="0" borderId="1" xfId="0" applyFont="1" applyBorder="1" applyAlignment="1">
      <alignment horizontal="center" vertical="center"/>
    </xf>
    <xf numFmtId="0" fontId="43" fillId="0" borderId="2" xfId="0" applyFont="1" applyBorder="1" applyAlignment="1">
      <alignment horizontal="center" vertical="center"/>
    </xf>
    <xf numFmtId="0" fontId="0" fillId="0" borderId="2" xfId="0" applyBorder="1" applyAlignment="1">
      <alignment horizontal="center" vertical="center"/>
    </xf>
    <xf numFmtId="0" fontId="0" fillId="0" borderId="4" xfId="0" applyBorder="1"/>
    <xf numFmtId="0" fontId="0" fillId="0" borderId="5" xfId="0" applyBorder="1"/>
    <xf numFmtId="0" fontId="43" fillId="0" borderId="4" xfId="0" applyFont="1" applyBorder="1" applyAlignment="1">
      <alignment horizontal="center" vertical="center"/>
    </xf>
    <xf numFmtId="0" fontId="43" fillId="0" borderId="0" xfId="0" applyFont="1" applyAlignment="1">
      <alignment horizontal="center" vertical="center"/>
    </xf>
    <xf numFmtId="0" fontId="0" fillId="0" borderId="6" xfId="0" applyBorder="1"/>
    <xf numFmtId="0" fontId="0" fillId="0" borderId="7" xfId="0" applyBorder="1"/>
    <xf numFmtId="0" fontId="44" fillId="0" borderId="0" xfId="0" applyFont="1" applyAlignment="1">
      <alignment vertical="center" wrapText="1"/>
    </xf>
    <xf numFmtId="0" fontId="44" fillId="0" borderId="0" xfId="0" applyFont="1" applyAlignment="1">
      <alignment horizontal="center" vertical="center" wrapText="1"/>
    </xf>
    <xf numFmtId="0" fontId="45" fillId="6" borderId="15" xfId="0" applyFont="1" applyFill="1" applyBorder="1" applyAlignment="1" applyProtection="1">
      <alignment horizontal="center" vertical="center" wrapText="1"/>
      <protection locked="0"/>
    </xf>
    <xf numFmtId="0" fontId="45" fillId="7" borderId="14" xfId="0" applyFont="1" applyFill="1" applyBorder="1" applyAlignment="1" applyProtection="1">
      <alignment horizontal="center" vertical="center" wrapText="1"/>
      <protection locked="0"/>
    </xf>
    <xf numFmtId="0" fontId="0" fillId="9" borderId="0" xfId="0" applyFill="1" applyAlignment="1">
      <alignment horizontal="center" vertical="center"/>
    </xf>
    <xf numFmtId="0" fontId="0" fillId="9" borderId="0" xfId="0" applyFill="1" applyAlignment="1">
      <alignment horizontal="justify" vertical="top"/>
    </xf>
    <xf numFmtId="9" fontId="0" fillId="9" borderId="0" xfId="2" applyFont="1" applyFill="1"/>
    <xf numFmtId="9" fontId="0" fillId="0" borderId="0" xfId="2" applyFont="1"/>
    <xf numFmtId="0" fontId="0" fillId="25" borderId="0" xfId="0" applyFill="1"/>
    <xf numFmtId="0" fontId="48" fillId="9" borderId="15" xfId="0" applyFont="1" applyFill="1" applyBorder="1" applyAlignment="1">
      <alignment horizontal="center" vertical="center"/>
    </xf>
    <xf numFmtId="0" fontId="37" fillId="0" borderId="11" xfId="0" applyFont="1" applyBorder="1" applyAlignment="1">
      <alignment horizontal="center" vertical="center"/>
    </xf>
    <xf numFmtId="0" fontId="21" fillId="6" borderId="15" xfId="0" applyFont="1" applyFill="1" applyBorder="1" applyAlignment="1" applyProtection="1">
      <alignment horizontal="center" vertical="center" wrapText="1"/>
      <protection locked="0"/>
    </xf>
    <xf numFmtId="0" fontId="17" fillId="4" borderId="15" xfId="0" applyFont="1" applyFill="1" applyBorder="1" applyAlignment="1" applyProtection="1">
      <alignment horizontal="center" vertical="center"/>
      <protection locked="0"/>
    </xf>
    <xf numFmtId="0" fontId="33" fillId="9" borderId="15" xfId="0" applyFont="1" applyFill="1" applyBorder="1" applyAlignment="1">
      <alignment horizontal="justify" vertical="center"/>
    </xf>
    <xf numFmtId="0" fontId="34" fillId="0" borderId="15" xfId="0" applyFont="1" applyBorder="1" applyAlignment="1">
      <alignment vertical="center" wrapText="1"/>
    </xf>
    <xf numFmtId="0" fontId="0" fillId="10" borderId="15" xfId="0" applyFill="1" applyBorder="1" applyAlignment="1">
      <alignment horizontal="center" vertical="center" wrapText="1"/>
    </xf>
    <xf numFmtId="0" fontId="0" fillId="10" borderId="15" xfId="0" applyFill="1" applyBorder="1" applyAlignment="1">
      <alignment vertical="center" wrapText="1"/>
    </xf>
    <xf numFmtId="0" fontId="0" fillId="10" borderId="15" xfId="0" applyFill="1" applyBorder="1" applyAlignment="1">
      <alignment horizontal="justify" wrapText="1"/>
    </xf>
    <xf numFmtId="0" fontId="34" fillId="10" borderId="15" xfId="0" applyFont="1" applyFill="1" applyBorder="1" applyAlignment="1">
      <alignment vertical="center" wrapText="1"/>
    </xf>
    <xf numFmtId="0" fontId="0" fillId="10" borderId="15" xfId="0" applyFill="1" applyBorder="1"/>
    <xf numFmtId="0" fontId="39" fillId="22" borderId="11" xfId="0" applyFont="1" applyFill="1" applyBorder="1" applyAlignment="1">
      <alignment horizontal="center" vertical="center"/>
    </xf>
    <xf numFmtId="0" fontId="31" fillId="22" borderId="11" xfId="0" applyFont="1" applyFill="1" applyBorder="1" applyAlignment="1">
      <alignment horizontal="center" vertical="center"/>
    </xf>
    <xf numFmtId="0" fontId="31" fillId="22" borderId="11" xfId="0" applyFont="1" applyFill="1" applyBorder="1" applyAlignment="1">
      <alignment horizontal="justify" vertical="center" wrapText="1"/>
    </xf>
    <xf numFmtId="0" fontId="33" fillId="0" borderId="15" xfId="0" applyFont="1" applyBorder="1" applyAlignment="1">
      <alignment horizontal="center" vertical="center"/>
    </xf>
    <xf numFmtId="0" fontId="33" fillId="0" borderId="15" xfId="0" applyFont="1" applyBorder="1" applyAlignment="1">
      <alignment horizontal="center" vertical="center" wrapText="1"/>
    </xf>
    <xf numFmtId="0" fontId="50" fillId="0" borderId="15" xfId="0" applyFont="1" applyBorder="1" applyAlignment="1">
      <alignment horizontal="center" vertical="center"/>
    </xf>
    <xf numFmtId="0" fontId="18" fillId="12" borderId="15" xfId="0" applyFont="1" applyFill="1" applyBorder="1" applyAlignment="1" applyProtection="1">
      <alignment horizontal="center" vertical="center" wrapText="1"/>
      <protection locked="0"/>
    </xf>
    <xf numFmtId="0" fontId="31" fillId="22" borderId="15" xfId="0" applyFont="1" applyFill="1" applyBorder="1" applyAlignment="1">
      <alignment horizontal="center" vertical="center" wrapText="1"/>
    </xf>
    <xf numFmtId="0" fontId="0" fillId="0" borderId="13" xfId="0" applyBorder="1"/>
    <xf numFmtId="0" fontId="31" fillId="22" borderId="15" xfId="0" applyFont="1" applyFill="1" applyBorder="1" applyAlignment="1">
      <alignment horizontal="justify" vertical="center" wrapText="1"/>
    </xf>
    <xf numFmtId="0" fontId="34" fillId="0" borderId="11" xfId="0" applyFont="1" applyBorder="1" applyAlignment="1">
      <alignment vertical="center"/>
    </xf>
    <xf numFmtId="0" fontId="0" fillId="0" borderId="13" xfId="0" applyBorder="1" applyAlignment="1">
      <alignment vertical="center" wrapText="1"/>
    </xf>
    <xf numFmtId="0" fontId="34" fillId="0" borderId="13" xfId="0" applyFont="1" applyBorder="1" applyAlignment="1">
      <alignment vertical="center" wrapText="1"/>
    </xf>
    <xf numFmtId="0" fontId="34" fillId="0" borderId="8" xfId="0" applyFont="1" applyBorder="1" applyAlignment="1">
      <alignment vertical="center"/>
    </xf>
    <xf numFmtId="0" fontId="34" fillId="0" borderId="15" xfId="0" applyFont="1" applyBorder="1" applyAlignment="1">
      <alignment vertical="center"/>
    </xf>
    <xf numFmtId="0" fontId="34" fillId="0" borderId="9" xfId="0" applyFont="1" applyBorder="1" applyAlignment="1">
      <alignment vertical="center"/>
    </xf>
    <xf numFmtId="0" fontId="34" fillId="0" borderId="15" xfId="0" applyFont="1" applyBorder="1" applyAlignment="1">
      <alignment horizontal="center" vertical="center"/>
    </xf>
    <xf numFmtId="0" fontId="34" fillId="0" borderId="21" xfId="0" applyFont="1" applyBorder="1" applyAlignment="1">
      <alignment vertical="center"/>
    </xf>
    <xf numFmtId="0" fontId="34" fillId="0" borderId="11" xfId="0" applyFont="1" applyBorder="1" applyAlignment="1">
      <alignment horizontal="center" vertical="center" wrapText="1"/>
    </xf>
    <xf numFmtId="0" fontId="34" fillId="0" borderId="15" xfId="0" applyFont="1" applyBorder="1" applyAlignment="1">
      <alignment horizontal="justify" vertical="center" wrapText="1"/>
    </xf>
    <xf numFmtId="0" fontId="31" fillId="22" borderId="15" xfId="0" applyFont="1" applyFill="1" applyBorder="1" applyAlignment="1">
      <alignment horizontal="justify" vertical="center"/>
    </xf>
    <xf numFmtId="0" fontId="46" fillId="0" borderId="15" xfId="0" applyFont="1" applyBorder="1" applyAlignment="1">
      <alignment horizontal="justify" vertical="center" wrapText="1"/>
    </xf>
    <xf numFmtId="0" fontId="46" fillId="0" borderId="12" xfId="0" applyFont="1" applyBorder="1" applyAlignment="1">
      <alignment horizontal="center" vertical="center" wrapText="1"/>
    </xf>
    <xf numFmtId="0" fontId="46" fillId="0" borderId="13" xfId="0" applyFont="1" applyBorder="1" applyAlignment="1">
      <alignment horizontal="center" vertical="center" wrapText="1"/>
    </xf>
    <xf numFmtId="0" fontId="0" fillId="0" borderId="6" xfId="0" applyBorder="1" applyAlignment="1">
      <alignment horizontal="justify" vertical="center"/>
    </xf>
    <xf numFmtId="0" fontId="46" fillId="0" borderId="15" xfId="0" applyFont="1" applyBorder="1" applyAlignment="1">
      <alignment horizontal="center" vertical="center" wrapText="1"/>
    </xf>
    <xf numFmtId="0" fontId="0" fillId="22" borderId="15" xfId="0" applyFill="1" applyBorder="1" applyAlignment="1">
      <alignment horizontal="justify" vertical="center"/>
    </xf>
    <xf numFmtId="0" fontId="46" fillId="22" borderId="15" xfId="0" applyFont="1" applyFill="1" applyBorder="1" applyAlignment="1">
      <alignment horizontal="center" vertical="center" wrapText="1"/>
    </xf>
    <xf numFmtId="0" fontId="0" fillId="0" borderId="12" xfId="0" applyBorder="1" applyAlignment="1">
      <alignment horizontal="center" vertical="center" wrapText="1"/>
    </xf>
    <xf numFmtId="0" fontId="0" fillId="0" borderId="12" xfId="0" applyBorder="1" applyAlignment="1">
      <alignment horizontal="justify" vertical="center" wrapText="1"/>
    </xf>
    <xf numFmtId="0" fontId="52" fillId="0" borderId="0" xfId="0" applyFont="1"/>
    <xf numFmtId="0" fontId="45" fillId="28" borderId="15" xfId="0" applyFont="1" applyFill="1" applyBorder="1" applyAlignment="1" applyProtection="1">
      <alignment horizontal="center" vertical="center" wrapText="1"/>
      <protection locked="0"/>
    </xf>
    <xf numFmtId="0" fontId="38" fillId="28" borderId="15" xfId="0" applyFont="1" applyFill="1" applyBorder="1" applyAlignment="1" applyProtection="1">
      <alignment horizontal="center" vertical="center" wrapText="1"/>
      <protection locked="0"/>
    </xf>
    <xf numFmtId="0" fontId="48" fillId="0" borderId="15" xfId="0" applyFont="1" applyBorder="1" applyAlignment="1">
      <alignment horizontal="center" vertical="center" wrapText="1"/>
    </xf>
    <xf numFmtId="0" fontId="46" fillId="0" borderId="8" xfId="0" applyFont="1" applyBorder="1" applyAlignment="1">
      <alignment horizontal="center" vertical="center" wrapText="1"/>
    </xf>
    <xf numFmtId="0" fontId="59" fillId="9" borderId="15" xfId="0" applyFont="1" applyFill="1" applyBorder="1" applyAlignment="1">
      <alignment horizontal="center" vertical="center" wrapText="1"/>
    </xf>
    <xf numFmtId="0" fontId="48" fillId="9" borderId="15" xfId="0" applyFont="1" applyFill="1" applyBorder="1" applyAlignment="1">
      <alignment horizontal="center" vertical="center" wrapText="1"/>
    </xf>
    <xf numFmtId="0" fontId="48" fillId="0" borderId="15" xfId="0" applyFont="1" applyBorder="1" applyAlignment="1">
      <alignment horizontal="center" vertical="center"/>
    </xf>
    <xf numFmtId="0" fontId="46" fillId="0" borderId="22" xfId="0" applyFont="1" applyBorder="1" applyAlignment="1">
      <alignment horizontal="center" vertical="center" wrapText="1"/>
    </xf>
    <xf numFmtId="0" fontId="46" fillId="0" borderId="21" xfId="0" applyFont="1" applyBorder="1" applyAlignment="1">
      <alignment horizontal="center" vertical="center" wrapText="1"/>
    </xf>
    <xf numFmtId="0" fontId="48" fillId="9" borderId="8" xfId="0" applyFont="1" applyFill="1" applyBorder="1" applyAlignment="1">
      <alignment horizontal="center" vertical="center" wrapText="1"/>
    </xf>
    <xf numFmtId="0" fontId="56" fillId="9" borderId="15" xfId="0" applyFont="1" applyFill="1" applyBorder="1" applyAlignment="1">
      <alignment horizontal="center" vertical="center" wrapText="1"/>
    </xf>
    <xf numFmtId="0" fontId="53" fillId="0" borderId="13" xfId="0" applyFont="1" applyBorder="1" applyAlignment="1">
      <alignment horizontal="center" vertical="center" wrapText="1"/>
    </xf>
    <xf numFmtId="0" fontId="46" fillId="22" borderId="15" xfId="0" applyFont="1" applyFill="1" applyBorder="1" applyAlignment="1">
      <alignment horizontal="justify" vertical="center" wrapText="1"/>
    </xf>
    <xf numFmtId="9" fontId="46" fillId="0" borderId="15" xfId="0" applyNumberFormat="1" applyFont="1" applyBorder="1" applyAlignment="1">
      <alignment horizontal="center" vertical="center"/>
    </xf>
    <xf numFmtId="9" fontId="46" fillId="0" borderId="15" xfId="0" applyNumberFormat="1" applyFont="1" applyBorder="1" applyAlignment="1">
      <alignment horizontal="center" vertical="center" wrapText="1"/>
    </xf>
    <xf numFmtId="0" fontId="56" fillId="22" borderId="15" xfId="0" applyFont="1" applyFill="1" applyBorder="1" applyAlignment="1">
      <alignment horizontal="justify" vertical="center"/>
    </xf>
    <xf numFmtId="0" fontId="62" fillId="6" borderId="15" xfId="0" applyFont="1" applyFill="1" applyBorder="1" applyAlignment="1" applyProtection="1">
      <alignment horizontal="center" vertical="center" wrapText="1"/>
      <protection locked="0"/>
    </xf>
    <xf numFmtId="0" fontId="62" fillId="2" borderId="12" xfId="0" applyFont="1" applyFill="1" applyBorder="1" applyAlignment="1" applyProtection="1">
      <alignment horizontal="center" vertical="center" wrapText="1"/>
      <protection locked="0"/>
    </xf>
    <xf numFmtId="0" fontId="62" fillId="2" borderId="4" xfId="0" applyFont="1" applyFill="1" applyBorder="1" applyAlignment="1" applyProtection="1">
      <alignment horizontal="center" vertical="center" wrapText="1"/>
      <protection locked="0"/>
    </xf>
    <xf numFmtId="0" fontId="62" fillId="8" borderId="12" xfId="0" applyFont="1" applyFill="1" applyBorder="1" applyAlignment="1" applyProtection="1">
      <alignment horizontal="center" vertical="center" wrapText="1"/>
      <protection locked="0"/>
    </xf>
    <xf numFmtId="0" fontId="62" fillId="28" borderId="12" xfId="0" applyFont="1" applyFill="1" applyBorder="1" applyAlignment="1" applyProtection="1">
      <alignment horizontal="center" vertical="center" wrapText="1"/>
      <protection locked="0"/>
    </xf>
    <xf numFmtId="0" fontId="62" fillId="28" borderId="4" xfId="0" applyFont="1" applyFill="1" applyBorder="1" applyAlignment="1" applyProtection="1">
      <alignment horizontal="center" vertical="center" wrapText="1"/>
      <protection locked="0"/>
    </xf>
    <xf numFmtId="0" fontId="62" fillId="6" borderId="15" xfId="0" applyFont="1" applyFill="1" applyBorder="1" applyAlignment="1" applyProtection="1">
      <alignment vertical="center" wrapText="1"/>
      <protection locked="0"/>
    </xf>
    <xf numFmtId="0" fontId="62" fillId="7" borderId="14" xfId="0" applyFont="1" applyFill="1" applyBorder="1" applyAlignment="1" applyProtection="1">
      <alignment horizontal="center" vertical="center" wrapText="1"/>
      <protection locked="0"/>
    </xf>
    <xf numFmtId="0" fontId="62" fillId="7" borderId="14" xfId="0" applyFont="1" applyFill="1" applyBorder="1" applyAlignment="1" applyProtection="1">
      <alignment horizontal="justify" vertical="center" wrapText="1"/>
      <protection locked="0"/>
    </xf>
    <xf numFmtId="0" fontId="48" fillId="0" borderId="15" xfId="0" applyFont="1" applyBorder="1" applyAlignment="1">
      <alignment vertical="center"/>
    </xf>
    <xf numFmtId="0" fontId="48" fillId="9" borderId="21" xfId="0" applyFont="1" applyFill="1" applyBorder="1"/>
    <xf numFmtId="0" fontId="48" fillId="9" borderId="13" xfId="0" applyFont="1" applyFill="1" applyBorder="1" applyAlignment="1">
      <alignment horizontal="center" vertical="center"/>
    </xf>
    <xf numFmtId="0" fontId="48" fillId="9" borderId="11" xfId="0" applyFont="1" applyFill="1" applyBorder="1" applyAlignment="1">
      <alignment horizontal="justify" vertical="center" wrapText="1"/>
    </xf>
    <xf numFmtId="0" fontId="48" fillId="9" borderId="14" xfId="0" applyFont="1" applyFill="1" applyBorder="1" applyAlignment="1">
      <alignment horizontal="center" vertical="center"/>
    </xf>
    <xf numFmtId="0" fontId="59" fillId="24" borderId="15" xfId="0" applyFont="1" applyFill="1" applyBorder="1" applyAlignment="1">
      <alignment horizontal="center" vertical="center"/>
    </xf>
    <xf numFmtId="0" fontId="48" fillId="9" borderId="23" xfId="0" applyFont="1" applyFill="1" applyBorder="1"/>
    <xf numFmtId="0" fontId="62" fillId="4" borderId="10" xfId="0" applyFont="1" applyFill="1" applyBorder="1" applyAlignment="1" applyProtection="1">
      <alignment horizontal="center" vertical="center"/>
      <protection locked="0"/>
    </xf>
    <xf numFmtId="0" fontId="62" fillId="2" borderId="12" xfId="0" applyFont="1" applyFill="1" applyBorder="1" applyAlignment="1" applyProtection="1">
      <alignment vertical="center"/>
      <protection locked="0"/>
    </xf>
    <xf numFmtId="0" fontId="62" fillId="2" borderId="12" xfId="0" applyFont="1" applyFill="1" applyBorder="1" applyAlignment="1" applyProtection="1">
      <alignment horizontal="center" vertical="center"/>
      <protection locked="0"/>
    </xf>
    <xf numFmtId="0" fontId="62" fillId="3" borderId="12" xfId="0" applyFont="1" applyFill="1" applyBorder="1" applyAlignment="1" applyProtection="1">
      <alignment vertical="center"/>
      <protection locked="0"/>
    </xf>
    <xf numFmtId="0" fontId="62" fillId="3" borderId="4" xfId="0" applyFont="1" applyFill="1" applyBorder="1" applyAlignment="1" applyProtection="1">
      <alignment horizontal="center" vertical="center"/>
      <protection locked="0"/>
    </xf>
    <xf numFmtId="0" fontId="62" fillId="6" borderId="9" xfId="0" applyFont="1" applyFill="1" applyBorder="1" applyAlignment="1" applyProtection="1">
      <alignment vertical="center" wrapText="1"/>
      <protection locked="0"/>
    </xf>
    <xf numFmtId="0" fontId="48" fillId="0" borderId="15" xfId="0" applyFont="1" applyBorder="1" applyAlignment="1" applyProtection="1">
      <alignment horizontal="justify" vertical="center" wrapText="1"/>
      <protection hidden="1"/>
    </xf>
    <xf numFmtId="0" fontId="48" fillId="0" borderId="15" xfId="0" applyFont="1" applyBorder="1" applyAlignment="1">
      <alignment horizontal="justify" vertical="center" wrapText="1"/>
    </xf>
    <xf numFmtId="0" fontId="56" fillId="0" borderId="15" xfId="0" applyFont="1" applyBorder="1" applyAlignment="1">
      <alignment horizontal="justify" vertical="center" wrapText="1"/>
    </xf>
    <xf numFmtId="0" fontId="48" fillId="9" borderId="15" xfId="3" applyFont="1" applyFill="1" applyBorder="1" applyAlignment="1" applyProtection="1">
      <alignment horizontal="justify" vertical="center"/>
      <protection locked="0"/>
    </xf>
    <xf numFmtId="0" fontId="48" fillId="9" borderId="15" xfId="3" applyFont="1" applyFill="1" applyBorder="1" applyAlignment="1" applyProtection="1">
      <alignment horizontal="justify" vertical="center" wrapText="1"/>
      <protection locked="0"/>
    </xf>
    <xf numFmtId="0" fontId="48" fillId="0" borderId="8" xfId="0" applyFont="1" applyBorder="1" applyAlignment="1">
      <alignment horizontal="center" vertical="center" wrapText="1"/>
    </xf>
    <xf numFmtId="0" fontId="48" fillId="0" borderId="8" xfId="0" applyFont="1" applyBorder="1" applyAlignment="1">
      <alignment horizontal="justify" vertical="center" wrapText="1"/>
    </xf>
    <xf numFmtId="0" fontId="48" fillId="0" borderId="15" xfId="3" applyFont="1" applyBorder="1" applyAlignment="1" applyProtection="1">
      <alignment horizontal="justify" vertical="center" wrapText="1"/>
      <protection locked="0"/>
    </xf>
    <xf numFmtId="0" fontId="48" fillId="9" borderId="15" xfId="0" applyFont="1" applyFill="1" applyBorder="1" applyAlignment="1">
      <alignment horizontal="justify" vertical="center" wrapText="1"/>
    </xf>
    <xf numFmtId="0" fontId="48" fillId="9" borderId="15" xfId="0" applyFont="1" applyFill="1" applyBorder="1" applyAlignment="1" applyProtection="1">
      <alignment horizontal="justify" vertical="center"/>
      <protection locked="0"/>
    </xf>
    <xf numFmtId="0" fontId="48" fillId="9" borderId="15" xfId="0" applyFont="1" applyFill="1" applyBorder="1" applyAlignment="1" applyProtection="1">
      <alignment horizontal="justify" vertical="center" wrapText="1"/>
      <protection locked="0"/>
    </xf>
    <xf numFmtId="9" fontId="48" fillId="0" borderId="15" xfId="2" applyFont="1" applyBorder="1" applyAlignment="1">
      <alignment horizontal="center" vertical="center"/>
    </xf>
    <xf numFmtId="9" fontId="48" fillId="0" borderId="15" xfId="2" applyFont="1" applyBorder="1" applyAlignment="1">
      <alignment horizontal="center" vertical="center" wrapText="1"/>
    </xf>
    <xf numFmtId="0" fontId="48" fillId="9" borderId="15" xfId="0" applyFont="1" applyFill="1" applyBorder="1" applyAlignment="1">
      <alignment horizontal="justify" vertical="center"/>
    </xf>
    <xf numFmtId="9" fontId="48" fillId="0" borderId="15" xfId="2" applyFont="1" applyFill="1" applyBorder="1" applyAlignment="1" applyProtection="1">
      <alignment horizontal="center" vertical="center" wrapText="1"/>
      <protection locked="0"/>
    </xf>
    <xf numFmtId="9" fontId="48" fillId="0" borderId="15" xfId="0" applyNumberFormat="1" applyFont="1" applyBorder="1" applyAlignment="1">
      <alignment horizontal="center" vertical="center"/>
    </xf>
    <xf numFmtId="0" fontId="48" fillId="11" borderId="15" xfId="0" applyFont="1" applyFill="1" applyBorder="1" applyAlignment="1">
      <alignment horizontal="center" vertical="center"/>
    </xf>
    <xf numFmtId="0" fontId="48" fillId="0" borderId="11" xfId="0" applyFont="1" applyBorder="1" applyAlignment="1">
      <alignment horizontal="justify" vertical="center" wrapText="1"/>
    </xf>
    <xf numFmtId="0" fontId="48" fillId="0" borderId="11" xfId="0" applyFont="1" applyBorder="1" applyAlignment="1">
      <alignment horizontal="center" vertical="center"/>
    </xf>
    <xf numFmtId="0" fontId="48" fillId="0" borderId="15" xfId="0" applyFont="1" applyBorder="1" applyAlignment="1">
      <alignment horizontal="justify" vertical="center"/>
    </xf>
    <xf numFmtId="0" fontId="59" fillId="0" borderId="15" xfId="0" applyFont="1" applyBorder="1" applyAlignment="1">
      <alignment horizontal="center" vertical="center"/>
    </xf>
    <xf numFmtId="0" fontId="59" fillId="9" borderId="15" xfId="0" applyFont="1" applyFill="1" applyBorder="1" applyAlignment="1">
      <alignment horizontal="center" vertical="center"/>
    </xf>
    <xf numFmtId="14" fontId="48" fillId="9" borderId="15" xfId="0" applyNumberFormat="1" applyFont="1" applyFill="1" applyBorder="1" applyAlignment="1">
      <alignment horizontal="justify" vertical="center" wrapText="1"/>
    </xf>
    <xf numFmtId="0" fontId="59" fillId="9" borderId="11" xfId="0" applyFont="1" applyFill="1" applyBorder="1" applyAlignment="1">
      <alignment horizontal="justify" vertical="center" wrapText="1"/>
    </xf>
    <xf numFmtId="0" fontId="48" fillId="9" borderId="11" xfId="0" applyFont="1" applyFill="1" applyBorder="1" applyAlignment="1">
      <alignment horizontal="center" vertical="center" wrapText="1"/>
    </xf>
    <xf numFmtId="0" fontId="56" fillId="9" borderId="15" xfId="0" applyFont="1" applyFill="1" applyBorder="1" applyAlignment="1">
      <alignment horizontal="center" vertical="center"/>
    </xf>
    <xf numFmtId="0" fontId="56" fillId="9" borderId="11" xfId="0" applyFont="1" applyFill="1" applyBorder="1" applyAlignment="1">
      <alignment horizontal="justify" vertical="center" wrapText="1"/>
    </xf>
    <xf numFmtId="0" fontId="59" fillId="0" borderId="15" xfId="0" applyFont="1" applyBorder="1" applyAlignment="1">
      <alignment horizontal="justify" vertical="center" wrapText="1"/>
    </xf>
    <xf numFmtId="0" fontId="56" fillId="22" borderId="15" xfId="0" applyFont="1" applyFill="1" applyBorder="1" applyAlignment="1">
      <alignment horizontal="left" vertical="center" wrapText="1"/>
    </xf>
    <xf numFmtId="0" fontId="48" fillId="0" borderId="14" xfId="0" applyFont="1" applyBorder="1" applyAlignment="1">
      <alignment vertical="center"/>
    </xf>
    <xf numFmtId="0" fontId="48" fillId="9" borderId="14" xfId="0" applyFont="1" applyFill="1" applyBorder="1" applyAlignment="1">
      <alignment vertical="center" wrapText="1"/>
    </xf>
    <xf numFmtId="0" fontId="48" fillId="9" borderId="14" xfId="0" applyFont="1" applyFill="1" applyBorder="1" applyAlignment="1">
      <alignment vertical="center"/>
    </xf>
    <xf numFmtId="0" fontId="59" fillId="0" borderId="15" xfId="0" applyFont="1" applyBorder="1" applyAlignment="1">
      <alignment horizontal="justify" vertical="center"/>
    </xf>
    <xf numFmtId="0" fontId="48" fillId="0" borderId="13" xfId="0" applyFont="1" applyBorder="1" applyAlignment="1">
      <alignment vertical="center"/>
    </xf>
    <xf numFmtId="0" fontId="48" fillId="27" borderId="15" xfId="0" applyFont="1" applyFill="1" applyBorder="1" applyAlignment="1">
      <alignment horizontal="center" vertical="center"/>
    </xf>
    <xf numFmtId="0" fontId="48" fillId="9" borderId="11" xfId="0" applyFont="1" applyFill="1" applyBorder="1" applyAlignment="1">
      <alignment vertical="center" wrapText="1"/>
    </xf>
    <xf numFmtId="0" fontId="48" fillId="9" borderId="8" xfId="0" applyFont="1" applyFill="1" applyBorder="1" applyAlignment="1">
      <alignment vertical="center" wrapText="1"/>
    </xf>
    <xf numFmtId="0" fontId="48" fillId="9" borderId="14" xfId="0" applyFont="1" applyFill="1" applyBorder="1" applyAlignment="1" applyProtection="1">
      <alignment horizontal="justify" vertical="center" wrapText="1"/>
      <protection locked="0"/>
    </xf>
    <xf numFmtId="0" fontId="48" fillId="9" borderId="7" xfId="0" applyFont="1" applyFill="1" applyBorder="1" applyAlignment="1">
      <alignment horizontal="center" vertical="center" wrapText="1"/>
    </xf>
    <xf numFmtId="0" fontId="48" fillId="9" borderId="15" xfId="0" applyFont="1" applyFill="1" applyBorder="1" applyAlignment="1" applyProtection="1">
      <alignment horizontal="justify" vertical="center"/>
      <protection hidden="1"/>
    </xf>
    <xf numFmtId="9" fontId="59" fillId="0" borderId="15" xfId="2" applyFont="1" applyBorder="1" applyAlignment="1">
      <alignment horizontal="center" vertical="center" wrapText="1"/>
    </xf>
    <xf numFmtId="0" fontId="48" fillId="0" borderId="9" xfId="0" applyFont="1" applyBorder="1" applyAlignment="1">
      <alignment horizontal="center" vertical="center"/>
    </xf>
    <xf numFmtId="0" fontId="48" fillId="0" borderId="15" xfId="0" applyFont="1" applyBorder="1" applyAlignment="1" applyProtection="1">
      <alignment horizontal="justify" vertical="center" wrapText="1"/>
      <protection locked="0"/>
    </xf>
    <xf numFmtId="0" fontId="59" fillId="22" borderId="15" xfId="0" applyFont="1" applyFill="1" applyBorder="1" applyAlignment="1">
      <alignment horizontal="justify" vertical="center"/>
    </xf>
    <xf numFmtId="0" fontId="59" fillId="9" borderId="15" xfId="0" applyFont="1" applyFill="1" applyBorder="1" applyAlignment="1">
      <alignment horizontal="justify" vertical="center"/>
    </xf>
    <xf numFmtId="0" fontId="59" fillId="9" borderId="15" xfId="0" applyFont="1" applyFill="1" applyBorder="1" applyAlignment="1">
      <alignment horizontal="justify" vertical="center" wrapText="1"/>
    </xf>
    <xf numFmtId="0" fontId="59" fillId="9" borderId="15" xfId="0" applyFont="1" applyFill="1" applyBorder="1" applyAlignment="1" applyProtection="1">
      <alignment horizontal="justify" vertical="center"/>
      <protection locked="0"/>
    </xf>
    <xf numFmtId="14" fontId="59" fillId="9" borderId="15" xfId="0" applyNumberFormat="1" applyFont="1" applyFill="1" applyBorder="1" applyAlignment="1">
      <alignment horizontal="center" vertical="center"/>
    </xf>
    <xf numFmtId="0" fontId="59" fillId="9" borderId="15" xfId="0" applyFont="1" applyFill="1" applyBorder="1" applyAlignment="1" applyProtection="1">
      <alignment horizontal="center" vertical="center" wrapText="1"/>
      <protection locked="0"/>
    </xf>
    <xf numFmtId="0" fontId="59" fillId="24" borderId="15" xfId="0" applyFont="1" applyFill="1" applyBorder="1" applyAlignment="1">
      <alignment horizontal="center" vertical="center" wrapText="1"/>
    </xf>
    <xf numFmtId="14" fontId="59" fillId="9" borderId="15" xfId="0" applyNumberFormat="1" applyFont="1" applyFill="1" applyBorder="1" applyAlignment="1">
      <alignment horizontal="center" vertical="center" wrapText="1"/>
    </xf>
    <xf numFmtId="9" fontId="59" fillId="9" borderId="15" xfId="0" applyNumberFormat="1" applyFont="1" applyFill="1" applyBorder="1" applyAlignment="1">
      <alignment horizontal="center" vertical="center"/>
    </xf>
    <xf numFmtId="9" fontId="59" fillId="9" borderId="15" xfId="0" applyNumberFormat="1" applyFont="1" applyFill="1" applyBorder="1" applyAlignment="1">
      <alignment horizontal="center" vertical="center" wrapText="1"/>
    </xf>
    <xf numFmtId="9" fontId="59" fillId="24" borderId="15" xfId="0" applyNumberFormat="1" applyFont="1" applyFill="1" applyBorder="1" applyAlignment="1">
      <alignment horizontal="center" vertical="center" wrapText="1"/>
    </xf>
    <xf numFmtId="9" fontId="59" fillId="24" borderId="15" xfId="0" applyNumberFormat="1" applyFont="1" applyFill="1" applyBorder="1" applyAlignment="1">
      <alignment horizontal="center" vertical="center"/>
    </xf>
    <xf numFmtId="0" fontId="59" fillId="9" borderId="15" xfId="0" applyFont="1" applyFill="1" applyBorder="1" applyAlignment="1" applyProtection="1">
      <alignment horizontal="center" vertical="center" wrapText="1"/>
      <protection hidden="1"/>
    </xf>
    <xf numFmtId="0" fontId="59" fillId="9" borderId="15" xfId="3" applyFont="1" applyFill="1" applyBorder="1" applyAlignment="1" applyProtection="1">
      <alignment horizontal="center" vertical="center"/>
      <protection locked="0"/>
    </xf>
    <xf numFmtId="0" fontId="59" fillId="9" borderId="15" xfId="3" applyFont="1" applyFill="1" applyBorder="1" applyAlignment="1" applyProtection="1">
      <alignment horizontal="center" vertical="center" wrapText="1"/>
      <protection locked="0"/>
    </xf>
    <xf numFmtId="0" fontId="59" fillId="9" borderId="15" xfId="0" applyFont="1" applyFill="1" applyBorder="1" applyAlignment="1" applyProtection="1">
      <alignment horizontal="center" vertical="center"/>
      <protection locked="0"/>
    </xf>
    <xf numFmtId="0" fontId="59" fillId="9" borderId="15" xfId="3" quotePrefix="1" applyFont="1" applyFill="1" applyBorder="1" applyAlignment="1" applyProtection="1">
      <alignment horizontal="center" vertical="center" wrapText="1"/>
      <protection locked="0"/>
    </xf>
    <xf numFmtId="0" fontId="64" fillId="9" borderId="15" xfId="5" applyFont="1" applyFill="1" applyBorder="1" applyAlignment="1">
      <alignment horizontal="center" vertical="center" wrapText="1"/>
    </xf>
    <xf numFmtId="17" fontId="59" fillId="9" borderId="15" xfId="0" applyNumberFormat="1" applyFont="1" applyFill="1" applyBorder="1" applyAlignment="1">
      <alignment horizontal="center" vertical="center"/>
    </xf>
    <xf numFmtId="0" fontId="48" fillId="0" borderId="26" xfId="0" applyFont="1" applyBorder="1"/>
    <xf numFmtId="0" fontId="48" fillId="9" borderId="26" xfId="0" applyFont="1" applyFill="1" applyBorder="1"/>
    <xf numFmtId="0" fontId="62" fillId="6" borderId="14" xfId="0" applyFont="1" applyFill="1" applyBorder="1" applyAlignment="1" applyProtection="1">
      <alignment horizontal="justify" vertical="center" wrapText="1"/>
      <protection locked="0"/>
    </xf>
    <xf numFmtId="0" fontId="62" fillId="6" borderId="14" xfId="0" applyFont="1" applyFill="1" applyBorder="1" applyAlignment="1" applyProtection="1">
      <alignment horizontal="center" vertical="center" wrapText="1"/>
      <protection locked="0"/>
    </xf>
    <xf numFmtId="0" fontId="62" fillId="26" borderId="14" xfId="0" applyFont="1" applyFill="1" applyBorder="1" applyAlignment="1" applyProtection="1">
      <alignment horizontal="center" vertical="center" wrapText="1"/>
      <protection locked="0"/>
    </xf>
    <xf numFmtId="0" fontId="62" fillId="28" borderId="14" xfId="0" applyFont="1" applyFill="1" applyBorder="1" applyAlignment="1" applyProtection="1">
      <alignment horizontal="center" vertical="center" wrapText="1"/>
      <protection locked="0"/>
    </xf>
    <xf numFmtId="0" fontId="62" fillId="6" borderId="14" xfId="0" applyFont="1" applyFill="1" applyBorder="1" applyAlignment="1" applyProtection="1">
      <alignment vertical="center" wrapText="1"/>
      <protection locked="0"/>
    </xf>
    <xf numFmtId="0" fontId="48" fillId="9" borderId="26" xfId="0" applyFont="1" applyFill="1" applyBorder="1" applyAlignment="1">
      <alignment horizontal="center"/>
    </xf>
    <xf numFmtId="0" fontId="0" fillId="9" borderId="0" xfId="0" applyFill="1" applyAlignment="1">
      <alignment horizontal="center"/>
    </xf>
    <xf numFmtId="0" fontId="46" fillId="22" borderId="21" xfId="0" applyFont="1" applyFill="1" applyBorder="1" applyAlignment="1">
      <alignment horizontal="center" vertical="center" wrapText="1"/>
    </xf>
    <xf numFmtId="0" fontId="56" fillId="24" borderId="15" xfId="0" applyFont="1" applyFill="1" applyBorder="1" applyAlignment="1">
      <alignment horizontal="center" vertical="center"/>
    </xf>
    <xf numFmtId="0" fontId="56" fillId="24" borderId="15" xfId="0" applyFont="1" applyFill="1" applyBorder="1" applyAlignment="1">
      <alignment horizontal="center" vertical="center" wrapText="1"/>
    </xf>
    <xf numFmtId="9" fontId="56" fillId="24" borderId="15" xfId="0" applyNumberFormat="1" applyFont="1" applyFill="1" applyBorder="1" applyAlignment="1">
      <alignment horizontal="center" vertical="center"/>
    </xf>
    <xf numFmtId="9" fontId="56" fillId="9" borderId="15" xfId="0" applyNumberFormat="1" applyFont="1" applyFill="1" applyBorder="1" applyAlignment="1">
      <alignment horizontal="center" vertical="center" wrapText="1"/>
    </xf>
    <xf numFmtId="0" fontId="56" fillId="9" borderId="11" xfId="0" applyFont="1" applyFill="1" applyBorder="1" applyAlignment="1">
      <alignment horizontal="center" vertical="center"/>
    </xf>
    <xf numFmtId="9" fontId="56" fillId="9" borderId="15" xfId="0" applyNumberFormat="1" applyFont="1" applyFill="1" applyBorder="1" applyAlignment="1">
      <alignment horizontal="center" vertical="center"/>
    </xf>
    <xf numFmtId="0" fontId="56" fillId="9" borderId="13" xfId="0" applyFont="1" applyFill="1" applyBorder="1" applyAlignment="1">
      <alignment horizontal="center" vertical="center" wrapText="1"/>
    </xf>
    <xf numFmtId="0" fontId="56" fillId="24" borderId="15" xfId="0" applyFont="1" applyFill="1" applyBorder="1" applyAlignment="1">
      <alignment horizontal="justify" vertical="center" wrapText="1"/>
    </xf>
    <xf numFmtId="0" fontId="56" fillId="9" borderId="11" xfId="0" applyFont="1" applyFill="1" applyBorder="1" applyAlignment="1">
      <alignment horizontal="center" vertical="center" wrapText="1"/>
    </xf>
    <xf numFmtId="0" fontId="65" fillId="9" borderId="15" xfId="0" applyFont="1" applyFill="1" applyBorder="1" applyAlignment="1">
      <alignment horizontal="left" vertical="center" wrapText="1"/>
    </xf>
    <xf numFmtId="0" fontId="56" fillId="24" borderId="12" xfId="0" applyFont="1" applyFill="1" applyBorder="1" applyAlignment="1">
      <alignment horizontal="center" vertical="center" wrapText="1"/>
    </xf>
    <xf numFmtId="0" fontId="56" fillId="24" borderId="13" xfId="0" applyFont="1" applyFill="1" applyBorder="1" applyAlignment="1">
      <alignment horizontal="center" vertical="center" wrapText="1"/>
    </xf>
    <xf numFmtId="0" fontId="56" fillId="24" borderId="13" xfId="0" applyFont="1" applyFill="1" applyBorder="1" applyAlignment="1">
      <alignment vertical="center" wrapText="1"/>
    </xf>
    <xf numFmtId="0" fontId="56" fillId="9" borderId="15" xfId="0" applyFont="1" applyFill="1" applyBorder="1" applyAlignment="1">
      <alignment horizontal="justify" vertical="center" wrapText="1"/>
    </xf>
    <xf numFmtId="0" fontId="56" fillId="24" borderId="9" xfId="0" applyFont="1" applyFill="1" applyBorder="1" applyAlignment="1">
      <alignment horizontal="center" vertical="center" wrapText="1"/>
    </xf>
    <xf numFmtId="0" fontId="56" fillId="9" borderId="22" xfId="0" applyFont="1" applyFill="1" applyBorder="1" applyAlignment="1">
      <alignment horizontal="center" vertical="center" wrapText="1"/>
    </xf>
    <xf numFmtId="0" fontId="56" fillId="9" borderId="8" xfId="0" applyFont="1" applyFill="1" applyBorder="1" applyAlignment="1">
      <alignment horizontal="center" vertical="center" wrapText="1"/>
    </xf>
    <xf numFmtId="0" fontId="65" fillId="9" borderId="13" xfId="0" applyFont="1" applyFill="1" applyBorder="1" applyAlignment="1">
      <alignment horizontal="left" vertical="center" wrapText="1"/>
    </xf>
    <xf numFmtId="0" fontId="56" fillId="9" borderId="0" xfId="0" applyFont="1" applyFill="1" applyAlignment="1">
      <alignment horizontal="center" vertical="center" wrapText="1"/>
    </xf>
    <xf numFmtId="0" fontId="56" fillId="24" borderId="15" xfId="0" applyFont="1" applyFill="1" applyBorder="1" applyAlignment="1">
      <alignment horizontal="justify" vertical="center"/>
    </xf>
    <xf numFmtId="0" fontId="56" fillId="24" borderId="9" xfId="0" applyFont="1" applyFill="1" applyBorder="1" applyAlignment="1">
      <alignment horizontal="justify" vertical="center" wrapText="1"/>
    </xf>
    <xf numFmtId="0" fontId="56" fillId="24" borderId="23" xfId="0" applyFont="1" applyFill="1" applyBorder="1" applyAlignment="1">
      <alignment horizontal="justify" vertical="center"/>
    </xf>
    <xf numFmtId="0" fontId="56" fillId="24" borderId="11" xfId="0" applyFont="1" applyFill="1" applyBorder="1" applyAlignment="1">
      <alignment horizontal="justify" vertical="center"/>
    </xf>
    <xf numFmtId="9" fontId="56" fillId="24" borderId="15" xfId="0" applyNumberFormat="1" applyFont="1" applyFill="1" applyBorder="1" applyAlignment="1">
      <alignment horizontal="center" vertical="center" wrapText="1"/>
    </xf>
    <xf numFmtId="0" fontId="56" fillId="24" borderId="9" xfId="0" applyFont="1" applyFill="1" applyBorder="1" applyAlignment="1">
      <alignment horizontal="center" vertical="center"/>
    </xf>
    <xf numFmtId="0" fontId="56" fillId="9" borderId="21" xfId="0" applyFont="1" applyFill="1" applyBorder="1" applyAlignment="1">
      <alignment wrapText="1"/>
    </xf>
    <xf numFmtId="0" fontId="56" fillId="24" borderId="21" xfId="0" applyFont="1" applyFill="1" applyBorder="1" applyAlignment="1">
      <alignment horizontal="justify" vertical="center" wrapText="1"/>
    </xf>
    <xf numFmtId="0" fontId="56" fillId="9" borderId="9" xfId="0" applyFont="1" applyFill="1" applyBorder="1" applyAlignment="1">
      <alignment horizontal="center" vertical="center"/>
    </xf>
    <xf numFmtId="0" fontId="56" fillId="9" borderId="0" xfId="0" applyFont="1" applyFill="1" applyAlignment="1">
      <alignment vertical="center" wrapText="1"/>
    </xf>
    <xf numFmtId="0" fontId="56" fillId="9" borderId="28" xfId="0" applyFont="1" applyFill="1" applyBorder="1" applyAlignment="1">
      <alignment horizontal="left" vertical="center" wrapText="1"/>
    </xf>
    <xf numFmtId="0" fontId="56" fillId="24" borderId="9" xfId="0" applyFont="1" applyFill="1" applyBorder="1" applyAlignment="1">
      <alignment wrapText="1"/>
    </xf>
    <xf numFmtId="0" fontId="56" fillId="24" borderId="11" xfId="0" applyFont="1" applyFill="1" applyBorder="1" applyAlignment="1">
      <alignment horizontal="center" vertical="center"/>
    </xf>
    <xf numFmtId="0" fontId="56" fillId="24" borderId="22" xfId="0" applyFont="1" applyFill="1" applyBorder="1" applyAlignment="1">
      <alignment horizontal="center" vertical="center"/>
    </xf>
    <xf numFmtId="0" fontId="56" fillId="24" borderId="21" xfId="0" applyFont="1" applyFill="1" applyBorder="1" applyAlignment="1">
      <alignment horizontal="center" vertical="center"/>
    </xf>
    <xf numFmtId="0" fontId="56" fillId="24" borderId="9" xfId="0" applyFont="1" applyFill="1" applyBorder="1" applyAlignment="1">
      <alignment horizontal="justify" vertical="center"/>
    </xf>
    <xf numFmtId="0" fontId="56" fillId="9" borderId="21" xfId="0" applyFont="1" applyFill="1" applyBorder="1" applyAlignment="1">
      <alignment horizontal="center" vertical="center"/>
    </xf>
    <xf numFmtId="0" fontId="56" fillId="9" borderId="15" xfId="0" applyFont="1" applyFill="1" applyBorder="1" applyAlignment="1">
      <alignment horizontal="justify" vertical="center"/>
    </xf>
    <xf numFmtId="0" fontId="56" fillId="24" borderId="23" xfId="0" applyFont="1" applyFill="1" applyBorder="1" applyAlignment="1">
      <alignment vertical="center" wrapText="1"/>
    </xf>
    <xf numFmtId="0" fontId="56" fillId="24" borderId="14" xfId="0" applyFont="1" applyFill="1" applyBorder="1" applyAlignment="1">
      <alignment horizontal="justify" vertical="center" wrapText="1"/>
    </xf>
    <xf numFmtId="0" fontId="56" fillId="24" borderId="1" xfId="0" applyFont="1" applyFill="1" applyBorder="1" applyAlignment="1">
      <alignment horizontal="justify" vertical="center"/>
    </xf>
    <xf numFmtId="0" fontId="56" fillId="9" borderId="29" xfId="0" applyFont="1" applyFill="1" applyBorder="1" applyAlignment="1">
      <alignment horizontal="left" vertical="center" wrapText="1"/>
    </xf>
    <xf numFmtId="0" fontId="56" fillId="9" borderId="23" xfId="0" applyFont="1" applyFill="1" applyBorder="1" applyAlignment="1">
      <alignment horizontal="left" vertical="center" wrapText="1"/>
    </xf>
    <xf numFmtId="0" fontId="56" fillId="24" borderId="8" xfId="0" applyFont="1" applyFill="1" applyBorder="1" applyAlignment="1">
      <alignment horizontal="center" vertical="center"/>
    </xf>
    <xf numFmtId="0" fontId="56" fillId="24" borderId="21" xfId="0" applyFont="1" applyFill="1" applyBorder="1" applyAlignment="1">
      <alignment vertical="center" wrapText="1"/>
    </xf>
    <xf numFmtId="0" fontId="56" fillId="9" borderId="23" xfId="0" applyFont="1" applyFill="1" applyBorder="1" applyAlignment="1">
      <alignment vertical="center" wrapText="1"/>
    </xf>
    <xf numFmtId="0" fontId="56" fillId="9" borderId="21" xfId="0" applyFont="1" applyFill="1" applyBorder="1" applyAlignment="1">
      <alignment vertical="center" wrapText="1"/>
    </xf>
    <xf numFmtId="0" fontId="56" fillId="9" borderId="26" xfId="0" applyFont="1" applyFill="1" applyBorder="1" applyAlignment="1">
      <alignment horizontal="center" vertical="center"/>
    </xf>
    <xf numFmtId="0" fontId="56" fillId="9" borderId="23" xfId="0" applyFont="1" applyFill="1" applyBorder="1" applyAlignment="1">
      <alignment wrapText="1"/>
    </xf>
    <xf numFmtId="0" fontId="56" fillId="9" borderId="30" xfId="0" applyFont="1" applyFill="1" applyBorder="1" applyAlignment="1">
      <alignment vertical="center" wrapText="1"/>
    </xf>
    <xf numFmtId="0" fontId="56" fillId="24" borderId="21" xfId="0" applyFont="1" applyFill="1" applyBorder="1" applyAlignment="1">
      <alignment wrapText="1"/>
    </xf>
    <xf numFmtId="0" fontId="56" fillId="9" borderId="0" xfId="0" applyFont="1" applyFill="1" applyAlignment="1">
      <alignment horizontal="left" vertical="center" wrapText="1"/>
    </xf>
    <xf numFmtId="0" fontId="56" fillId="9" borderId="22" xfId="0" applyFont="1" applyFill="1" applyBorder="1" applyAlignment="1">
      <alignment horizontal="left" vertical="center" wrapText="1"/>
    </xf>
    <xf numFmtId="0" fontId="56" fillId="9" borderId="21" xfId="0" applyFont="1" applyFill="1" applyBorder="1" applyAlignment="1">
      <alignment horizontal="left" vertical="center" wrapText="1"/>
    </xf>
    <xf numFmtId="0" fontId="56" fillId="24" borderId="12" xfId="0" applyFont="1" applyFill="1" applyBorder="1" applyAlignment="1">
      <alignment horizontal="left" vertical="center" wrapText="1"/>
    </xf>
    <xf numFmtId="0" fontId="56" fillId="24" borderId="21" xfId="0" applyFont="1" applyFill="1" applyBorder="1" applyAlignment="1">
      <alignment horizontal="left" vertical="center" wrapText="1"/>
    </xf>
    <xf numFmtId="0" fontId="56" fillId="9" borderId="8" xfId="0" applyFont="1" applyFill="1" applyBorder="1" applyAlignment="1">
      <alignment horizontal="justify" vertical="center" wrapText="1"/>
    </xf>
    <xf numFmtId="0" fontId="56" fillId="9" borderId="9" xfId="0" applyFont="1" applyFill="1" applyBorder="1" applyAlignment="1">
      <alignment horizontal="justify" vertical="center" wrapText="1"/>
    </xf>
    <xf numFmtId="0" fontId="56" fillId="9" borderId="22" xfId="0" applyFont="1" applyFill="1" applyBorder="1" applyAlignment="1">
      <alignment horizontal="center" vertical="center"/>
    </xf>
    <xf numFmtId="0" fontId="56" fillId="24" borderId="22" xfId="0" applyFont="1" applyFill="1" applyBorder="1" applyAlignment="1">
      <alignment horizontal="center" vertical="center" wrapText="1"/>
    </xf>
    <xf numFmtId="0" fontId="56" fillId="24" borderId="27" xfId="0" applyFont="1" applyFill="1" applyBorder="1" applyAlignment="1">
      <alignment horizontal="left" vertical="center" wrapText="1"/>
    </xf>
    <xf numFmtId="0" fontId="56" fillId="9" borderId="27" xfId="0" applyFont="1" applyFill="1" applyBorder="1" applyAlignment="1">
      <alignment horizontal="left" vertical="center" wrapText="1"/>
    </xf>
    <xf numFmtId="0" fontId="56" fillId="24" borderId="13" xfId="0" applyFont="1" applyFill="1" applyBorder="1" applyAlignment="1">
      <alignment horizontal="justify" vertical="center" wrapText="1"/>
    </xf>
    <xf numFmtId="0" fontId="63" fillId="9" borderId="15" xfId="5" applyFont="1" applyFill="1" applyBorder="1" applyAlignment="1">
      <alignment horizontal="justify" vertical="center" wrapText="1"/>
    </xf>
    <xf numFmtId="0" fontId="56" fillId="24" borderId="8" xfId="0" applyFont="1" applyFill="1" applyBorder="1" applyAlignment="1">
      <alignment horizontal="center" vertical="center" wrapText="1"/>
    </xf>
    <xf numFmtId="0" fontId="63" fillId="24" borderId="15" xfId="5" applyFont="1" applyFill="1" applyBorder="1" applyAlignment="1">
      <alignment horizontal="justify" vertical="center" wrapText="1"/>
    </xf>
    <xf numFmtId="0" fontId="56" fillId="24" borderId="23" xfId="0" applyFont="1" applyFill="1" applyBorder="1" applyAlignment="1">
      <alignment horizontal="left" vertical="center" wrapText="1"/>
    </xf>
    <xf numFmtId="0" fontId="56" fillId="9" borderId="15" xfId="0" applyFont="1" applyFill="1" applyBorder="1" applyAlignment="1">
      <alignment horizontal="center" wrapText="1"/>
    </xf>
    <xf numFmtId="0" fontId="56" fillId="24" borderId="29" xfId="0" applyFont="1" applyFill="1" applyBorder="1" applyAlignment="1">
      <alignment horizontal="center" vertical="center" wrapText="1"/>
    </xf>
    <xf numFmtId="0" fontId="56" fillId="9" borderId="23" xfId="0" applyFont="1" applyFill="1" applyBorder="1" applyAlignment="1">
      <alignment horizontal="center" vertical="center" wrapText="1"/>
    </xf>
    <xf numFmtId="0" fontId="56" fillId="9" borderId="24" xfId="0" applyFont="1" applyFill="1" applyBorder="1" applyAlignment="1">
      <alignment horizontal="center" vertical="center" wrapText="1"/>
    </xf>
    <xf numFmtId="0" fontId="56" fillId="24" borderId="2" xfId="0" applyFont="1" applyFill="1" applyBorder="1" applyAlignment="1">
      <alignment horizontal="center" vertical="center" wrapText="1"/>
    </xf>
    <xf numFmtId="0" fontId="56" fillId="9" borderId="21" xfId="0" applyFont="1" applyFill="1" applyBorder="1" applyAlignment="1">
      <alignment horizontal="center" vertical="center" wrapText="1"/>
    </xf>
    <xf numFmtId="0" fontId="56" fillId="9" borderId="6" xfId="0" applyFont="1" applyFill="1" applyBorder="1" applyAlignment="1">
      <alignment horizontal="center" vertical="center" wrapText="1"/>
    </xf>
    <xf numFmtId="0" fontId="46" fillId="22" borderId="6" xfId="0" applyFont="1" applyFill="1" applyBorder="1" applyAlignment="1">
      <alignment horizontal="center" vertical="center" wrapText="1"/>
    </xf>
    <xf numFmtId="0" fontId="47" fillId="22" borderId="8" xfId="0" applyFont="1" applyFill="1" applyBorder="1" applyAlignment="1">
      <alignment horizontal="center" vertical="center" wrapText="1"/>
    </xf>
    <xf numFmtId="0" fontId="58" fillId="7" borderId="14" xfId="0" applyFont="1" applyFill="1" applyBorder="1" applyAlignment="1" applyProtection="1">
      <alignment horizontal="center" vertical="center" wrapText="1"/>
      <protection locked="0"/>
    </xf>
    <xf numFmtId="0" fontId="46" fillId="22" borderId="11" xfId="0" applyFont="1" applyFill="1" applyBorder="1" applyAlignment="1">
      <alignment horizontal="center" vertical="center"/>
    </xf>
    <xf numFmtId="9" fontId="46" fillId="24" borderId="15" xfId="0" applyNumberFormat="1" applyFont="1" applyFill="1" applyBorder="1" applyAlignment="1">
      <alignment horizontal="center" vertical="center"/>
    </xf>
    <xf numFmtId="0" fontId="46" fillId="24" borderId="15" xfId="0" applyFont="1" applyFill="1" applyBorder="1" applyAlignment="1">
      <alignment horizontal="center" vertical="center"/>
    </xf>
    <xf numFmtId="0" fontId="46" fillId="0" borderId="6" xfId="0" applyFont="1" applyBorder="1" applyAlignment="1">
      <alignment horizontal="center" vertical="center"/>
    </xf>
    <xf numFmtId="0" fontId="46" fillId="0" borderId="15" xfId="0" applyFont="1" applyBorder="1" applyAlignment="1">
      <alignment horizontal="center" vertical="center"/>
    </xf>
    <xf numFmtId="0" fontId="59" fillId="24" borderId="9" xfId="0" applyFont="1" applyFill="1" applyBorder="1" applyAlignment="1">
      <alignment vertical="center" wrapText="1"/>
    </xf>
    <xf numFmtId="0" fontId="46" fillId="22" borderId="11" xfId="0" applyFont="1" applyFill="1" applyBorder="1" applyAlignment="1">
      <alignment vertical="center" wrapText="1"/>
    </xf>
    <xf numFmtId="0" fontId="46" fillId="0" borderId="24" xfId="0" applyFont="1" applyBorder="1" applyAlignment="1">
      <alignment vertical="center" wrapText="1"/>
    </xf>
    <xf numFmtId="0" fontId="67" fillId="22" borderId="11" xfId="0" applyFont="1" applyFill="1" applyBorder="1" applyAlignment="1">
      <alignment vertical="center" wrapText="1"/>
    </xf>
    <xf numFmtId="0" fontId="46" fillId="9" borderId="15" xfId="0" applyFont="1" applyFill="1" applyBorder="1" applyAlignment="1">
      <alignment horizontal="center" vertical="center" wrapText="1"/>
    </xf>
    <xf numFmtId="0" fontId="46" fillId="24" borderId="15" xfId="0" applyFont="1" applyFill="1" applyBorder="1" applyAlignment="1">
      <alignment horizontal="center" vertical="center" wrapText="1"/>
    </xf>
    <xf numFmtId="0" fontId="46" fillId="0" borderId="8" xfId="0" applyFont="1" applyBorder="1" applyAlignment="1">
      <alignment vertical="center"/>
    </xf>
    <xf numFmtId="0" fontId="55" fillId="0" borderId="11" xfId="5" applyBorder="1" applyAlignment="1">
      <alignment horizontal="left" vertical="center" wrapText="1"/>
    </xf>
    <xf numFmtId="0" fontId="59" fillId="32" borderId="15" xfId="0" applyFont="1" applyFill="1" applyBorder="1" applyAlignment="1">
      <alignment horizontal="center" vertical="center" wrapText="1"/>
    </xf>
    <xf numFmtId="9" fontId="46" fillId="24" borderId="15" xfId="0" applyNumberFormat="1" applyFont="1" applyFill="1" applyBorder="1" applyAlignment="1">
      <alignment horizontal="center" vertical="center" wrapText="1"/>
    </xf>
    <xf numFmtId="0" fontId="46" fillId="24" borderId="11" xfId="0" applyFont="1" applyFill="1" applyBorder="1" applyAlignment="1">
      <alignment horizontal="center" vertical="center"/>
    </xf>
    <xf numFmtId="0" fontId="66" fillId="24" borderId="15" xfId="0" applyFont="1" applyFill="1" applyBorder="1" applyAlignment="1">
      <alignment horizontal="center" vertical="center"/>
    </xf>
    <xf numFmtId="0" fontId="46" fillId="24" borderId="22" xfId="0" applyFont="1" applyFill="1" applyBorder="1" applyAlignment="1">
      <alignment horizontal="center" vertical="center"/>
    </xf>
    <xf numFmtId="0" fontId="46" fillId="24" borderId="21" xfId="0" applyFont="1" applyFill="1" applyBorder="1" applyAlignment="1">
      <alignment horizontal="center" vertical="center"/>
    </xf>
    <xf numFmtId="0" fontId="46" fillId="24" borderId="15" xfId="0" applyFont="1" applyFill="1" applyBorder="1" applyAlignment="1">
      <alignment horizontal="justify" vertical="center" wrapText="1"/>
    </xf>
    <xf numFmtId="0" fontId="46" fillId="24" borderId="14" xfId="0" applyFont="1" applyFill="1" applyBorder="1" applyAlignment="1">
      <alignment horizontal="center" vertical="center" wrapText="1"/>
    </xf>
    <xf numFmtId="0" fontId="46" fillId="24" borderId="3" xfId="0" applyFont="1" applyFill="1" applyBorder="1" applyAlignment="1">
      <alignment horizontal="center" vertical="center" wrapText="1"/>
    </xf>
    <xf numFmtId="0" fontId="46" fillId="24" borderId="3" xfId="0" applyFont="1" applyFill="1" applyBorder="1" applyAlignment="1">
      <alignment horizontal="center" vertical="center"/>
    </xf>
    <xf numFmtId="9" fontId="46" fillId="9" borderId="15" xfId="0" applyNumberFormat="1" applyFont="1" applyFill="1" applyBorder="1" applyAlignment="1">
      <alignment horizontal="center" vertical="center"/>
    </xf>
    <xf numFmtId="9" fontId="46" fillId="9" borderId="15" xfId="0" applyNumberFormat="1" applyFont="1" applyFill="1" applyBorder="1" applyAlignment="1">
      <alignment horizontal="center" vertical="center" wrapText="1"/>
    </xf>
    <xf numFmtId="0" fontId="46" fillId="24" borderId="14" xfId="0" applyFont="1" applyFill="1" applyBorder="1" applyAlignment="1">
      <alignment vertical="center" wrapText="1"/>
    </xf>
    <xf numFmtId="0" fontId="46" fillId="24" borderId="3" xfId="0" applyFont="1" applyFill="1" applyBorder="1" applyAlignment="1">
      <alignment vertical="center"/>
    </xf>
    <xf numFmtId="0" fontId="46" fillId="9" borderId="21" xfId="0" applyFont="1" applyFill="1" applyBorder="1" applyAlignment="1">
      <alignment horizontal="center" vertical="center" wrapText="1"/>
    </xf>
    <xf numFmtId="0" fontId="46" fillId="9" borderId="15" xfId="0" applyFont="1" applyFill="1" applyBorder="1" applyAlignment="1">
      <alignment horizontal="center" vertical="center"/>
    </xf>
    <xf numFmtId="0" fontId="46" fillId="24" borderId="15" xfId="0" applyFont="1" applyFill="1" applyBorder="1" applyAlignment="1">
      <alignment vertical="center" wrapText="1"/>
    </xf>
    <xf numFmtId="0" fontId="46" fillId="24" borderId="3" xfId="0" applyFont="1" applyFill="1" applyBorder="1" applyAlignment="1">
      <alignment vertical="center" wrapText="1"/>
    </xf>
    <xf numFmtId="0" fontId="53" fillId="24" borderId="6" xfId="0" applyFont="1" applyFill="1" applyBorder="1" applyAlignment="1">
      <alignment horizontal="center" vertical="center" wrapText="1"/>
    </xf>
    <xf numFmtId="0" fontId="53" fillId="9" borderId="7" xfId="0" applyFont="1" applyFill="1" applyBorder="1" applyAlignment="1">
      <alignment horizontal="center" vertical="center" wrapText="1"/>
    </xf>
    <xf numFmtId="0" fontId="48" fillId="9" borderId="14" xfId="0" applyFont="1" applyFill="1" applyBorder="1" applyAlignment="1">
      <alignment horizontal="center" vertical="center" wrapText="1"/>
    </xf>
    <xf numFmtId="0" fontId="34" fillId="0" borderId="21" xfId="0" applyFont="1" applyBorder="1" applyAlignment="1">
      <alignment wrapText="1"/>
    </xf>
    <xf numFmtId="0" fontId="34" fillId="0" borderId="0" xfId="0" applyFont="1" applyAlignment="1">
      <alignment wrapText="1"/>
    </xf>
    <xf numFmtId="0" fontId="56" fillId="33" borderId="22" xfId="0" applyFont="1" applyFill="1" applyBorder="1" applyAlignment="1">
      <alignment horizontal="center" vertical="center" wrapText="1"/>
    </xf>
    <xf numFmtId="0" fontId="56" fillId="24" borderId="6" xfId="0" applyFont="1" applyFill="1" applyBorder="1" applyAlignment="1">
      <alignment horizontal="center" vertical="center" wrapText="1"/>
    </xf>
    <xf numFmtId="0" fontId="56" fillId="32" borderId="22" xfId="0" applyFont="1" applyFill="1" applyBorder="1" applyAlignment="1">
      <alignment horizontal="center" vertical="center" wrapText="1"/>
    </xf>
    <xf numFmtId="0" fontId="56" fillId="9" borderId="4" xfId="0" applyFont="1" applyFill="1" applyBorder="1" applyAlignment="1">
      <alignment horizontal="center" vertical="center" wrapText="1"/>
    </xf>
    <xf numFmtId="0" fontId="68" fillId="0" borderId="15" xfId="0" applyFont="1" applyBorder="1" applyAlignment="1">
      <alignment horizontal="center" vertical="center" wrapText="1"/>
    </xf>
    <xf numFmtId="0" fontId="68" fillId="0" borderId="13" xfId="0" applyFont="1" applyBorder="1" applyAlignment="1">
      <alignment horizontal="center" vertical="center" wrapText="1"/>
    </xf>
    <xf numFmtId="0" fontId="60" fillId="0" borderId="11" xfId="0" applyFont="1" applyBorder="1" applyAlignment="1">
      <alignment horizontal="center" vertical="center"/>
    </xf>
    <xf numFmtId="0" fontId="68" fillId="0" borderId="13" xfId="0" applyFont="1" applyBorder="1" applyAlignment="1">
      <alignment horizontal="center" vertical="center"/>
    </xf>
    <xf numFmtId="0" fontId="69" fillId="9" borderId="15" xfId="0" applyFont="1" applyFill="1" applyBorder="1" applyAlignment="1">
      <alignment horizontal="center" vertical="center"/>
    </xf>
    <xf numFmtId="0" fontId="60" fillId="0" borderId="11" xfId="0" applyFont="1" applyBorder="1" applyAlignment="1">
      <alignment horizontal="center" vertical="center" wrapText="1"/>
    </xf>
    <xf numFmtId="0" fontId="68" fillId="9" borderId="13" xfId="0" applyFont="1" applyFill="1" applyBorder="1" applyAlignment="1">
      <alignment horizontal="center" vertical="center"/>
    </xf>
    <xf numFmtId="0" fontId="60" fillId="0" borderId="13" xfId="0" applyFont="1" applyBorder="1" applyAlignment="1">
      <alignment horizontal="center" vertical="center" wrapText="1"/>
    </xf>
    <xf numFmtId="0" fontId="68" fillId="0" borderId="15" xfId="0" applyFont="1" applyBorder="1" applyAlignment="1">
      <alignment horizontal="center" vertical="center"/>
    </xf>
    <xf numFmtId="0" fontId="69" fillId="22" borderId="15" xfId="0" applyFont="1" applyFill="1" applyBorder="1" applyAlignment="1">
      <alignment horizontal="center" vertical="center" wrapText="1"/>
    </xf>
    <xf numFmtId="0" fontId="69" fillId="22" borderId="11" xfId="0" applyFont="1" applyFill="1" applyBorder="1" applyAlignment="1">
      <alignment horizontal="center" vertical="center" wrapText="1"/>
    </xf>
    <xf numFmtId="0" fontId="69" fillId="9" borderId="15" xfId="0" applyFont="1" applyFill="1" applyBorder="1" applyAlignment="1">
      <alignment horizontal="center" vertical="center" wrapText="1"/>
    </xf>
    <xf numFmtId="0" fontId="70" fillId="9" borderId="15" xfId="4" applyFont="1" applyFill="1" applyBorder="1" applyAlignment="1">
      <alignment horizontal="center" vertical="center" wrapText="1"/>
    </xf>
    <xf numFmtId="0" fontId="60" fillId="9" borderId="15" xfId="0" applyFont="1" applyFill="1" applyBorder="1" applyAlignment="1">
      <alignment horizontal="center" vertical="center" wrapText="1"/>
    </xf>
    <xf numFmtId="0" fontId="60" fillId="0" borderId="15" xfId="0" applyFont="1" applyBorder="1" applyAlignment="1">
      <alignment horizontal="center" vertical="center" wrapText="1"/>
    </xf>
    <xf numFmtId="0" fontId="60" fillId="0" borderId="21" xfId="0" applyFont="1" applyBorder="1" applyAlignment="1">
      <alignment horizontal="center" vertical="center"/>
    </xf>
    <xf numFmtId="0" fontId="68" fillId="0" borderId="21" xfId="0" applyFont="1" applyBorder="1" applyAlignment="1">
      <alignment horizontal="center" vertical="center" wrapText="1"/>
    </xf>
    <xf numFmtId="0" fontId="69" fillId="9" borderId="13" xfId="0" applyFont="1" applyFill="1" applyBorder="1" applyAlignment="1">
      <alignment horizontal="center" vertical="center" wrapText="1"/>
    </xf>
    <xf numFmtId="0" fontId="68" fillId="9" borderId="15" xfId="0" applyFont="1" applyFill="1" applyBorder="1" applyAlignment="1">
      <alignment horizontal="center" vertical="center" wrapText="1"/>
    </xf>
    <xf numFmtId="0" fontId="68" fillId="9" borderId="13" xfId="0" applyFont="1" applyFill="1" applyBorder="1" applyAlignment="1">
      <alignment horizontal="center" vertical="center" wrapText="1"/>
    </xf>
    <xf numFmtId="0" fontId="60" fillId="0" borderId="8" xfId="0" applyFont="1" applyBorder="1" applyAlignment="1">
      <alignment horizontal="center" vertical="center"/>
    </xf>
    <xf numFmtId="0" fontId="60" fillId="0" borderId="8" xfId="0" applyFont="1" applyBorder="1" applyAlignment="1">
      <alignment horizontal="center" vertical="center" wrapText="1"/>
    </xf>
    <xf numFmtId="0" fontId="60" fillId="23" borderId="15" xfId="0" applyFont="1" applyFill="1" applyBorder="1" applyAlignment="1">
      <alignment horizontal="center" vertical="center"/>
    </xf>
    <xf numFmtId="0" fontId="68" fillId="22" borderId="15" xfId="0" applyFont="1" applyFill="1" applyBorder="1" applyAlignment="1">
      <alignment horizontal="center" vertical="center"/>
    </xf>
    <xf numFmtId="0" fontId="69" fillId="22" borderId="15" xfId="0" applyFont="1" applyFill="1" applyBorder="1" applyAlignment="1">
      <alignment horizontal="center" vertical="center"/>
    </xf>
    <xf numFmtId="0" fontId="69" fillId="9" borderId="14" xfId="0" applyFont="1" applyFill="1" applyBorder="1" applyAlignment="1">
      <alignment horizontal="center" vertical="center" wrapText="1"/>
    </xf>
    <xf numFmtId="0" fontId="68" fillId="0" borderId="12" xfId="0" applyFont="1" applyBorder="1" applyAlignment="1">
      <alignment horizontal="center" vertical="center" wrapText="1"/>
    </xf>
    <xf numFmtId="0" fontId="69" fillId="9" borderId="14" xfId="0" applyFont="1" applyFill="1" applyBorder="1" applyAlignment="1">
      <alignment horizontal="center" vertical="center"/>
    </xf>
    <xf numFmtId="0" fontId="68" fillId="0" borderId="8" xfId="0" applyFont="1" applyBorder="1" applyAlignment="1">
      <alignment horizontal="center" vertical="center" wrapText="1"/>
    </xf>
    <xf numFmtId="0" fontId="69" fillId="9" borderId="13" xfId="0" applyFont="1" applyFill="1" applyBorder="1" applyAlignment="1">
      <alignment horizontal="center" vertical="center"/>
    </xf>
    <xf numFmtId="0" fontId="71" fillId="0" borderId="15" xfId="0" applyFont="1" applyBorder="1" applyAlignment="1">
      <alignment horizontal="center" vertical="center"/>
    </xf>
    <xf numFmtId="0" fontId="68" fillId="0" borderId="0" xfId="0" applyFont="1" applyAlignment="1">
      <alignment horizontal="center" vertical="center" wrapText="1"/>
    </xf>
    <xf numFmtId="0" fontId="68" fillId="0" borderId="6" xfId="0" applyFont="1" applyBorder="1" applyAlignment="1">
      <alignment horizontal="center" vertical="center" wrapText="1"/>
    </xf>
    <xf numFmtId="0" fontId="60" fillId="0" borderId="26" xfId="0" applyFont="1" applyBorder="1" applyAlignment="1">
      <alignment horizontal="center" vertical="center"/>
    </xf>
    <xf numFmtId="0" fontId="72" fillId="9" borderId="21" xfId="0" applyFont="1" applyFill="1" applyBorder="1" applyAlignment="1">
      <alignment horizontal="center" vertical="center" wrapText="1"/>
    </xf>
    <xf numFmtId="0" fontId="73" fillId="0" borderId="21" xfId="0" applyFont="1" applyBorder="1" applyAlignment="1">
      <alignment horizontal="left" vertical="center" wrapText="1"/>
    </xf>
    <xf numFmtId="0" fontId="73" fillId="0" borderId="23" xfId="0" applyFont="1" applyBorder="1" applyAlignment="1">
      <alignment horizontal="left" vertical="center" wrapText="1"/>
    </xf>
    <xf numFmtId="0" fontId="73" fillId="0" borderId="23" xfId="0" applyFont="1" applyBorder="1" applyAlignment="1">
      <alignment vertical="center" wrapText="1"/>
    </xf>
    <xf numFmtId="0" fontId="72" fillId="9" borderId="21" xfId="0" applyFont="1" applyFill="1" applyBorder="1" applyAlignment="1" applyProtection="1">
      <alignment horizontal="justify" vertical="center"/>
      <protection hidden="1"/>
    </xf>
    <xf numFmtId="0" fontId="72" fillId="9" borderId="21" xfId="0" applyFont="1" applyFill="1" applyBorder="1" applyAlignment="1" applyProtection="1">
      <alignment horizontal="justify" vertical="center" wrapText="1"/>
      <protection locked="0"/>
    </xf>
    <xf numFmtId="0" fontId="72" fillId="0" borderId="21" xfId="0" applyFont="1" applyBorder="1" applyAlignment="1" applyProtection="1">
      <alignment horizontal="center" vertical="center" wrapText="1"/>
      <protection hidden="1"/>
    </xf>
    <xf numFmtId="9" fontId="72" fillId="0" borderId="21" xfId="2" applyFont="1" applyBorder="1" applyAlignment="1">
      <alignment horizontal="center" vertical="center" wrapText="1"/>
    </xf>
    <xf numFmtId="0" fontId="72" fillId="0" borderId="21" xfId="0" applyFont="1" applyBorder="1" applyAlignment="1">
      <alignment horizontal="center" vertical="center" wrapText="1"/>
    </xf>
    <xf numFmtId="0" fontId="75" fillId="0" borderId="21" xfId="0" applyFont="1" applyBorder="1" applyAlignment="1">
      <alignment horizontal="center" vertical="center" wrapText="1"/>
    </xf>
    <xf numFmtId="0" fontId="72" fillId="0" borderId="21" xfId="0" applyFont="1" applyBorder="1" applyAlignment="1" applyProtection="1">
      <alignment horizontal="center" vertical="center" wrapText="1"/>
      <protection locked="0"/>
    </xf>
    <xf numFmtId="9" fontId="72" fillId="0" borderId="21" xfId="2" applyFont="1" applyFill="1" applyBorder="1" applyAlignment="1" applyProtection="1">
      <alignment horizontal="center" vertical="center" wrapText="1"/>
      <protection locked="0"/>
    </xf>
    <xf numFmtId="9" fontId="72" fillId="0" borderId="21" xfId="0" applyNumberFormat="1" applyFont="1" applyBorder="1" applyAlignment="1">
      <alignment horizontal="center" vertical="center"/>
    </xf>
    <xf numFmtId="9" fontId="72" fillId="0" borderId="21" xfId="2" applyFont="1" applyBorder="1" applyAlignment="1">
      <alignment horizontal="center" vertical="center"/>
    </xf>
    <xf numFmtId="0" fontId="72" fillId="0" borderId="21" xfId="0" applyFont="1" applyBorder="1" applyAlignment="1">
      <alignment horizontal="center" vertical="center"/>
    </xf>
    <xf numFmtId="0" fontId="35" fillId="9" borderId="21" xfId="0" applyFont="1" applyFill="1" applyBorder="1" applyAlignment="1">
      <alignment horizontal="center" vertical="center" wrapText="1"/>
    </xf>
    <xf numFmtId="0" fontId="72" fillId="9" borderId="21" xfId="0" applyFont="1" applyFill="1" applyBorder="1" applyAlignment="1">
      <alignment horizontal="justify" vertical="center" wrapText="1"/>
    </xf>
    <xf numFmtId="0" fontId="73" fillId="0" borderId="22" xfId="0" applyFont="1" applyBorder="1" applyAlignment="1">
      <alignment horizontal="left" vertical="center" wrapText="1"/>
    </xf>
    <xf numFmtId="0" fontId="75" fillId="0" borderId="21" xfId="0" applyFont="1" applyBorder="1" applyAlignment="1">
      <alignment vertical="center" wrapText="1"/>
    </xf>
    <xf numFmtId="0" fontId="72" fillId="9" borderId="26" xfId="0" applyFont="1" applyFill="1" applyBorder="1" applyAlignment="1" applyProtection="1">
      <alignment horizontal="justify" vertical="center"/>
      <protection hidden="1"/>
    </xf>
    <xf numFmtId="0" fontId="73" fillId="0" borderId="21" xfId="3" applyFont="1" applyBorder="1" applyAlignment="1" applyProtection="1">
      <alignment horizontal="left" vertical="center" wrapText="1"/>
      <protection locked="0"/>
    </xf>
    <xf numFmtId="9" fontId="72" fillId="9" borderId="21" xfId="2" applyFont="1" applyFill="1" applyBorder="1" applyAlignment="1">
      <alignment horizontal="center" vertical="center"/>
    </xf>
    <xf numFmtId="9" fontId="56" fillId="9" borderId="11" xfId="0" applyNumberFormat="1" applyFont="1" applyFill="1" applyBorder="1" applyAlignment="1">
      <alignment horizontal="center" vertical="center"/>
    </xf>
    <xf numFmtId="0" fontId="56" fillId="9" borderId="3" xfId="0" applyFont="1" applyFill="1" applyBorder="1" applyAlignment="1">
      <alignment horizontal="center" vertical="center" wrapText="1"/>
    </xf>
    <xf numFmtId="0" fontId="48" fillId="9" borderId="13" xfId="0" applyFont="1" applyFill="1" applyBorder="1" applyAlignment="1" applyProtection="1">
      <alignment horizontal="justify" vertical="center" wrapText="1"/>
      <protection locked="0"/>
    </xf>
    <xf numFmtId="0" fontId="48" fillId="0" borderId="13" xfId="0" applyFont="1" applyBorder="1" applyAlignment="1">
      <alignment horizontal="center" vertical="center"/>
    </xf>
    <xf numFmtId="0" fontId="77" fillId="0" borderId="21" xfId="0" applyFont="1" applyBorder="1" applyAlignment="1">
      <alignment wrapText="1"/>
    </xf>
    <xf numFmtId="0" fontId="46" fillId="0" borderId="15" xfId="0" applyFont="1" applyBorder="1" applyAlignment="1">
      <alignment vertical="center" wrapText="1"/>
    </xf>
    <xf numFmtId="0" fontId="46" fillId="28" borderId="15" xfId="0" applyFont="1" applyFill="1" applyBorder="1" applyAlignment="1">
      <alignment horizontal="center" vertical="center" wrapText="1"/>
    </xf>
    <xf numFmtId="0" fontId="56" fillId="35" borderId="15" xfId="0" applyFont="1" applyFill="1" applyBorder="1" applyAlignment="1">
      <alignment horizontal="center" vertical="center" wrapText="1"/>
    </xf>
    <xf numFmtId="0" fontId="56" fillId="36" borderId="13" xfId="0" applyFont="1" applyFill="1" applyBorder="1" applyAlignment="1">
      <alignment horizontal="center" vertical="center" wrapText="1"/>
    </xf>
    <xf numFmtId="0" fontId="56" fillId="35" borderId="15" xfId="0" applyFont="1" applyFill="1" applyBorder="1" applyAlignment="1">
      <alignment horizontal="justify" vertical="center" wrapText="1"/>
    </xf>
    <xf numFmtId="0" fontId="56" fillId="35" borderId="15" xfId="0" applyFont="1" applyFill="1" applyBorder="1" applyAlignment="1">
      <alignment horizontal="center" vertical="center"/>
    </xf>
    <xf numFmtId="9" fontId="56" fillId="36" borderId="15" xfId="0" applyNumberFormat="1" applyFont="1" applyFill="1" applyBorder="1" applyAlignment="1">
      <alignment horizontal="center" vertical="center"/>
    </xf>
    <xf numFmtId="9" fontId="56" fillId="36" borderId="15" xfId="0" applyNumberFormat="1" applyFont="1" applyFill="1" applyBorder="1" applyAlignment="1">
      <alignment horizontal="center" vertical="center" wrapText="1"/>
    </xf>
    <xf numFmtId="0" fontId="59" fillId="36" borderId="15" xfId="3" applyFont="1" applyFill="1" applyBorder="1" applyAlignment="1" applyProtection="1">
      <alignment horizontal="center" vertical="center" wrapText="1"/>
      <protection locked="0"/>
    </xf>
    <xf numFmtId="0" fontId="56" fillId="36" borderId="15" xfId="0" applyFont="1" applyFill="1" applyBorder="1" applyAlignment="1">
      <alignment horizontal="center" vertical="center"/>
    </xf>
    <xf numFmtId="0" fontId="59" fillId="36" borderId="15" xfId="0" applyFont="1" applyFill="1" applyBorder="1" applyAlignment="1">
      <alignment horizontal="center" vertical="center" wrapText="1"/>
    </xf>
    <xf numFmtId="0" fontId="56" fillId="35" borderId="9" xfId="0" applyFont="1" applyFill="1" applyBorder="1" applyAlignment="1">
      <alignment horizontal="center" vertical="center"/>
    </xf>
    <xf numFmtId="0" fontId="56" fillId="35" borderId="13" xfId="0" applyFont="1" applyFill="1" applyBorder="1" applyAlignment="1">
      <alignment horizontal="center" vertical="center" wrapText="1"/>
    </xf>
    <xf numFmtId="14" fontId="59" fillId="36" borderId="15" xfId="0" applyNumberFormat="1" applyFont="1" applyFill="1" applyBorder="1" applyAlignment="1">
      <alignment horizontal="center" vertical="center" wrapText="1"/>
    </xf>
    <xf numFmtId="0" fontId="59" fillId="35" borderId="15" xfId="0" applyFont="1" applyFill="1" applyBorder="1" applyAlignment="1">
      <alignment horizontal="center" vertical="center"/>
    </xf>
    <xf numFmtId="0" fontId="48" fillId="36" borderId="26" xfId="0" applyFont="1" applyFill="1" applyBorder="1" applyAlignment="1">
      <alignment horizontal="center"/>
    </xf>
    <xf numFmtId="0" fontId="67" fillId="0" borderId="13" xfId="0" applyFont="1" applyBorder="1" applyAlignment="1">
      <alignment horizontal="center" vertical="center" wrapText="1"/>
    </xf>
    <xf numFmtId="0" fontId="46" fillId="22" borderId="9" xfId="0" applyFont="1" applyFill="1" applyBorder="1" applyAlignment="1">
      <alignment horizontal="justify" vertical="center" wrapText="1"/>
    </xf>
    <xf numFmtId="0" fontId="46" fillId="22" borderId="11" xfId="0" applyFont="1" applyFill="1" applyBorder="1" applyAlignment="1">
      <alignment horizontal="justify" vertical="center" wrapText="1"/>
    </xf>
    <xf numFmtId="0" fontId="46" fillId="22" borderId="15" xfId="0" applyFont="1" applyFill="1" applyBorder="1" applyAlignment="1">
      <alignment horizontal="center" vertical="center"/>
    </xf>
    <xf numFmtId="0" fontId="46" fillId="0" borderId="9" xfId="0" applyFont="1" applyBorder="1" applyAlignment="1">
      <alignment horizontal="center" vertical="center" wrapText="1"/>
    </xf>
    <xf numFmtId="0" fontId="34" fillId="0" borderId="0" xfId="0" applyFont="1" applyAlignment="1">
      <alignment horizontal="center" vertical="center"/>
    </xf>
    <xf numFmtId="0" fontId="46" fillId="28" borderId="15" xfId="0" applyFont="1" applyFill="1" applyBorder="1" applyAlignment="1">
      <alignment horizontal="center" vertical="center"/>
    </xf>
    <xf numFmtId="0" fontId="53" fillId="22" borderId="13" xfId="0" applyFont="1" applyFill="1" applyBorder="1" applyAlignment="1">
      <alignment horizontal="center" vertical="center" wrapText="1"/>
    </xf>
    <xf numFmtId="0" fontId="56" fillId="0" borderId="15" xfId="0" applyFont="1" applyBorder="1" applyAlignment="1">
      <alignment horizontal="center" vertical="center" wrapText="1"/>
    </xf>
    <xf numFmtId="0" fontId="53" fillId="24" borderId="13" xfId="0" applyFont="1" applyFill="1" applyBorder="1" applyAlignment="1">
      <alignment horizontal="center" vertical="center" wrapText="1"/>
    </xf>
    <xf numFmtId="17" fontId="59" fillId="32" borderId="15" xfId="0" applyNumberFormat="1" applyFont="1" applyFill="1" applyBorder="1" applyAlignment="1">
      <alignment horizontal="center" vertical="center" wrapText="1"/>
    </xf>
    <xf numFmtId="0" fontId="18" fillId="12" borderId="9" xfId="0" applyFont="1" applyFill="1" applyBorder="1" applyAlignment="1" applyProtection="1">
      <alignment horizontal="center" vertical="center" wrapText="1"/>
      <protection locked="0"/>
    </xf>
    <xf numFmtId="0" fontId="18" fillId="12" borderId="10" xfId="0" applyFont="1" applyFill="1" applyBorder="1" applyAlignment="1" applyProtection="1">
      <alignment horizontal="center" vertical="center" wrapText="1"/>
      <protection locked="0"/>
    </xf>
    <xf numFmtId="0" fontId="18" fillId="12" borderId="11" xfId="0" applyFont="1" applyFill="1" applyBorder="1" applyAlignment="1" applyProtection="1">
      <alignment horizontal="center" vertical="center" wrapText="1"/>
      <protection locked="0"/>
    </xf>
    <xf numFmtId="0" fontId="21" fillId="6" borderId="14" xfId="0" applyFont="1" applyFill="1" applyBorder="1" applyAlignment="1" applyProtection="1">
      <alignment horizontal="center" vertical="center" wrapText="1"/>
      <protection locked="0"/>
    </xf>
    <xf numFmtId="0" fontId="21" fillId="6" borderId="13" xfId="0" applyFont="1" applyFill="1" applyBorder="1" applyAlignment="1" applyProtection="1">
      <alignment horizontal="center" vertical="center" wrapText="1"/>
      <protection locked="0"/>
    </xf>
    <xf numFmtId="0" fontId="17" fillId="12" borderId="1" xfId="0" applyFont="1" applyFill="1" applyBorder="1" applyAlignment="1" applyProtection="1">
      <alignment horizontal="center" vertical="center" wrapText="1"/>
      <protection locked="0"/>
    </xf>
    <xf numFmtId="0" fontId="17" fillId="12" borderId="3" xfId="0" applyFont="1" applyFill="1" applyBorder="1" applyAlignment="1" applyProtection="1">
      <alignment horizontal="center" vertical="center" wrapText="1"/>
      <protection locked="0"/>
    </xf>
    <xf numFmtId="0" fontId="17" fillId="12" borderId="6" xfId="0" applyFont="1" applyFill="1" applyBorder="1" applyAlignment="1" applyProtection="1">
      <alignment horizontal="center" vertical="center" wrapText="1"/>
      <protection locked="0"/>
    </xf>
    <xf numFmtId="0" fontId="17" fillId="12" borderId="8" xfId="0" applyFont="1" applyFill="1" applyBorder="1" applyAlignment="1" applyProtection="1">
      <alignment horizontal="center" vertical="center" wrapText="1"/>
      <protection locked="0"/>
    </xf>
    <xf numFmtId="0" fontId="17" fillId="4" borderId="9" xfId="0" applyFont="1" applyFill="1" applyBorder="1" applyAlignment="1" applyProtection="1">
      <alignment horizontal="center" vertical="center"/>
      <protection locked="0"/>
    </xf>
    <xf numFmtId="0" fontId="17" fillId="4" borderId="10" xfId="0" applyFont="1" applyFill="1" applyBorder="1" applyAlignment="1" applyProtection="1">
      <alignment horizontal="center" vertical="center"/>
      <protection locked="0"/>
    </xf>
    <xf numFmtId="0" fontId="17" fillId="4" borderId="11" xfId="0" applyFont="1" applyFill="1" applyBorder="1" applyAlignment="1" applyProtection="1">
      <alignment horizontal="center" vertical="center"/>
      <protection locked="0"/>
    </xf>
    <xf numFmtId="0" fontId="45" fillId="28" borderId="14" xfId="0" applyFont="1" applyFill="1" applyBorder="1" applyAlignment="1" applyProtection="1">
      <alignment horizontal="center" vertical="center" wrapText="1"/>
      <protection locked="0"/>
    </xf>
    <xf numFmtId="0" fontId="45" fillId="28" borderId="13" xfId="0" applyFont="1" applyFill="1" applyBorder="1" applyAlignment="1" applyProtection="1">
      <alignment horizontal="center" vertical="center" wrapText="1"/>
      <protection locked="0"/>
    </xf>
    <xf numFmtId="0" fontId="27" fillId="0" borderId="1" xfId="0" applyFont="1" applyBorder="1" applyAlignment="1">
      <alignment horizontal="center" vertical="center"/>
    </xf>
    <xf numFmtId="0" fontId="27" fillId="0" borderId="2" xfId="0" applyFont="1" applyBorder="1" applyAlignment="1">
      <alignment horizontal="center" vertical="center"/>
    </xf>
    <xf numFmtId="0" fontId="27" fillId="0" borderId="3" xfId="0" applyFont="1" applyBorder="1" applyAlignment="1">
      <alignment horizontal="center" vertical="center"/>
    </xf>
    <xf numFmtId="0" fontId="27" fillId="0" borderId="4" xfId="0" applyFont="1" applyBorder="1" applyAlignment="1">
      <alignment horizontal="center" vertical="center"/>
    </xf>
    <xf numFmtId="0" fontId="27" fillId="0" borderId="0" xfId="0" applyFont="1" applyAlignment="1">
      <alignment horizontal="center" vertical="center"/>
    </xf>
    <xf numFmtId="0" fontId="27" fillId="0" borderId="5" xfId="0" applyFont="1" applyBorder="1" applyAlignment="1">
      <alignment horizontal="center" vertical="center"/>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8" xfId="0" applyFont="1" applyBorder="1" applyAlignment="1">
      <alignment horizontal="center" vertical="center"/>
    </xf>
    <xf numFmtId="0" fontId="16" fillId="2" borderId="1" xfId="0" applyFont="1" applyFill="1" applyBorder="1" applyAlignment="1" applyProtection="1">
      <alignment horizontal="center" vertical="center"/>
      <protection locked="0"/>
    </xf>
    <xf numFmtId="0" fontId="16" fillId="2" borderId="2" xfId="0" applyFont="1" applyFill="1" applyBorder="1" applyAlignment="1" applyProtection="1">
      <alignment horizontal="center" vertical="center"/>
      <protection locked="0"/>
    </xf>
    <xf numFmtId="0" fontId="16" fillId="2" borderId="3" xfId="0" applyFont="1" applyFill="1" applyBorder="1" applyAlignment="1" applyProtection="1">
      <alignment horizontal="center" vertical="center"/>
      <protection locked="0"/>
    </xf>
    <xf numFmtId="0" fontId="16" fillId="2" borderId="4" xfId="0" applyFont="1" applyFill="1" applyBorder="1" applyAlignment="1" applyProtection="1">
      <alignment horizontal="center" vertical="center"/>
      <protection locked="0"/>
    </xf>
    <xf numFmtId="0" fontId="16" fillId="2" borderId="0" xfId="0" applyFont="1" applyFill="1" applyAlignment="1" applyProtection="1">
      <alignment horizontal="center" vertical="center"/>
      <protection locked="0"/>
    </xf>
    <xf numFmtId="0" fontId="16" fillId="2" borderId="5" xfId="0" applyFont="1" applyFill="1" applyBorder="1" applyAlignment="1" applyProtection="1">
      <alignment horizontal="center" vertical="center"/>
      <protection locked="0"/>
    </xf>
    <xf numFmtId="0" fontId="16" fillId="2" borderId="6" xfId="0" applyFont="1" applyFill="1" applyBorder="1" applyAlignment="1" applyProtection="1">
      <alignment horizontal="center" vertical="center"/>
      <protection locked="0"/>
    </xf>
    <xf numFmtId="0" fontId="16" fillId="2" borderId="7" xfId="0" applyFont="1" applyFill="1" applyBorder="1" applyAlignment="1" applyProtection="1">
      <alignment horizontal="center" vertical="center"/>
      <protection locked="0"/>
    </xf>
    <xf numFmtId="0" fontId="16" fillId="2" borderId="8" xfId="0" applyFont="1" applyFill="1" applyBorder="1" applyAlignment="1" applyProtection="1">
      <alignment horizontal="center" vertical="center"/>
      <protection locked="0"/>
    </xf>
    <xf numFmtId="0" fontId="16" fillId="3" borderId="1" xfId="0" applyFont="1"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4" xfId="0" applyFont="1" applyFill="1" applyBorder="1" applyAlignment="1">
      <alignment horizontal="center" vertical="center"/>
    </xf>
    <xf numFmtId="0" fontId="16" fillId="3" borderId="0" xfId="0" applyFont="1" applyFill="1" applyAlignment="1">
      <alignment horizontal="center" vertical="center"/>
    </xf>
    <xf numFmtId="0" fontId="16" fillId="3" borderId="5" xfId="0" applyFont="1" applyFill="1" applyBorder="1" applyAlignment="1">
      <alignment horizontal="center" vertical="center"/>
    </xf>
    <xf numFmtId="0" fontId="16" fillId="3" borderId="6" xfId="0" applyFont="1" applyFill="1" applyBorder="1" applyAlignment="1">
      <alignment horizontal="center" vertical="center"/>
    </xf>
    <xf numFmtId="0" fontId="16" fillId="3" borderId="7" xfId="0" applyFont="1" applyFill="1" applyBorder="1" applyAlignment="1">
      <alignment horizontal="center" vertical="center"/>
    </xf>
    <xf numFmtId="0" fontId="16" fillId="3" borderId="8" xfId="0" applyFont="1" applyFill="1"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20" fillId="6" borderId="1" xfId="0" applyFont="1" applyFill="1" applyBorder="1" applyAlignment="1" applyProtection="1">
      <alignment horizontal="center" vertical="center" wrapText="1"/>
      <protection locked="0"/>
    </xf>
    <xf numFmtId="0" fontId="20" fillId="6" borderId="2" xfId="0" applyFont="1" applyFill="1" applyBorder="1" applyAlignment="1" applyProtection="1">
      <alignment horizontal="center" vertical="center" wrapText="1"/>
      <protection locked="0"/>
    </xf>
    <xf numFmtId="0" fontId="20" fillId="6" borderId="3" xfId="0" applyFont="1" applyFill="1" applyBorder="1" applyAlignment="1" applyProtection="1">
      <alignment horizontal="center" vertical="center" wrapText="1"/>
      <protection locked="0"/>
    </xf>
    <xf numFmtId="0" fontId="20" fillId="6" borderId="6" xfId="0" applyFont="1" applyFill="1" applyBorder="1" applyAlignment="1" applyProtection="1">
      <alignment horizontal="center" vertical="center" wrapText="1"/>
      <protection locked="0"/>
    </xf>
    <xf numFmtId="0" fontId="20" fillId="6" borderId="7" xfId="0" applyFont="1" applyFill="1" applyBorder="1" applyAlignment="1" applyProtection="1">
      <alignment horizontal="center" vertical="center" wrapText="1"/>
      <protection locked="0"/>
    </xf>
    <xf numFmtId="0" fontId="20" fillId="6" borderId="8" xfId="0" applyFont="1" applyFill="1" applyBorder="1" applyAlignment="1" applyProtection="1">
      <alignment horizontal="center" vertical="center" wrapText="1"/>
      <protection locked="0"/>
    </xf>
    <xf numFmtId="0" fontId="1" fillId="4" borderId="9" xfId="0" applyFont="1" applyFill="1" applyBorder="1" applyAlignment="1" applyProtection="1">
      <alignment horizontal="center" vertical="center"/>
      <protection locked="0"/>
    </xf>
    <xf numFmtId="0" fontId="1" fillId="4" borderId="10" xfId="0" applyFont="1" applyFill="1" applyBorder="1" applyAlignment="1" applyProtection="1">
      <alignment horizontal="center" vertical="center"/>
      <protection locked="0"/>
    </xf>
    <xf numFmtId="0" fontId="1" fillId="4" borderId="11" xfId="0" applyFont="1" applyFill="1" applyBorder="1" applyAlignment="1" applyProtection="1">
      <alignment horizontal="center" vertical="center"/>
      <protection locked="0"/>
    </xf>
    <xf numFmtId="0" fontId="2" fillId="10" borderId="1" xfId="0" applyFont="1" applyFill="1" applyBorder="1" applyAlignment="1" applyProtection="1">
      <alignment horizontal="center" vertical="center" wrapText="1"/>
      <protection locked="0"/>
    </xf>
    <xf numFmtId="0" fontId="2" fillId="10" borderId="3" xfId="0" applyFont="1" applyFill="1" applyBorder="1" applyAlignment="1" applyProtection="1">
      <alignment horizontal="center" vertical="center" wrapText="1"/>
      <protection locked="0"/>
    </xf>
    <xf numFmtId="0" fontId="2" fillId="10" borderId="6" xfId="0" applyFont="1" applyFill="1" applyBorder="1" applyAlignment="1" applyProtection="1">
      <alignment horizontal="center" vertical="center" wrapText="1"/>
      <protection locked="0"/>
    </xf>
    <xf numFmtId="0" fontId="2" fillId="10" borderId="8" xfId="0" applyFont="1" applyFill="1" applyBorder="1" applyAlignment="1" applyProtection="1">
      <alignment horizontal="center" vertical="center" wrapText="1"/>
      <protection locked="0"/>
    </xf>
    <xf numFmtId="0" fontId="62" fillId="7" borderId="21" xfId="0" applyFont="1" applyFill="1" applyBorder="1" applyAlignment="1" applyProtection="1">
      <alignment horizontal="center" vertical="center" wrapText="1"/>
      <protection locked="0"/>
    </xf>
    <xf numFmtId="0" fontId="62" fillId="4" borderId="9" xfId="0" applyFont="1" applyFill="1" applyBorder="1" applyAlignment="1" applyProtection="1">
      <alignment horizontal="center" vertical="center"/>
      <protection locked="0"/>
    </xf>
    <xf numFmtId="0" fontId="62" fillId="4" borderId="10" xfId="0" applyFont="1" applyFill="1" applyBorder="1" applyAlignment="1" applyProtection="1">
      <alignment horizontal="center" vertical="center"/>
      <protection locked="0"/>
    </xf>
    <xf numFmtId="0" fontId="43" fillId="0" borderId="0" xfId="0" applyFont="1" applyAlignment="1">
      <alignment horizontal="center" vertical="center"/>
    </xf>
    <xf numFmtId="0" fontId="43" fillId="0" borderId="5"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54" fillId="0" borderId="14" xfId="0" applyFont="1" applyBorder="1" applyAlignment="1">
      <alignment horizontal="center" vertical="center" wrapText="1"/>
    </xf>
    <xf numFmtId="0" fontId="54" fillId="0" borderId="12" xfId="0" applyFont="1" applyBorder="1" applyAlignment="1">
      <alignment horizontal="center" vertical="center" wrapText="1"/>
    </xf>
    <xf numFmtId="0" fontId="54" fillId="0" borderId="13" xfId="0" applyFont="1" applyBorder="1" applyAlignment="1">
      <alignment horizontal="center" vertical="center" wrapText="1"/>
    </xf>
    <xf numFmtId="0" fontId="62" fillId="7" borderId="15" xfId="0" applyFont="1" applyFill="1" applyBorder="1" applyAlignment="1" applyProtection="1">
      <alignment horizontal="center" vertical="center"/>
      <protection locked="0"/>
    </xf>
    <xf numFmtId="0" fontId="43" fillId="0" borderId="1" xfId="0" applyFont="1" applyBorder="1" applyAlignment="1">
      <alignment horizontal="center" vertical="center"/>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62" fillId="5" borderId="1" xfId="0" applyFont="1" applyFill="1" applyBorder="1" applyAlignment="1" applyProtection="1">
      <alignment horizontal="center" vertical="center" wrapText="1"/>
      <protection locked="0"/>
    </xf>
    <xf numFmtId="0" fontId="62" fillId="5" borderId="2" xfId="0" applyFont="1" applyFill="1" applyBorder="1" applyAlignment="1" applyProtection="1">
      <alignment horizontal="center" vertical="center" wrapText="1"/>
      <protection locked="0"/>
    </xf>
    <xf numFmtId="0" fontId="62" fillId="5" borderId="6" xfId="0" applyFont="1" applyFill="1" applyBorder="1" applyAlignment="1" applyProtection="1">
      <alignment horizontal="center" vertical="center" wrapText="1"/>
      <protection locked="0"/>
    </xf>
    <xf numFmtId="0" fontId="62" fillId="5" borderId="7" xfId="0" applyFont="1" applyFill="1" applyBorder="1" applyAlignment="1" applyProtection="1">
      <alignment horizontal="center" vertical="center" wrapText="1"/>
      <protection locked="0"/>
    </xf>
    <xf numFmtId="0" fontId="62" fillId="6" borderId="9" xfId="0" applyFont="1" applyFill="1" applyBorder="1" applyAlignment="1" applyProtection="1">
      <alignment horizontal="center" vertical="center" wrapText="1"/>
      <protection locked="0"/>
    </xf>
    <xf numFmtId="0" fontId="62" fillId="6" borderId="10" xfId="0" applyFont="1" applyFill="1" applyBorder="1" applyAlignment="1" applyProtection="1">
      <alignment horizontal="center" vertical="center" wrapText="1"/>
      <protection locked="0"/>
    </xf>
    <xf numFmtId="0" fontId="62" fillId="6" borderId="11" xfId="0" applyFont="1" applyFill="1" applyBorder="1" applyAlignment="1" applyProtection="1">
      <alignment horizontal="center" vertical="center" wrapText="1"/>
      <protection locked="0"/>
    </xf>
    <xf numFmtId="0" fontId="62" fillId="25" borderId="15" xfId="0" applyFont="1" applyFill="1" applyBorder="1" applyAlignment="1" applyProtection="1">
      <alignment horizontal="center" vertical="center"/>
      <protection locked="0"/>
    </xf>
    <xf numFmtId="0" fontId="62" fillId="25" borderId="9" xfId="0" applyFont="1" applyFill="1" applyBorder="1" applyAlignment="1" applyProtection="1">
      <alignment horizontal="center" vertical="center"/>
      <protection locked="0"/>
    </xf>
    <xf numFmtId="0" fontId="62" fillId="25" borderId="10" xfId="0" applyFont="1" applyFill="1" applyBorder="1" applyAlignment="1" applyProtection="1">
      <alignment horizontal="center" vertical="center"/>
      <protection locked="0"/>
    </xf>
    <xf numFmtId="0" fontId="62" fillId="25" borderId="11" xfId="0" applyFont="1" applyFill="1" applyBorder="1" applyAlignment="1" applyProtection="1">
      <alignment horizontal="center" vertical="center"/>
      <protection locked="0"/>
    </xf>
    <xf numFmtId="0" fontId="62" fillId="2" borderId="1" xfId="0" applyFont="1" applyFill="1" applyBorder="1" applyAlignment="1" applyProtection="1">
      <alignment horizontal="center" vertical="center"/>
      <protection locked="0"/>
    </xf>
    <xf numFmtId="0" fontId="62" fillId="2" borderId="2" xfId="0" applyFont="1" applyFill="1" applyBorder="1" applyAlignment="1" applyProtection="1">
      <alignment horizontal="center" vertical="center"/>
      <protection locked="0"/>
    </xf>
    <xf numFmtId="0" fontId="62" fillId="2" borderId="6" xfId="0"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protection locked="0"/>
    </xf>
    <xf numFmtId="0" fontId="62" fillId="3" borderId="1" xfId="0" applyFont="1" applyFill="1" applyBorder="1" applyAlignment="1" applyProtection="1">
      <alignment horizontal="center" vertical="center"/>
      <protection locked="0"/>
    </xf>
    <xf numFmtId="0" fontId="62" fillId="3" borderId="2" xfId="0" applyFont="1" applyFill="1" applyBorder="1" applyAlignment="1" applyProtection="1">
      <alignment horizontal="center" vertical="center"/>
      <protection locked="0"/>
    </xf>
    <xf numFmtId="0" fontId="62" fillId="3" borderId="6" xfId="0" applyFont="1" applyFill="1" applyBorder="1" applyAlignment="1" applyProtection="1">
      <alignment horizontal="center" vertical="center"/>
      <protection locked="0"/>
    </xf>
    <xf numFmtId="0" fontId="62" fillId="3" borderId="7" xfId="0" applyFont="1" applyFill="1" applyBorder="1" applyAlignment="1" applyProtection="1">
      <alignment horizontal="center" vertical="center"/>
      <protection locked="0"/>
    </xf>
    <xf numFmtId="0" fontId="46" fillId="0" borderId="15" xfId="0" applyFont="1" applyBorder="1" applyAlignment="1">
      <alignment horizontal="center" vertical="center" wrapText="1"/>
    </xf>
    <xf numFmtId="0" fontId="46" fillId="0" borderId="12" xfId="0" applyFont="1" applyBorder="1" applyAlignment="1">
      <alignment horizontal="center" vertical="center" wrapText="1"/>
    </xf>
    <xf numFmtId="0" fontId="46" fillId="0" borderId="13" xfId="0" applyFont="1" applyBorder="1" applyAlignment="1">
      <alignment horizontal="center" vertical="center" wrapText="1"/>
    </xf>
    <xf numFmtId="0" fontId="21" fillId="6" borderId="15" xfId="0" applyFont="1" applyFill="1" applyBorder="1" applyAlignment="1" applyProtection="1">
      <alignment horizontal="center" vertical="center" wrapText="1"/>
      <protection locked="0"/>
    </xf>
    <xf numFmtId="0" fontId="17" fillId="7" borderId="15" xfId="0" applyFont="1" applyFill="1" applyBorder="1" applyAlignment="1" applyProtection="1">
      <alignment horizontal="center" vertical="center" wrapText="1"/>
      <protection locked="0"/>
    </xf>
    <xf numFmtId="0" fontId="17" fillId="7" borderId="15" xfId="0" applyFont="1" applyFill="1" applyBorder="1" applyAlignment="1" applyProtection="1">
      <alignment horizontal="center" vertical="center"/>
      <protection locked="0"/>
    </xf>
    <xf numFmtId="0" fontId="17" fillId="4" borderId="15" xfId="0" applyFont="1" applyFill="1" applyBorder="1" applyAlignment="1" applyProtection="1">
      <alignment horizontal="center" vertical="center"/>
      <protection locked="0"/>
    </xf>
    <xf numFmtId="0" fontId="3" fillId="0" borderId="14"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22" fillId="14" borderId="15" xfId="0" applyFont="1" applyFill="1" applyBorder="1" applyAlignment="1" applyProtection="1">
      <alignment horizontal="center" vertical="center" wrapText="1"/>
      <protection locked="0"/>
    </xf>
    <xf numFmtId="0" fontId="16" fillId="2" borderId="15" xfId="0" applyFont="1" applyFill="1" applyBorder="1" applyAlignment="1" applyProtection="1">
      <alignment horizontal="center" vertical="center"/>
      <protection locked="0"/>
    </xf>
    <xf numFmtId="0" fontId="16" fillId="3" borderId="15" xfId="0" applyFont="1" applyFill="1" applyBorder="1" applyAlignment="1">
      <alignment horizontal="center" vertical="center"/>
    </xf>
    <xf numFmtId="0" fontId="19" fillId="13" borderId="15" xfId="0" applyFont="1" applyFill="1" applyBorder="1" applyAlignment="1">
      <alignment horizontal="center" vertical="center"/>
    </xf>
    <xf numFmtId="0" fontId="20" fillId="6" borderId="15" xfId="0" applyFont="1" applyFill="1" applyBorder="1" applyAlignment="1" applyProtection="1">
      <alignment horizontal="center" vertical="center" wrapText="1"/>
      <protection locked="0"/>
    </xf>
    <xf numFmtId="0" fontId="1" fillId="4" borderId="15" xfId="0" applyFont="1" applyFill="1" applyBorder="1" applyAlignment="1" applyProtection="1">
      <alignment horizontal="center" vertical="center"/>
      <protection locked="0"/>
    </xf>
    <xf numFmtId="0" fontId="1" fillId="4" borderId="15" xfId="0" applyFont="1" applyFill="1" applyBorder="1" applyAlignment="1" applyProtection="1">
      <alignment horizontal="center" vertical="center" wrapText="1"/>
      <protection locked="0"/>
    </xf>
    <xf numFmtId="0" fontId="22" fillId="14" borderId="9" xfId="0" applyFont="1" applyFill="1" applyBorder="1" applyAlignment="1" applyProtection="1">
      <alignment horizontal="center" vertical="center" wrapText="1"/>
      <protection locked="0"/>
    </xf>
    <xf numFmtId="0" fontId="17" fillId="12" borderId="15" xfId="0" applyFont="1" applyFill="1" applyBorder="1" applyAlignment="1" applyProtection="1">
      <alignment horizontal="center" vertical="center" wrapText="1"/>
      <protection locked="0"/>
    </xf>
    <xf numFmtId="0" fontId="17" fillId="5" borderId="15" xfId="0" applyFont="1" applyFill="1" applyBorder="1" applyAlignment="1" applyProtection="1">
      <alignment horizontal="center" vertical="center" wrapText="1"/>
      <protection locked="0"/>
    </xf>
    <xf numFmtId="0" fontId="18" fillId="12" borderId="15" xfId="0" applyFont="1" applyFill="1" applyBorder="1" applyAlignment="1" applyProtection="1">
      <alignment horizontal="center" vertical="center" wrapText="1"/>
      <protection locked="0"/>
    </xf>
    <xf numFmtId="0" fontId="17" fillId="18" borderId="15" xfId="0" applyFont="1" applyFill="1" applyBorder="1" applyAlignment="1" applyProtection="1">
      <alignment horizontal="center" vertical="center" wrapText="1"/>
      <protection locked="0"/>
    </xf>
    <xf numFmtId="0" fontId="2" fillId="9" borderId="0" xfId="0" applyFont="1" applyFill="1" applyAlignment="1">
      <alignment horizontal="center"/>
    </xf>
    <xf numFmtId="0" fontId="29" fillId="9" borderId="0" xfId="0" applyFont="1" applyFill="1" applyAlignment="1">
      <alignment horizontal="left" vertical="center" wrapText="1"/>
    </xf>
    <xf numFmtId="0" fontId="2" fillId="9" borderId="0" xfId="0" applyFont="1" applyFill="1" applyAlignment="1">
      <alignment horizontal="left" vertical="center" wrapText="1"/>
    </xf>
    <xf numFmtId="0" fontId="1" fillId="15" borderId="9" xfId="0" applyFont="1" applyFill="1" applyBorder="1" applyAlignment="1">
      <alignment horizontal="center" vertical="center"/>
    </xf>
    <xf numFmtId="0" fontId="1" fillId="15" borderId="11" xfId="0" applyFont="1" applyFill="1" applyBorder="1" applyAlignment="1">
      <alignment horizontal="center" vertical="center"/>
    </xf>
    <xf numFmtId="0" fontId="1" fillId="15" borderId="9" xfId="0" applyFont="1" applyFill="1" applyBorder="1" applyAlignment="1">
      <alignment horizontal="center" vertical="center" wrapText="1"/>
    </xf>
    <xf numFmtId="0" fontId="1" fillId="15" borderId="10" xfId="0" applyFont="1" applyFill="1" applyBorder="1" applyAlignment="1">
      <alignment horizontal="center" vertical="center" wrapText="1"/>
    </xf>
    <xf numFmtId="0" fontId="1" fillId="15" borderId="11" xfId="0" applyFont="1" applyFill="1" applyBorder="1" applyAlignment="1">
      <alignment horizontal="center" vertical="center" wrapText="1"/>
    </xf>
    <xf numFmtId="0" fontId="1" fillId="15" borderId="10" xfId="0" applyFont="1" applyFill="1" applyBorder="1" applyAlignment="1">
      <alignment horizontal="center" vertical="center"/>
    </xf>
    <xf numFmtId="0" fontId="1" fillId="15" borderId="15" xfId="0" applyFont="1" applyFill="1" applyBorder="1" applyAlignment="1">
      <alignment horizontal="center" vertical="center"/>
    </xf>
    <xf numFmtId="0" fontId="1" fillId="15" borderId="15" xfId="0" applyFont="1" applyFill="1" applyBorder="1" applyAlignment="1">
      <alignment horizontal="center" vertical="center" wrapText="1"/>
    </xf>
    <xf numFmtId="0" fontId="1" fillId="15" borderId="7" xfId="0" applyFont="1" applyFill="1" applyBorder="1" applyAlignment="1">
      <alignment horizontal="center" vertical="center"/>
    </xf>
    <xf numFmtId="0" fontId="48" fillId="0" borderId="13" xfId="0" applyFont="1" applyBorder="1" applyAlignment="1">
      <alignment horizontal="center" vertical="center" wrapText="1"/>
    </xf>
    <xf numFmtId="0" fontId="56" fillId="0" borderId="11" xfId="0" applyFont="1" applyBorder="1" applyAlignment="1">
      <alignment horizontal="center" vertical="center"/>
    </xf>
    <xf numFmtId="0" fontId="56" fillId="9" borderId="9" xfId="0" applyFont="1" applyFill="1" applyBorder="1" applyAlignment="1">
      <alignment horizontal="center" vertical="center" wrapText="1"/>
    </xf>
    <xf numFmtId="0" fontId="56" fillId="0" borderId="21" xfId="0" applyFont="1" applyBorder="1" applyAlignment="1">
      <alignment horizontal="center" vertical="center" wrapText="1"/>
    </xf>
    <xf numFmtId="0" fontId="48" fillId="0" borderId="11" xfId="0" applyFont="1" applyBorder="1" applyAlignment="1">
      <alignment horizontal="center" vertical="center" wrapText="1"/>
    </xf>
    <xf numFmtId="0" fontId="56" fillId="0" borderId="11" xfId="0" applyFont="1" applyBorder="1" applyAlignment="1">
      <alignment horizontal="center" vertical="center" wrapText="1"/>
    </xf>
    <xf numFmtId="0" fontId="56" fillId="0" borderId="13" xfId="0" applyFont="1" applyBorder="1" applyAlignment="1">
      <alignment horizontal="center" vertical="center" wrapText="1"/>
    </xf>
    <xf numFmtId="0" fontId="59" fillId="22" borderId="15" xfId="0" applyFont="1" applyFill="1" applyBorder="1" applyAlignment="1">
      <alignment horizontal="center" vertical="center" wrapText="1"/>
    </xf>
    <xf numFmtId="0" fontId="59" fillId="22" borderId="11" xfId="0" applyFont="1" applyFill="1" applyBorder="1" applyAlignment="1">
      <alignment horizontal="center" vertical="center" wrapText="1"/>
    </xf>
    <xf numFmtId="0" fontId="63" fillId="9" borderId="15" xfId="4" applyFont="1" applyFill="1" applyBorder="1" applyAlignment="1">
      <alignment horizontal="center" vertical="center" wrapText="1"/>
    </xf>
    <xf numFmtId="0" fontId="59" fillId="22" borderId="11" xfId="0" applyFont="1" applyFill="1" applyBorder="1" applyAlignment="1">
      <alignment horizontal="center" vertical="center"/>
    </xf>
    <xf numFmtId="0" fontId="48" fillId="22" borderId="11" xfId="0" applyFont="1" applyFill="1" applyBorder="1" applyAlignment="1">
      <alignment horizontal="center" vertical="center"/>
    </xf>
    <xf numFmtId="0" fontId="56" fillId="24" borderId="11" xfId="0" applyFont="1" applyFill="1" applyBorder="1" applyAlignment="1">
      <alignment horizontal="center" vertical="center" wrapText="1"/>
    </xf>
    <xf numFmtId="0" fontId="59" fillId="9" borderId="14" xfId="0" applyFont="1" applyFill="1" applyBorder="1" applyAlignment="1">
      <alignment horizontal="center" vertical="center"/>
    </xf>
    <xf numFmtId="0" fontId="59" fillId="9" borderId="1" xfId="0" applyFont="1" applyFill="1" applyBorder="1" applyAlignment="1">
      <alignment horizontal="center" vertical="center" wrapText="1"/>
    </xf>
    <xf numFmtId="0" fontId="56" fillId="0" borderId="3" xfId="0" applyFont="1" applyBorder="1" applyAlignment="1">
      <alignment horizontal="center" vertical="center"/>
    </xf>
    <xf numFmtId="0" fontId="48" fillId="0" borderId="12" xfId="0" applyFont="1" applyBorder="1" applyAlignment="1">
      <alignment horizontal="center" vertical="center"/>
    </xf>
    <xf numFmtId="0" fontId="59" fillId="9" borderId="14" xfId="0" applyFont="1" applyFill="1" applyBorder="1" applyAlignment="1">
      <alignment horizontal="center" vertical="center" wrapText="1"/>
    </xf>
    <xf numFmtId="0" fontId="56" fillId="0" borderId="3" xfId="0" applyFont="1" applyBorder="1" applyAlignment="1">
      <alignment horizontal="center" vertical="center" wrapText="1"/>
    </xf>
    <xf numFmtId="0" fontId="48" fillId="9" borderId="12" xfId="0" applyFont="1" applyFill="1" applyBorder="1" applyAlignment="1">
      <alignment horizontal="center" vertical="center"/>
    </xf>
    <xf numFmtId="0" fontId="56" fillId="0" borderId="12" xfId="0" applyFont="1" applyBorder="1" applyAlignment="1">
      <alignment horizontal="center" vertical="center" wrapText="1"/>
    </xf>
    <xf numFmtId="0" fontId="48" fillId="0" borderId="12" xfId="0" applyFont="1" applyBorder="1" applyAlignment="1">
      <alignment horizontal="center" vertical="center" wrapText="1"/>
    </xf>
    <xf numFmtId="0" fontId="48" fillId="0" borderId="4" xfId="0" applyFont="1" applyBorder="1" applyAlignment="1">
      <alignment horizontal="center" vertical="center" wrapText="1"/>
    </xf>
    <xf numFmtId="0" fontId="48" fillId="0" borderId="5" xfId="0" applyFont="1" applyBorder="1" applyAlignment="1">
      <alignment horizontal="center" vertical="center" wrapText="1"/>
    </xf>
    <xf numFmtId="0" fontId="59" fillId="9" borderId="13" xfId="0" applyFont="1" applyFill="1" applyBorder="1" applyAlignment="1">
      <alignment horizontal="center" vertical="center" wrapText="1"/>
    </xf>
    <xf numFmtId="0" fontId="59" fillId="22" borderId="8" xfId="0" applyFont="1" applyFill="1" applyBorder="1" applyAlignment="1">
      <alignment horizontal="center" vertical="center" wrapText="1"/>
    </xf>
    <xf numFmtId="0" fontId="56" fillId="0" borderId="21" xfId="0" applyFont="1" applyBorder="1" applyAlignment="1">
      <alignment horizontal="center" vertical="center"/>
    </xf>
    <xf numFmtId="0" fontId="56" fillId="0" borderId="22" xfId="0" applyFont="1" applyBorder="1" applyAlignment="1">
      <alignment horizontal="center" vertical="center"/>
    </xf>
    <xf numFmtId="0" fontId="56" fillId="0" borderId="15" xfId="0" applyFont="1" applyBorder="1" applyAlignment="1">
      <alignment horizontal="center" vertical="center"/>
    </xf>
    <xf numFmtId="0" fontId="56" fillId="2" borderId="11" xfId="0" applyFont="1" applyFill="1" applyBorder="1" applyAlignment="1">
      <alignment horizontal="center" vertical="center"/>
    </xf>
    <xf numFmtId="0" fontId="56" fillId="29" borderId="11" xfId="0" applyFont="1" applyFill="1" applyBorder="1" applyAlignment="1">
      <alignment horizontal="center" vertical="center"/>
    </xf>
    <xf numFmtId="0" fontId="56" fillId="0" borderId="13" xfId="0" applyFont="1" applyBorder="1" applyAlignment="1">
      <alignment horizontal="center" vertical="center"/>
    </xf>
    <xf numFmtId="0" fontId="59" fillId="30" borderId="15" xfId="0" applyFont="1" applyFill="1" applyBorder="1" applyAlignment="1">
      <alignment horizontal="center" vertical="center"/>
    </xf>
    <xf numFmtId="0" fontId="56" fillId="29" borderId="13" xfId="0" applyFont="1" applyFill="1" applyBorder="1" applyAlignment="1">
      <alignment horizontal="center" vertical="center"/>
    </xf>
    <xf numFmtId="0" fontId="56" fillId="30" borderId="15" xfId="0" applyFont="1" applyFill="1" applyBorder="1" applyAlignment="1">
      <alignment horizontal="center" vertical="center"/>
    </xf>
    <xf numFmtId="0" fontId="56" fillId="0" borderId="32" xfId="0" applyFont="1" applyBorder="1" applyAlignment="1">
      <alignment horizontal="center" vertical="center" wrapText="1"/>
    </xf>
    <xf numFmtId="0" fontId="56" fillId="0" borderId="9" xfId="0" applyFont="1" applyBorder="1" applyAlignment="1">
      <alignment horizontal="center" vertical="center" wrapText="1"/>
    </xf>
    <xf numFmtId="0" fontId="48" fillId="0" borderId="27" xfId="0" applyFont="1" applyBorder="1" applyAlignment="1">
      <alignment horizontal="center" vertical="center" wrapText="1"/>
    </xf>
    <xf numFmtId="0" fontId="59" fillId="22" borderId="5" xfId="0" applyFont="1" applyFill="1" applyBorder="1" applyAlignment="1">
      <alignment horizontal="center" vertical="center" wrapText="1"/>
    </xf>
    <xf numFmtId="0" fontId="59" fillId="22" borderId="0" xfId="0" applyFont="1" applyFill="1" applyAlignment="1">
      <alignment horizontal="center" vertical="center" wrapText="1"/>
    </xf>
    <xf numFmtId="0" fontId="59" fillId="22" borderId="27" xfId="0" applyFont="1" applyFill="1" applyBorder="1" applyAlignment="1">
      <alignment horizontal="center" vertical="center" wrapText="1"/>
    </xf>
    <xf numFmtId="0" fontId="56" fillId="0" borderId="31" xfId="0" applyFont="1" applyBorder="1" applyAlignment="1">
      <alignment horizontal="center" vertical="center"/>
    </xf>
    <xf numFmtId="0" fontId="56" fillId="0" borderId="28" xfId="0" applyFont="1" applyBorder="1" applyAlignment="1">
      <alignment horizontal="center" vertical="center"/>
    </xf>
    <xf numFmtId="0" fontId="56" fillId="0" borderId="0" xfId="0" applyFont="1" applyAlignment="1">
      <alignment horizontal="center" vertical="center"/>
    </xf>
    <xf numFmtId="0" fontId="56" fillId="0" borderId="5" xfId="0" applyFont="1" applyBorder="1" applyAlignment="1">
      <alignment horizontal="center" vertical="center" wrapText="1"/>
    </xf>
    <xf numFmtId="0" fontId="56" fillId="0" borderId="5" xfId="0" applyFont="1" applyBorder="1" applyAlignment="1">
      <alignment horizontal="center" vertical="center"/>
    </xf>
    <xf numFmtId="0" fontId="56" fillId="2" borderId="5" xfId="0" applyFont="1" applyFill="1" applyBorder="1" applyAlignment="1">
      <alignment horizontal="center" vertical="center"/>
    </xf>
    <xf numFmtId="0" fontId="56" fillId="29" borderId="5" xfId="0" applyFont="1" applyFill="1" applyBorder="1" applyAlignment="1">
      <alignment horizontal="center" vertical="center"/>
    </xf>
    <xf numFmtId="0" fontId="56" fillId="0" borderId="12" xfId="0" applyFont="1" applyBorder="1" applyAlignment="1">
      <alignment horizontal="center" vertical="center"/>
    </xf>
    <xf numFmtId="0" fontId="59" fillId="30" borderId="12" xfId="0" applyFont="1" applyFill="1" applyBorder="1" applyAlignment="1">
      <alignment horizontal="center" vertical="center"/>
    </xf>
    <xf numFmtId="0" fontId="56" fillId="22" borderId="12" xfId="0" applyFont="1" applyFill="1" applyBorder="1" applyAlignment="1">
      <alignment horizontal="center" vertical="center" wrapText="1"/>
    </xf>
    <xf numFmtId="0" fontId="56" fillId="0" borderId="4" xfId="0" applyFont="1" applyBorder="1" applyAlignment="1">
      <alignment horizontal="center" vertical="center" wrapText="1"/>
    </xf>
    <xf numFmtId="0" fontId="56" fillId="29" borderId="12" xfId="0" applyFont="1" applyFill="1" applyBorder="1" applyAlignment="1">
      <alignment horizontal="center" vertical="center"/>
    </xf>
    <xf numFmtId="0" fontId="56" fillId="22" borderId="12" xfId="0" applyFont="1" applyFill="1" applyBorder="1" applyAlignment="1">
      <alignment horizontal="center" vertical="center"/>
    </xf>
    <xf numFmtId="0" fontId="56" fillId="22" borderId="9" xfId="0" applyFont="1" applyFill="1" applyBorder="1" applyAlignment="1">
      <alignment horizontal="center" vertical="center" wrapText="1"/>
    </xf>
    <xf numFmtId="0" fontId="56" fillId="0" borderId="22" xfId="0" applyFont="1" applyBorder="1" applyAlignment="1">
      <alignment horizontal="center" vertical="center" wrapText="1"/>
    </xf>
    <xf numFmtId="0" fontId="56" fillId="22" borderId="11" xfId="0" applyFont="1" applyFill="1" applyBorder="1" applyAlignment="1">
      <alignment horizontal="center" vertical="center" wrapText="1"/>
    </xf>
    <xf numFmtId="0" fontId="56" fillId="0" borderId="10" xfId="0" applyFont="1" applyBorder="1" applyAlignment="1">
      <alignment horizontal="center" vertical="center"/>
    </xf>
    <xf numFmtId="0" fontId="48" fillId="0" borderId="22" xfId="0" applyFont="1" applyBorder="1" applyAlignment="1">
      <alignment horizontal="center" vertical="center" wrapText="1"/>
    </xf>
    <xf numFmtId="0" fontId="48" fillId="0" borderId="21" xfId="0" applyFont="1" applyBorder="1" applyAlignment="1">
      <alignment horizontal="center" vertical="center" wrapText="1"/>
    </xf>
    <xf numFmtId="0" fontId="48" fillId="0" borderId="21" xfId="0" applyFont="1" applyBorder="1" applyAlignment="1">
      <alignment horizontal="center" vertical="center"/>
    </xf>
    <xf numFmtId="0" fontId="56" fillId="31" borderId="11" xfId="0" applyFont="1" applyFill="1" applyBorder="1" applyAlignment="1">
      <alignment horizontal="center" vertical="center"/>
    </xf>
    <xf numFmtId="0" fontId="56" fillId="0" borderId="8" xfId="0" applyFont="1" applyBorder="1" applyAlignment="1">
      <alignment horizontal="center" vertical="center" wrapText="1"/>
    </xf>
    <xf numFmtId="0" fontId="48" fillId="23" borderId="13" xfId="0" applyFont="1" applyFill="1" applyBorder="1" applyAlignment="1">
      <alignment horizontal="center" vertical="center"/>
    </xf>
    <xf numFmtId="0" fontId="59" fillId="0" borderId="13" xfId="0" applyFont="1" applyBorder="1" applyAlignment="1">
      <alignment horizontal="center" vertical="center" wrapText="1"/>
    </xf>
    <xf numFmtId="0" fontId="59" fillId="23" borderId="13" xfId="0" applyFont="1" applyFill="1" applyBorder="1" applyAlignment="1">
      <alignment horizontal="center" vertical="center" wrapText="1"/>
    </xf>
    <xf numFmtId="0" fontId="48" fillId="9" borderId="13" xfId="0" applyFont="1" applyFill="1" applyBorder="1" applyAlignment="1">
      <alignment horizontal="center" vertical="center" wrapText="1"/>
    </xf>
    <xf numFmtId="0" fontId="63" fillId="0" borderId="15" xfId="4" applyFont="1" applyBorder="1" applyAlignment="1">
      <alignment horizontal="center" vertical="center" wrapText="1"/>
    </xf>
    <xf numFmtId="0" fontId="56" fillId="0" borderId="0" xfId="0" applyFont="1" applyAlignment="1">
      <alignment horizontal="center" vertical="center" wrapText="1"/>
    </xf>
    <xf numFmtId="0" fontId="59" fillId="0" borderId="15" xfId="0" applyFont="1" applyBorder="1" applyAlignment="1">
      <alignment horizontal="center" vertical="center" wrapText="1"/>
    </xf>
    <xf numFmtId="0" fontId="59" fillId="0" borderId="11" xfId="0" applyFont="1" applyBorder="1" applyAlignment="1">
      <alignment horizontal="center" vertical="center"/>
    </xf>
    <xf numFmtId="0" fontId="59" fillId="0" borderId="11" xfId="0" applyFont="1" applyBorder="1" applyAlignment="1">
      <alignment horizontal="center" vertical="center" wrapText="1"/>
    </xf>
    <xf numFmtId="0" fontId="56" fillId="0" borderId="11" xfId="0" applyFont="1" applyBorder="1" applyAlignment="1">
      <alignment vertical="center" wrapText="1"/>
    </xf>
    <xf numFmtId="0" fontId="56" fillId="28" borderId="15" xfId="0" applyFont="1" applyFill="1" applyBorder="1" applyAlignment="1">
      <alignment horizontal="center" vertical="center"/>
    </xf>
    <xf numFmtId="0" fontId="59" fillId="29" borderId="15" xfId="0" applyFont="1" applyFill="1" applyBorder="1" applyAlignment="1">
      <alignment horizontal="center" vertical="center"/>
    </xf>
    <xf numFmtId="0" fontId="56" fillId="34" borderId="13" xfId="0" applyFont="1" applyFill="1" applyBorder="1" applyAlignment="1">
      <alignment horizontal="center" vertical="center"/>
    </xf>
    <xf numFmtId="0" fontId="56" fillId="23" borderId="21" xfId="0" applyFont="1" applyFill="1" applyBorder="1" applyAlignment="1">
      <alignment horizontal="center" vertical="center" wrapText="1"/>
    </xf>
    <xf numFmtId="0" fontId="56" fillId="0" borderId="21" xfId="0" applyFont="1" applyBorder="1" applyAlignment="1">
      <alignment wrapText="1"/>
    </xf>
    <xf numFmtId="0" fontId="48" fillId="0" borderId="25" xfId="0" applyFont="1" applyBorder="1" applyAlignment="1">
      <alignment horizontal="center" vertical="center" wrapText="1"/>
    </xf>
    <xf numFmtId="0" fontId="56" fillId="0" borderId="8" xfId="0" applyFont="1" applyBorder="1" applyAlignment="1">
      <alignment horizontal="center" vertical="center"/>
    </xf>
    <xf numFmtId="0" fontId="56" fillId="9" borderId="13" xfId="0" applyFont="1" applyFill="1" applyBorder="1" applyAlignment="1">
      <alignment horizontal="center" vertical="center"/>
    </xf>
    <xf numFmtId="0" fontId="48" fillId="0" borderId="13" xfId="0" applyFont="1" applyBorder="1" applyAlignment="1">
      <alignment horizontal="justify" vertical="center" wrapText="1"/>
    </xf>
    <xf numFmtId="0" fontId="79" fillId="0" borderId="8" xfId="0" applyFont="1" applyBorder="1" applyAlignment="1">
      <alignment horizontal="left" vertical="center" wrapText="1" indent="1"/>
    </xf>
  </cellXfs>
  <cellStyles count="6">
    <cellStyle name="Hipervínculo" xfId="5" builtinId="8"/>
    <cellStyle name="Hyperlink" xfId="4"/>
    <cellStyle name="Normal" xfId="0" builtinId="0"/>
    <cellStyle name="Normal_Matriz de Riesgos Servidores-v2" xfId="3"/>
    <cellStyle name="Normal_Matriz de Riesgos y Graficas" xfId="1"/>
    <cellStyle name="Porcentaje" xfId="2" builtinId="5"/>
  </cellStyles>
  <dxfs count="158">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E3900"/>
        </patternFill>
      </fill>
    </dxf>
    <dxf>
      <fill>
        <patternFill>
          <bgColor rgb="FFFFFF00"/>
        </patternFill>
      </fill>
    </dxf>
    <dxf>
      <fill>
        <patternFill>
          <bgColor rgb="FF00B050"/>
        </patternFill>
      </fill>
    </dxf>
    <dxf>
      <fill>
        <patternFill>
          <bgColor rgb="FFFF0000"/>
        </patternFill>
      </fill>
    </dxf>
    <dxf>
      <fill>
        <patternFill>
          <bgColor rgb="FFEE3900"/>
        </patternFill>
      </fill>
    </dxf>
    <dxf>
      <fill>
        <patternFill>
          <bgColor rgb="FFFFFF00"/>
        </patternFill>
      </fill>
    </dxf>
    <dxf>
      <fill>
        <patternFill>
          <bgColor rgb="FF00B050"/>
        </patternFill>
      </fill>
    </dxf>
    <dxf>
      <fill>
        <patternFill>
          <bgColor rgb="FF00CC00"/>
        </patternFill>
      </fill>
    </dxf>
    <dxf>
      <fill>
        <patternFill>
          <bgColor rgb="FF0099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63700"/>
        </patternFill>
      </fill>
    </dxf>
    <dxf>
      <fill>
        <patternFill>
          <bgColor rgb="FFFFFF00"/>
        </patternFill>
      </fill>
    </dxf>
    <dxf>
      <fill>
        <patternFill>
          <bgColor rgb="FF00B05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s>
  <tableStyles count="1" defaultTableStyle="TableStyleMedium2" defaultPivotStyle="PivotStyleLight16">
    <tableStyle name="Invisible" pivot="0" table="0" count="0"/>
  </tableStyles>
  <colors>
    <mruColors>
      <color rgb="FFD92529"/>
      <color rgb="FF009900"/>
      <color rgb="FF00CC00"/>
      <color rgb="FF961A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1333500</xdr:colOff>
          <xdr:row>1</xdr:row>
          <xdr:rowOff>57150</xdr:rowOff>
        </xdr:from>
        <xdr:to>
          <xdr:col>3</xdr:col>
          <xdr:colOff>85725</xdr:colOff>
          <xdr:row>4</xdr:row>
          <xdr:rowOff>304800</xdr:rowOff>
        </xdr:to>
        <xdr:sp macro="" textlink="">
          <xdr:nvSpPr>
            <xdr:cNvPr id="10258" name="Object 18" hidden="1">
              <a:extLst>
                <a:ext uri="{63B3BB69-23CF-44E3-9099-C40C66FF867C}">
                  <a14:compatExt spid="_x0000_s10258"/>
                </a:ext>
                <a:ext uri="{FF2B5EF4-FFF2-40B4-BE49-F238E27FC236}">
                  <a16:creationId xmlns:a16="http://schemas.microsoft.com/office/drawing/2014/main" id="{00000000-0008-0000-0000-000012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4</xdr:col>
      <xdr:colOff>0</xdr:colOff>
      <xdr:row>13</xdr:row>
      <xdr:rowOff>0</xdr:rowOff>
    </xdr:from>
    <xdr:to>
      <xdr:col>4</xdr:col>
      <xdr:colOff>304800</xdr:colOff>
      <xdr:row>14</xdr:row>
      <xdr:rowOff>147713</xdr:rowOff>
    </xdr:to>
    <xdr:sp macro="" textlink="">
      <xdr:nvSpPr>
        <xdr:cNvPr id="2" name="AutoShape 136" descr="https://www.medellin.gov.co/isolucion/Grafvinetas/alcald%C3%ADa%2098%20x%20610.jpg">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6934200" y="1645920"/>
          <a:ext cx="304800" cy="55157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0</xdr:col>
          <xdr:colOff>1219200</xdr:colOff>
          <xdr:row>4</xdr:row>
          <xdr:rowOff>104775</xdr:rowOff>
        </xdr:from>
        <xdr:to>
          <xdr:col>3</xdr:col>
          <xdr:colOff>1009650</xdr:colOff>
          <xdr:row>10</xdr:row>
          <xdr:rowOff>66675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1333500</xdr:colOff>
          <xdr:row>1</xdr:row>
          <xdr:rowOff>57150</xdr:rowOff>
        </xdr:from>
        <xdr:to>
          <xdr:col>2</xdr:col>
          <xdr:colOff>85725</xdr:colOff>
          <xdr:row>4</xdr:row>
          <xdr:rowOff>304800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160020</xdr:colOff>
      <xdr:row>4</xdr:row>
      <xdr:rowOff>23084</xdr:rowOff>
    </xdr:from>
    <xdr:to>
      <xdr:col>1</xdr:col>
      <xdr:colOff>3291414</xdr:colOff>
      <xdr:row>22</xdr:row>
      <xdr:rowOff>175475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60020" y="899384"/>
          <a:ext cx="4365834" cy="3444231"/>
        </a:xfrm>
        <a:prstGeom prst="rect">
          <a:avLst/>
        </a:prstGeom>
      </xdr:spPr>
    </xdr:pic>
    <xdr:clientData/>
  </xdr:twoCellAnchor>
  <xdr:twoCellAnchor editAs="oneCell">
    <xdr:from>
      <xdr:col>1</xdr:col>
      <xdr:colOff>4002181</xdr:colOff>
      <xdr:row>0</xdr:row>
      <xdr:rowOff>114300</xdr:rowOff>
    </xdr:from>
    <xdr:to>
      <xdr:col>9</xdr:col>
      <xdr:colOff>57246</xdr:colOff>
      <xdr:row>31</xdr:row>
      <xdr:rowOff>151176</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5236621" y="114300"/>
          <a:ext cx="5686745" cy="5850936"/>
        </a:xfrm>
        <a:prstGeom prst="rect">
          <a:avLst/>
        </a:prstGeom>
      </xdr:spPr>
    </xdr:pic>
    <xdr:clientData/>
  </xdr:twoCellAnchor>
  <xdr:twoCellAnchor editAs="oneCell">
    <xdr:from>
      <xdr:col>0</xdr:col>
      <xdr:colOff>0</xdr:colOff>
      <xdr:row>51</xdr:row>
      <xdr:rowOff>0</xdr:rowOff>
    </xdr:from>
    <xdr:to>
      <xdr:col>10</xdr:col>
      <xdr:colOff>353647</xdr:colOff>
      <xdr:row>83</xdr:row>
      <xdr:rowOff>25665</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0" y="7132320"/>
          <a:ext cx="12065587" cy="5877825"/>
        </a:xfrm>
        <a:prstGeom prst="rect">
          <a:avLst/>
        </a:prstGeom>
      </xdr:spPr>
    </xdr:pic>
    <xdr:clientData/>
  </xdr:twoCellAnchor>
  <xdr:twoCellAnchor editAs="oneCell">
    <xdr:from>
      <xdr:col>0</xdr:col>
      <xdr:colOff>0</xdr:colOff>
      <xdr:row>394</xdr:row>
      <xdr:rowOff>0</xdr:rowOff>
    </xdr:from>
    <xdr:to>
      <xdr:col>1</xdr:col>
      <xdr:colOff>3470322</xdr:colOff>
      <xdr:row>423</xdr:row>
      <xdr:rowOff>96480</xdr:rowOff>
    </xdr:to>
    <xdr:pic>
      <xdr:nvPicPr>
        <xdr:cNvPr id="11" name="Imagen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a:stretch>
          <a:fillRect/>
        </a:stretch>
      </xdr:blipFill>
      <xdr:spPr>
        <a:xfrm>
          <a:off x="0" y="46733460"/>
          <a:ext cx="4704762" cy="5400000"/>
        </a:xfrm>
        <a:prstGeom prst="rect">
          <a:avLst/>
        </a:prstGeom>
      </xdr:spPr>
    </xdr:pic>
    <xdr:clientData/>
  </xdr:twoCellAnchor>
  <xdr:twoCellAnchor editAs="oneCell">
    <xdr:from>
      <xdr:col>1</xdr:col>
      <xdr:colOff>4122420</xdr:colOff>
      <xdr:row>394</xdr:row>
      <xdr:rowOff>15240</xdr:rowOff>
    </xdr:from>
    <xdr:to>
      <xdr:col>8</xdr:col>
      <xdr:colOff>306070</xdr:colOff>
      <xdr:row>423</xdr:row>
      <xdr:rowOff>54577</xdr:rowOff>
    </xdr:to>
    <xdr:pic>
      <xdr:nvPicPr>
        <xdr:cNvPr id="12" name="Imagen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5"/>
        <a:stretch>
          <a:fillRect/>
        </a:stretch>
      </xdr:blipFill>
      <xdr:spPr>
        <a:xfrm>
          <a:off x="5356860" y="46748700"/>
          <a:ext cx="5076190" cy="5342857"/>
        </a:xfrm>
        <a:prstGeom prst="rect">
          <a:avLst/>
        </a:prstGeom>
      </xdr:spPr>
    </xdr:pic>
    <xdr:clientData/>
  </xdr:twoCellAnchor>
  <xdr:twoCellAnchor editAs="oneCell">
    <xdr:from>
      <xdr:col>0</xdr:col>
      <xdr:colOff>0</xdr:colOff>
      <xdr:row>432</xdr:row>
      <xdr:rowOff>0</xdr:rowOff>
    </xdr:from>
    <xdr:to>
      <xdr:col>1</xdr:col>
      <xdr:colOff>3660798</xdr:colOff>
      <xdr:row>465</xdr:row>
      <xdr:rowOff>69722</xdr:rowOff>
    </xdr:to>
    <xdr:pic>
      <xdr:nvPicPr>
        <xdr:cNvPr id="13" name="Imagen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6"/>
        <a:stretch>
          <a:fillRect/>
        </a:stretch>
      </xdr:blipFill>
      <xdr:spPr>
        <a:xfrm>
          <a:off x="0" y="53682900"/>
          <a:ext cx="4895238" cy="6104762"/>
        </a:xfrm>
        <a:prstGeom prst="rect">
          <a:avLst/>
        </a:prstGeom>
      </xdr:spPr>
    </xdr:pic>
    <xdr:clientData/>
  </xdr:twoCellAnchor>
  <xdr:twoCellAnchor editAs="oneCell">
    <xdr:from>
      <xdr:col>0</xdr:col>
      <xdr:colOff>99060</xdr:colOff>
      <xdr:row>36</xdr:row>
      <xdr:rowOff>7619</xdr:rowOff>
    </xdr:from>
    <xdr:to>
      <xdr:col>3</xdr:col>
      <xdr:colOff>647700</xdr:colOff>
      <xdr:row>48</xdr:row>
      <xdr:rowOff>40168</xdr:rowOff>
    </xdr:to>
    <xdr:pic>
      <xdr:nvPicPr>
        <xdr:cNvPr id="16" name="Imagen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7"/>
        <a:stretch>
          <a:fillRect/>
        </a:stretch>
      </xdr:blipFill>
      <xdr:spPr>
        <a:xfrm>
          <a:off x="99060" y="6591299"/>
          <a:ext cx="6705600" cy="2227109"/>
        </a:xfrm>
        <a:prstGeom prst="rect">
          <a:avLst/>
        </a:prstGeom>
      </xdr:spPr>
    </xdr:pic>
    <xdr:clientData/>
  </xdr:twoCellAnchor>
  <xdr:twoCellAnchor editAs="oneCell">
    <xdr:from>
      <xdr:col>9</xdr:col>
      <xdr:colOff>519249</xdr:colOff>
      <xdr:row>83</xdr:row>
      <xdr:rowOff>106679</xdr:rowOff>
    </xdr:from>
    <xdr:to>
      <xdr:col>20</xdr:col>
      <xdr:colOff>22387</xdr:colOff>
      <xdr:row>123</xdr:row>
      <xdr:rowOff>39098</xdr:rowOff>
    </xdr:to>
    <xdr:pic>
      <xdr:nvPicPr>
        <xdr:cNvPr id="18" name="Imagen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8"/>
        <a:stretch>
          <a:fillRect/>
        </a:stretch>
      </xdr:blipFill>
      <xdr:spPr>
        <a:xfrm>
          <a:off x="11372306" y="15607936"/>
          <a:ext cx="8124624" cy="7334705"/>
        </a:xfrm>
        <a:prstGeom prst="rect">
          <a:avLst/>
        </a:prstGeom>
      </xdr:spPr>
    </xdr:pic>
    <xdr:clientData/>
  </xdr:twoCellAnchor>
  <xdr:twoCellAnchor editAs="oneCell">
    <xdr:from>
      <xdr:col>0</xdr:col>
      <xdr:colOff>0</xdr:colOff>
      <xdr:row>130</xdr:row>
      <xdr:rowOff>60960</xdr:rowOff>
    </xdr:from>
    <xdr:to>
      <xdr:col>6</xdr:col>
      <xdr:colOff>278936</xdr:colOff>
      <xdr:row>158</xdr:row>
      <xdr:rowOff>54606</xdr:rowOff>
    </xdr:to>
    <xdr:pic>
      <xdr:nvPicPr>
        <xdr:cNvPr id="19" name="Imagen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9"/>
        <a:stretch>
          <a:fillRect/>
        </a:stretch>
      </xdr:blipFill>
      <xdr:spPr>
        <a:xfrm>
          <a:off x="0" y="24124920"/>
          <a:ext cx="8790476" cy="5114286"/>
        </a:xfrm>
        <a:prstGeom prst="rect">
          <a:avLst/>
        </a:prstGeom>
      </xdr:spPr>
    </xdr:pic>
    <xdr:clientData/>
  </xdr:twoCellAnchor>
  <xdr:twoCellAnchor editAs="oneCell">
    <xdr:from>
      <xdr:col>0</xdr:col>
      <xdr:colOff>0</xdr:colOff>
      <xdr:row>161</xdr:row>
      <xdr:rowOff>0</xdr:rowOff>
    </xdr:from>
    <xdr:to>
      <xdr:col>5</xdr:col>
      <xdr:colOff>520939</xdr:colOff>
      <xdr:row>187</xdr:row>
      <xdr:rowOff>83215</xdr:rowOff>
    </xdr:to>
    <xdr:pic>
      <xdr:nvPicPr>
        <xdr:cNvPr id="20" name="Imagen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10"/>
        <a:stretch>
          <a:fillRect/>
        </a:stretch>
      </xdr:blipFill>
      <xdr:spPr>
        <a:xfrm>
          <a:off x="0" y="29885640"/>
          <a:ext cx="8247619" cy="4838095"/>
        </a:xfrm>
        <a:prstGeom prst="rect">
          <a:avLst/>
        </a:prstGeom>
      </xdr:spPr>
    </xdr:pic>
    <xdr:clientData/>
  </xdr:twoCellAnchor>
  <xdr:twoCellAnchor editAs="oneCell">
    <xdr:from>
      <xdr:col>1</xdr:col>
      <xdr:colOff>1211581</xdr:colOff>
      <xdr:row>214</xdr:row>
      <xdr:rowOff>121920</xdr:rowOff>
    </xdr:from>
    <xdr:to>
      <xdr:col>4</xdr:col>
      <xdr:colOff>627335</xdr:colOff>
      <xdr:row>225</xdr:row>
      <xdr:rowOff>99060</xdr:rowOff>
    </xdr:to>
    <xdr:pic>
      <xdr:nvPicPr>
        <xdr:cNvPr id="22" name="Imagen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1"/>
        <a:stretch>
          <a:fillRect/>
        </a:stretch>
      </xdr:blipFill>
      <xdr:spPr>
        <a:xfrm>
          <a:off x="2446021" y="39700200"/>
          <a:ext cx="5123134" cy="2171700"/>
        </a:xfrm>
        <a:prstGeom prst="rect">
          <a:avLst/>
        </a:prstGeom>
      </xdr:spPr>
    </xdr:pic>
    <xdr:clientData/>
  </xdr:twoCellAnchor>
  <xdr:twoCellAnchor editAs="oneCell">
    <xdr:from>
      <xdr:col>1</xdr:col>
      <xdr:colOff>1249680</xdr:colOff>
      <xdr:row>225</xdr:row>
      <xdr:rowOff>99060</xdr:rowOff>
    </xdr:from>
    <xdr:to>
      <xdr:col>5</xdr:col>
      <xdr:colOff>464963</xdr:colOff>
      <xdr:row>229</xdr:row>
      <xdr:rowOff>68580</xdr:rowOff>
    </xdr:to>
    <xdr:pic>
      <xdr:nvPicPr>
        <xdr:cNvPr id="23" name="Imagen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2"/>
        <a:stretch>
          <a:fillRect/>
        </a:stretch>
      </xdr:blipFill>
      <xdr:spPr>
        <a:xfrm>
          <a:off x="2484120" y="41871900"/>
          <a:ext cx="5707523" cy="701040"/>
        </a:xfrm>
        <a:prstGeom prst="rect">
          <a:avLst/>
        </a:prstGeom>
      </xdr:spPr>
    </xdr:pic>
    <xdr:clientData/>
  </xdr:twoCellAnchor>
  <xdr:twoCellAnchor editAs="oneCell">
    <xdr:from>
      <xdr:col>0</xdr:col>
      <xdr:colOff>83820</xdr:colOff>
      <xdr:row>232</xdr:row>
      <xdr:rowOff>22860</xdr:rowOff>
    </xdr:from>
    <xdr:to>
      <xdr:col>4</xdr:col>
      <xdr:colOff>174081</xdr:colOff>
      <xdr:row>254</xdr:row>
      <xdr:rowOff>68580</xdr:rowOff>
    </xdr:to>
    <xdr:pic>
      <xdr:nvPicPr>
        <xdr:cNvPr id="24" name="Imagen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3"/>
        <a:stretch>
          <a:fillRect/>
        </a:stretch>
      </xdr:blipFill>
      <xdr:spPr>
        <a:xfrm>
          <a:off x="83820" y="58254900"/>
          <a:ext cx="7032081" cy="4069080"/>
        </a:xfrm>
        <a:prstGeom prst="rect">
          <a:avLst/>
        </a:prstGeom>
      </xdr:spPr>
    </xdr:pic>
    <xdr:clientData/>
  </xdr:twoCellAnchor>
  <xdr:twoCellAnchor editAs="oneCell">
    <xdr:from>
      <xdr:col>0</xdr:col>
      <xdr:colOff>220980</xdr:colOff>
      <xdr:row>254</xdr:row>
      <xdr:rowOff>91440</xdr:rowOff>
    </xdr:from>
    <xdr:to>
      <xdr:col>4</xdr:col>
      <xdr:colOff>222646</xdr:colOff>
      <xdr:row>289</xdr:row>
      <xdr:rowOff>67642</xdr:rowOff>
    </xdr:to>
    <xdr:pic>
      <xdr:nvPicPr>
        <xdr:cNvPr id="25" name="Imagen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14"/>
        <a:stretch>
          <a:fillRect/>
        </a:stretch>
      </xdr:blipFill>
      <xdr:spPr>
        <a:xfrm>
          <a:off x="220980" y="62346840"/>
          <a:ext cx="6943486" cy="6377002"/>
        </a:xfrm>
        <a:prstGeom prst="rect">
          <a:avLst/>
        </a:prstGeom>
      </xdr:spPr>
    </xdr:pic>
    <xdr:clientData/>
  </xdr:twoCellAnchor>
  <xdr:twoCellAnchor editAs="oneCell">
    <xdr:from>
      <xdr:col>0</xdr:col>
      <xdr:colOff>0</xdr:colOff>
      <xdr:row>292</xdr:row>
      <xdr:rowOff>167640</xdr:rowOff>
    </xdr:from>
    <xdr:to>
      <xdr:col>5</xdr:col>
      <xdr:colOff>305329</xdr:colOff>
      <xdr:row>317</xdr:row>
      <xdr:rowOff>163199</xdr:rowOff>
    </xdr:to>
    <xdr:pic>
      <xdr:nvPicPr>
        <xdr:cNvPr id="26" name="Imagen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5"/>
        <a:stretch>
          <a:fillRect/>
        </a:stretch>
      </xdr:blipFill>
      <xdr:spPr>
        <a:xfrm>
          <a:off x="0" y="69372480"/>
          <a:ext cx="8032009" cy="4567559"/>
        </a:xfrm>
        <a:prstGeom prst="rect">
          <a:avLst/>
        </a:prstGeom>
      </xdr:spPr>
    </xdr:pic>
    <xdr:clientData/>
  </xdr:twoCellAnchor>
  <xdr:twoCellAnchor editAs="oneCell">
    <xdr:from>
      <xdr:col>0</xdr:col>
      <xdr:colOff>0</xdr:colOff>
      <xdr:row>323</xdr:row>
      <xdr:rowOff>47625</xdr:rowOff>
    </xdr:from>
    <xdr:to>
      <xdr:col>3</xdr:col>
      <xdr:colOff>400941</xdr:colOff>
      <xdr:row>328</xdr:row>
      <xdr:rowOff>114442</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6"/>
        <a:stretch>
          <a:fillRect/>
        </a:stretch>
      </xdr:blipFill>
      <xdr:spPr>
        <a:xfrm>
          <a:off x="0" y="62264925"/>
          <a:ext cx="6382641" cy="1019317"/>
        </a:xfrm>
        <a:prstGeom prst="rect">
          <a:avLst/>
        </a:prstGeom>
      </xdr:spPr>
    </xdr:pic>
    <xdr:clientData/>
  </xdr:twoCellAnchor>
  <xdr:twoCellAnchor editAs="oneCell">
    <xdr:from>
      <xdr:col>0</xdr:col>
      <xdr:colOff>0</xdr:colOff>
      <xdr:row>331</xdr:row>
      <xdr:rowOff>0</xdr:rowOff>
    </xdr:from>
    <xdr:to>
      <xdr:col>2</xdr:col>
      <xdr:colOff>658045</xdr:colOff>
      <xdr:row>348</xdr:row>
      <xdr:rowOff>143347</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7"/>
        <a:stretch>
          <a:fillRect/>
        </a:stretch>
      </xdr:blipFill>
      <xdr:spPr>
        <a:xfrm>
          <a:off x="0" y="63741300"/>
          <a:ext cx="5877745" cy="3381847"/>
        </a:xfrm>
        <a:prstGeom prst="rect">
          <a:avLst/>
        </a:prstGeom>
      </xdr:spPr>
    </xdr:pic>
    <xdr:clientData/>
  </xdr:twoCellAnchor>
  <xdr:twoCellAnchor editAs="oneCell">
    <xdr:from>
      <xdr:col>0</xdr:col>
      <xdr:colOff>0</xdr:colOff>
      <xdr:row>357</xdr:row>
      <xdr:rowOff>0</xdr:rowOff>
    </xdr:from>
    <xdr:to>
      <xdr:col>3</xdr:col>
      <xdr:colOff>448572</xdr:colOff>
      <xdr:row>364</xdr:row>
      <xdr:rowOff>76397</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8"/>
        <a:stretch>
          <a:fillRect/>
        </a:stretch>
      </xdr:blipFill>
      <xdr:spPr>
        <a:xfrm>
          <a:off x="0" y="68837175"/>
          <a:ext cx="6430272" cy="1409897"/>
        </a:xfrm>
        <a:prstGeom prst="rect">
          <a:avLst/>
        </a:prstGeom>
      </xdr:spPr>
    </xdr:pic>
    <xdr:clientData/>
  </xdr:twoCellAnchor>
  <xdr:twoCellAnchor editAs="oneCell">
    <xdr:from>
      <xdr:col>0</xdr:col>
      <xdr:colOff>0</xdr:colOff>
      <xdr:row>367</xdr:row>
      <xdr:rowOff>0</xdr:rowOff>
    </xdr:from>
    <xdr:to>
      <xdr:col>3</xdr:col>
      <xdr:colOff>229467</xdr:colOff>
      <xdr:row>376</xdr:row>
      <xdr:rowOff>19292</xdr:rowOff>
    </xdr:to>
    <xdr:pic>
      <xdr:nvPicPr>
        <xdr:cNvPr id="8" name="Imagen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9"/>
        <a:stretch>
          <a:fillRect/>
        </a:stretch>
      </xdr:blipFill>
      <xdr:spPr>
        <a:xfrm>
          <a:off x="0" y="70742175"/>
          <a:ext cx="6211167" cy="1733792"/>
        </a:xfrm>
        <a:prstGeom prst="rect">
          <a:avLst/>
        </a:prstGeom>
      </xdr:spPr>
    </xdr:pic>
    <xdr:clientData/>
  </xdr:twoCellAnchor>
  <xdr:twoCellAnchor editAs="oneCell">
    <xdr:from>
      <xdr:col>0</xdr:col>
      <xdr:colOff>522514</xdr:colOff>
      <xdr:row>85</xdr:row>
      <xdr:rowOff>119744</xdr:rowOff>
    </xdr:from>
    <xdr:to>
      <xdr:col>6</xdr:col>
      <xdr:colOff>681109</xdr:colOff>
      <xdr:row>117</xdr:row>
      <xdr:rowOff>158353</xdr:rowOff>
    </xdr:to>
    <xdr:pic>
      <xdr:nvPicPr>
        <xdr:cNvPr id="9" name="Imagen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0"/>
        <a:stretch>
          <a:fillRect/>
        </a:stretch>
      </xdr:blipFill>
      <xdr:spPr>
        <a:xfrm>
          <a:off x="522514" y="15991115"/>
          <a:ext cx="8660338" cy="5960438"/>
        </a:xfrm>
        <a:prstGeom prst="rect">
          <a:avLst/>
        </a:prstGeom>
      </xdr:spPr>
    </xdr:pic>
    <xdr:clientData/>
  </xdr:twoCellAnchor>
  <xdr:twoCellAnchor editAs="oneCell">
    <xdr:from>
      <xdr:col>1</xdr:col>
      <xdr:colOff>0</xdr:colOff>
      <xdr:row>192</xdr:row>
      <xdr:rowOff>133350</xdr:rowOff>
    </xdr:from>
    <xdr:to>
      <xdr:col>1</xdr:col>
      <xdr:colOff>3562350</xdr:colOff>
      <xdr:row>211</xdr:row>
      <xdr:rowOff>104775</xdr:rowOff>
    </xdr:to>
    <xdr:pic>
      <xdr:nvPicPr>
        <xdr:cNvPr id="10" name="Imagen 9">
          <a:extLst>
            <a:ext uri="{FF2B5EF4-FFF2-40B4-BE49-F238E27FC236}">
              <a16:creationId xmlns:a16="http://schemas.microsoft.com/office/drawing/2014/main" id="{786825D3-80BB-41D9-9736-18D66641E608}"/>
            </a:ext>
            <a:ext uri="{147F2762-F138-4A5C-976F-8EAC2B608ADB}">
              <a16:predDERef xmlns:a16="http://schemas.microsoft.com/office/drawing/2014/main" pred="{00000000-0008-0000-0300-000009000000}"/>
            </a:ext>
          </a:extLst>
        </xdr:cNvPr>
        <xdr:cNvPicPr>
          <a:picLocks noChangeAspect="1"/>
        </xdr:cNvPicPr>
      </xdr:nvPicPr>
      <xdr:blipFill>
        <a:blip xmlns:r="http://schemas.openxmlformats.org/officeDocument/2006/relationships" r:embed="rId21"/>
        <a:stretch>
          <a:fillRect/>
        </a:stretch>
      </xdr:blipFill>
      <xdr:spPr>
        <a:xfrm>
          <a:off x="1200150" y="35318700"/>
          <a:ext cx="3562350" cy="3419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personal/ypenagos_indeportesantioquia_gov_co/Documents/Documentos%201/INDEPORTES/GESTION%20DEL%20RIESGO/GESTI&#211;N%20DEL%20RIESGO%20INDEPORTES/2023/reporte%20diciembre/Consolidado%20matriz%20de%20riesgos%20corrupci&#243;n%20Indeportes%2020231230.xlsx?DD010E88" TargetMode="External"/><Relationship Id="rId1" Type="http://schemas.openxmlformats.org/officeDocument/2006/relationships/externalLinkPath" Target="file:///\\DD010E88\Consolidado%20matriz%20de%20riesgos%20corrupci&#243;n%20Indeportes%20202312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ndeportesantioquia.sharepoint.com/sites/SGC2/Documentos%20compartidos/3.Riesgos/Riesgos_2026/F-MC-20_Formato_Gestion_Riesgos%20Gesti&#243;n%20de%20la%20plataforma%20TIC%20-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sgos Corrupción"/>
      <sheetName val="Conceptos Guía "/>
      <sheetName val="Fórmulas "/>
    </sheetNames>
    <sheetDataSet>
      <sheetData sheetId="0"/>
      <sheetData sheetId="1"/>
      <sheetData sheetId="2">
        <row r="26">
          <cell r="B26" t="str">
            <v>RARA VEZ</v>
          </cell>
          <cell r="C26">
            <v>1</v>
          </cell>
        </row>
        <row r="27">
          <cell r="B27" t="str">
            <v>IMPROBABLE</v>
          </cell>
          <cell r="C27">
            <v>2</v>
          </cell>
        </row>
        <row r="28">
          <cell r="B28" t="str">
            <v>POSIBLE</v>
          </cell>
          <cell r="C28">
            <v>3</v>
          </cell>
          <cell r="E28" t="str">
            <v>MODERADO</v>
          </cell>
          <cell r="F28">
            <v>3</v>
          </cell>
        </row>
        <row r="29">
          <cell r="B29" t="str">
            <v>PROBABLE'</v>
          </cell>
          <cell r="C29">
            <v>4</v>
          </cell>
          <cell r="E29" t="str">
            <v>MAYOR</v>
          </cell>
          <cell r="F29">
            <v>4</v>
          </cell>
        </row>
        <row r="30">
          <cell r="B30" t="str">
            <v>CASI SEGURO</v>
          </cell>
          <cell r="C30">
            <v>5</v>
          </cell>
          <cell r="E30" t="str">
            <v>CATASTRÓFICO</v>
          </cell>
          <cell r="F30">
            <v>5</v>
          </cell>
        </row>
        <row r="47">
          <cell r="J47" t="str">
            <v>11</v>
          </cell>
          <cell r="K47" t="str">
            <v>BAJO</v>
          </cell>
        </row>
        <row r="48">
          <cell r="J48" t="str">
            <v>12</v>
          </cell>
          <cell r="K48" t="str">
            <v>BAJO</v>
          </cell>
        </row>
        <row r="49">
          <cell r="J49" t="str">
            <v>13</v>
          </cell>
          <cell r="K49" t="str">
            <v>MODERADO</v>
          </cell>
        </row>
        <row r="50">
          <cell r="J50" t="str">
            <v>14</v>
          </cell>
          <cell r="K50" t="str">
            <v>ALTO</v>
          </cell>
        </row>
        <row r="51">
          <cell r="J51" t="str">
            <v>15</v>
          </cell>
          <cell r="K51" t="str">
            <v>ALTO</v>
          </cell>
        </row>
        <row r="52">
          <cell r="J52" t="str">
            <v>21</v>
          </cell>
          <cell r="K52" t="str">
            <v>BAJO</v>
          </cell>
        </row>
        <row r="53">
          <cell r="J53" t="str">
            <v>22</v>
          </cell>
          <cell r="K53" t="str">
            <v>BAJO</v>
          </cell>
        </row>
        <row r="54">
          <cell r="J54" t="str">
            <v>23</v>
          </cell>
          <cell r="K54" t="str">
            <v>MODERADO</v>
          </cell>
        </row>
        <row r="55">
          <cell r="J55" t="str">
            <v>24</v>
          </cell>
          <cell r="K55" t="str">
            <v>ALTO</v>
          </cell>
        </row>
        <row r="56">
          <cell r="J56" t="str">
            <v>25</v>
          </cell>
          <cell r="K56" t="str">
            <v>EXTREMO</v>
          </cell>
        </row>
        <row r="57">
          <cell r="J57" t="str">
            <v>31</v>
          </cell>
          <cell r="K57" t="str">
            <v>BAJO</v>
          </cell>
        </row>
        <row r="58">
          <cell r="J58" t="str">
            <v>32</v>
          </cell>
          <cell r="K58" t="str">
            <v>MODERADO</v>
          </cell>
        </row>
        <row r="59">
          <cell r="J59" t="str">
            <v>33</v>
          </cell>
          <cell r="K59" t="str">
            <v>ALTO</v>
          </cell>
        </row>
        <row r="60">
          <cell r="J60" t="str">
            <v>34</v>
          </cell>
          <cell r="K60" t="str">
            <v>EXTREMO</v>
          </cell>
        </row>
        <row r="61">
          <cell r="J61" t="str">
            <v>35</v>
          </cell>
          <cell r="K61" t="str">
            <v>EXTREMO</v>
          </cell>
        </row>
        <row r="62">
          <cell r="J62" t="str">
            <v>41</v>
          </cell>
          <cell r="K62" t="str">
            <v>MODERADO</v>
          </cell>
        </row>
        <row r="63">
          <cell r="J63" t="str">
            <v>42</v>
          </cell>
          <cell r="K63" t="str">
            <v>ALTO</v>
          </cell>
        </row>
        <row r="64">
          <cell r="J64" t="str">
            <v>43</v>
          </cell>
          <cell r="K64" t="str">
            <v>ALTO</v>
          </cell>
        </row>
        <row r="65">
          <cell r="J65" t="str">
            <v>44</v>
          </cell>
          <cell r="K65" t="str">
            <v>EXTREMO</v>
          </cell>
        </row>
        <row r="66">
          <cell r="J66" t="str">
            <v>45</v>
          </cell>
          <cell r="K66" t="str">
            <v>EXTREMO</v>
          </cell>
        </row>
        <row r="67">
          <cell r="J67" t="str">
            <v>51</v>
          </cell>
          <cell r="K67" t="str">
            <v>ALTO</v>
          </cell>
        </row>
        <row r="68">
          <cell r="J68" t="str">
            <v>52</v>
          </cell>
          <cell r="K68" t="str">
            <v>ALTO</v>
          </cell>
        </row>
        <row r="69">
          <cell r="J69" t="str">
            <v>53</v>
          </cell>
          <cell r="K69" t="str">
            <v>EXTREMO</v>
          </cell>
        </row>
        <row r="70">
          <cell r="J70" t="str">
            <v>54</v>
          </cell>
          <cell r="K70" t="str">
            <v>EXTREMO</v>
          </cell>
        </row>
        <row r="71">
          <cell r="J71" t="str">
            <v>55</v>
          </cell>
          <cell r="K71" t="str">
            <v>EXTREMO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órmulas "/>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f:/r/sites/SGC2/Documentos%20compartidos/3.1%20Evidencias%20deRriegos/Gesti%C3%B3n%20financiera/Evidencia%20de%20Riesgos%202025/Riesgos%20de%20Corrupci%C3%B3n%202025/RC2?csf=1&amp;web=1&amp;e=7ULGUw" TargetMode="External"/><Relationship Id="rId13" Type="http://schemas.openxmlformats.org/officeDocument/2006/relationships/oleObject" Target="../embeddings/oleObject1.bin"/><Relationship Id="rId3" Type="http://schemas.openxmlformats.org/officeDocument/2006/relationships/hyperlink" Target="../../../../../:f:/r/sites/SGC2/Documentos%20compartidos/3.1%20Evidencias%20deRriegos/Gesti%C3%B3n%20de%20los%20Recursos/Evidencia%20de%20Riesgos%202025/Riesgos%20de%20Corrupci%C3%B3n%202025?csf=1&amp;web=1&amp;e=UZsiVN" TargetMode="External"/><Relationship Id="rId7" Type="http://schemas.openxmlformats.org/officeDocument/2006/relationships/hyperlink" Target="../../../../../:f:/r/sites/SGC2/Documentos%20compartidos/3.1%20Evidencias%20deRriegos/Gesti%C3%B3n%20financiera/Evidencia%20de%20Riesgos%202025/Riesgos%20de%20Corrupci%C3%B3n%202025/RC2?csf=1&amp;web=1&amp;e=7ULGUw" TargetMode="External"/><Relationship Id="rId12" Type="http://schemas.openxmlformats.org/officeDocument/2006/relationships/vmlDrawing" Target="../drawings/vmlDrawing1.vml"/><Relationship Id="rId2" Type="http://schemas.openxmlformats.org/officeDocument/2006/relationships/hyperlink" Target="https://indeportesantioquia.sharepoint.com/:b:/r/sites/SGC2/Documentos%20compartidos/3.1%20Evidencias%20deRriegos/Gesti%C3%B3n%20de%20los%20Recursos/Evidencia%20de%20Riesgos%202025/Riesgos%20de%20Corrupci%C3%B3n%202025/GA-RC1-CAU2-CON1/Comprobantes%20de%20entradas%20enero%20a%20febrero%202025.pdf?csf=1&amp;web=1&amp;e=0nwH67" TargetMode="External"/><Relationship Id="rId1" Type="http://schemas.openxmlformats.org/officeDocument/2006/relationships/hyperlink" Target="https://indeportesantioquia-my.sharepoint.com/:f:/r/personal/ialvarez_indeportesantioquia_gov_co/Documents/Documentos/0.%202026/Evidencias%20riesgos%20corrupcion%202026?csf=1&amp;web=1&amp;e=6vbJlR" TargetMode="External"/><Relationship Id="rId6" Type="http://schemas.openxmlformats.org/officeDocument/2006/relationships/hyperlink" Target="../../../../../:f:/r/sites/SGC2/Documentos%20compartidos/3.1%20Evidencias%20deRriegos/Gesti%C3%B3n%20financiera/Evidencia%20de%20Riesgos%202025/Riesgos%20de%20Corrupci%C3%B3n%202025/RC1?csf=1&amp;web=1&amp;e=pHKpT9" TargetMode="External"/><Relationship Id="rId11" Type="http://schemas.openxmlformats.org/officeDocument/2006/relationships/drawing" Target="../drawings/drawing1.xml"/><Relationship Id="rId5" Type="http://schemas.openxmlformats.org/officeDocument/2006/relationships/hyperlink" Target="../../../../../:f:/r/sites/SGC2/Documentos%20compartidos/3.1%20Evidencias%20deRriegos/Gesti%C3%B3n%20financiera/Evidencia%20de%20Riesgos%202025/Riesgos%20de%20Corrupci%C3%B3n%202025/RC1?csf=1&amp;web=1&amp;e=pHKpT9" TargetMode="External"/><Relationship Id="rId15" Type="http://schemas.openxmlformats.org/officeDocument/2006/relationships/comments" Target="../comments1.xml"/><Relationship Id="rId10" Type="http://schemas.openxmlformats.org/officeDocument/2006/relationships/printerSettings" Target="../printerSettings/printerSettings1.bin"/><Relationship Id="rId4" Type="http://schemas.openxmlformats.org/officeDocument/2006/relationships/hyperlink" Target="../../../../../:f:/r/sites/SGC2/Documentos%20compartidos/3.1%20Evidencias%20deRriegos/Gesti%C3%B3n%20de%20los%20Recursos/Evidencia%20de%20Riesgos%202025/Riesgos%20de%20Corrupci%C3%B3n%202025/GA-RC1-CAU1-CON1?csf=1&amp;web=1&amp;e=SGeE6d" TargetMode="External"/><Relationship Id="rId9" Type="http://schemas.openxmlformats.org/officeDocument/2006/relationships/hyperlink" Target="../../../../../:f:/r/sites/SGC2/Documentos%20compartidos/3.1%20Evidencias%20deRriegos/Gesti%C3%B3n%20financiera/Evidencia%20de%20Riesgos%202025/Riesgos%20de%20Corrupci%C3%B3n%202025/RC2?csf=1&amp;web=1&amp;e=7ULGUw" TargetMode="External"/><Relationship Id="rId14" Type="http://schemas.openxmlformats.org/officeDocument/2006/relationships/image" Target="../media/image1.png"/></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comments" Target="../comments2.xml"/><Relationship Id="rId3" Type="http://schemas.openxmlformats.org/officeDocument/2006/relationships/hyperlink" Target="../../../../../:f:/r/sites/SGC2/Documentos%20compartidos/3.1%20Evidencias%20deRriegos/Gesti%C3%B3n%20financiera/Evidencia%20de%20Riesgos%202025/Riesgos%20de%20Gesti%C3%B3n%20y%20Fiscal%202025/Riesgos%20Gesti%C3%B3n/RG1?csf=1&amp;web=1&amp;e=X6AWbK" TargetMode="External"/><Relationship Id="rId7" Type="http://schemas.openxmlformats.org/officeDocument/2006/relationships/hyperlink" Target="../../../../../:f:/r/sites/SGC2/Documentos%20compartidos/3.1%20Evidencias%20deRriegos/Servicio%20al%20Ciudadano/Evidencias%20Riesgos%202025/Riesgos%20de%20Gesti%C3%B3n%202025/SC-RG2?csf=1&amp;web=1&amp;e=pJxHA4" TargetMode="External"/><Relationship Id="rId12" Type="http://schemas.openxmlformats.org/officeDocument/2006/relationships/image" Target="../media/image1.png"/><Relationship Id="rId2" Type="http://schemas.openxmlformats.org/officeDocument/2006/relationships/hyperlink" Target="../../../../../:f:/r/sites/SGC2/Documentos%20compartidos/3.1%20Evidencias%20deRriegos/Servicio%20al%20Ciudadano/Evidencias%20Riesgos%202025/Riesgos%20de%20Gesti%C3%B3n%202025/SC-RG2?csf=1&amp;web=1&amp;e=pJxHA4" TargetMode="External"/><Relationship Id="rId1" Type="http://schemas.openxmlformats.org/officeDocument/2006/relationships/hyperlink" Target="https://app.powerbi.com/view?r=eyJrIjoiYzc4OWYxZTItMTBmYS00NWM4LThlYTEtY2JmYTE5NTVkNjk2IiwidCI6ImI3YmJkOWQ2LTczODItNGZiMS05MDUxLWIxNmVjMGZlM2RhZCIsImMiOjR9" TargetMode="External"/><Relationship Id="rId6" Type="http://schemas.openxmlformats.org/officeDocument/2006/relationships/hyperlink" Target="../../../../../:f:/r/sites/SGC2/Documentos%20compartidos/3.1%20Evidencias%20deRriegos/Gesti%C3%B3n%20financiera/Evidencia%20de%20Riesgos%202025/Riesgos%20de%20Gesti%C3%B3n%20y%20Fiscal%202025/Riesgos%20Gesti%C3%B3n/RG4?csf=1&amp;web=1&amp;e=ohgIqE" TargetMode="External"/><Relationship Id="rId11" Type="http://schemas.openxmlformats.org/officeDocument/2006/relationships/oleObject" Target="../embeddings/oleObject2.bin"/><Relationship Id="rId5" Type="http://schemas.openxmlformats.org/officeDocument/2006/relationships/hyperlink" Target="../../../../../:f:/r/sites/SGC2/Documentos%20compartidos/3.1%20Evidencias%20deRriegos/Gesti%C3%B3n%20financiera/Evidencia%20de%20Riesgos%202025/Riesgos%20de%20Gesti%C3%B3n%20y%20Fiscal%202025/Riesgos%20Gesti%C3%B3n/RG5?csf=1&amp;web=1&amp;e=gn7u1y" TargetMode="External"/><Relationship Id="rId10" Type="http://schemas.openxmlformats.org/officeDocument/2006/relationships/vmlDrawing" Target="../drawings/vmlDrawing2.vml"/><Relationship Id="rId4" Type="http://schemas.openxmlformats.org/officeDocument/2006/relationships/hyperlink" Target="../../../../../:f:/r/sites/SGC2/Documentos%20compartidos/3.1%20Evidencias%20deRriegos/Gesti%C3%B3n%20financiera/Evidencia%20de%20Riesgos%202025/Riesgos%20de%20Gesti%C3%B3n%20y%20Fiscal%202025/Riesgos%20Gesti%C3%B3n/RG2?csf=1&amp;web=1&amp;e=IiCJml"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3.xml"/><Relationship Id="rId5" Type="http://schemas.openxmlformats.org/officeDocument/2006/relationships/image" Target="../media/image1.png"/><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V48"/>
  <sheetViews>
    <sheetView showGridLines="0" tabSelected="1" topLeftCell="A7" zoomScale="106" zoomScaleNormal="106" workbookViewId="0">
      <selection activeCell="BP14" sqref="BP14"/>
    </sheetView>
  </sheetViews>
  <sheetFormatPr baseColWidth="10" defaultColWidth="11.5703125" defaultRowHeight="24" customHeight="1"/>
  <cols>
    <col min="1" max="2" width="21.42578125" customWidth="1"/>
    <col min="3" max="3" width="44.85546875" customWidth="1"/>
    <col min="4" max="4" width="19.7109375" customWidth="1"/>
    <col min="5" max="5" width="34.28515625" customWidth="1"/>
    <col min="6" max="6" width="14.5703125" style="3" bestFit="1" customWidth="1"/>
    <col min="7" max="7" width="13.7109375" style="3" bestFit="1" customWidth="1"/>
    <col min="8" max="8" width="20" style="3" bestFit="1" customWidth="1"/>
    <col min="9" max="9" width="15.7109375" style="3" bestFit="1" customWidth="1"/>
    <col min="10" max="10" width="16.5703125" style="3" customWidth="1"/>
    <col min="11" max="11" width="21.28515625" style="3" customWidth="1"/>
    <col min="12" max="12" width="23.5703125" style="3" customWidth="1"/>
    <col min="13" max="14" width="16.85546875" style="3" customWidth="1"/>
    <col min="15" max="15" width="15.42578125" style="3" customWidth="1"/>
    <col min="16" max="16" width="17.7109375" style="3" customWidth="1"/>
    <col min="17" max="31" width="11.5703125" style="3" customWidth="1"/>
    <col min="32" max="32" width="24.42578125" style="3" customWidth="1"/>
    <col min="33" max="33" width="21.28515625" style="3" customWidth="1"/>
    <col min="34" max="34" width="16.85546875" style="3" customWidth="1"/>
    <col min="35" max="35" width="30.28515625" style="3" customWidth="1"/>
    <col min="36" max="36" width="13.5703125" style="3" customWidth="1"/>
    <col min="37" max="37" width="13.85546875" style="3" customWidth="1"/>
    <col min="38" max="38" width="37.7109375" style="3" customWidth="1"/>
    <col min="39" max="39" width="28.85546875" style="3" customWidth="1"/>
    <col min="40" max="40" width="22" style="3" customWidth="1"/>
    <col min="41" max="41" width="19.28515625" style="3" customWidth="1"/>
    <col min="42" max="42" width="17.5703125" style="3" customWidth="1"/>
    <col min="43" max="43" width="18.42578125" style="3" customWidth="1"/>
    <col min="44" max="44" width="19.28515625" style="3" customWidth="1"/>
    <col min="45" max="49" width="11.5703125" style="3" customWidth="1"/>
    <col min="50" max="50" width="10.28515625" style="3" customWidth="1"/>
    <col min="51" max="51" width="23.140625" style="3" customWidth="1"/>
    <col min="52" max="52" width="11.5703125" style="3" customWidth="1"/>
    <col min="53" max="53" width="16" style="3" customWidth="1"/>
    <col min="54" max="54" width="11.5703125" style="3" customWidth="1"/>
    <col min="55" max="55" width="17.85546875" style="3" customWidth="1"/>
    <col min="56" max="56" width="11.5703125" style="3" customWidth="1"/>
    <col min="57" max="57" width="25.7109375" style="3" customWidth="1"/>
    <col min="58" max="58" width="18" style="3" customWidth="1"/>
    <col min="59" max="59" width="20.7109375" style="3" customWidth="1"/>
    <col min="60" max="62" width="21.42578125" style="3" customWidth="1"/>
    <col min="63" max="63" width="17.28515625" style="3" customWidth="1"/>
    <col min="64" max="64" width="53.7109375" style="59" customWidth="1"/>
    <col min="65" max="65" width="17.28515625" style="59" customWidth="1"/>
    <col min="66" max="66" width="53.7109375" style="59" customWidth="1"/>
    <col min="67" max="67" width="17.28515625" style="59" customWidth="1"/>
    <col min="68" max="68" width="53.7109375" style="59" customWidth="1"/>
    <col min="69" max="69" width="17.28515625" style="59" customWidth="1"/>
    <col min="70" max="70" width="53.7109375" style="59" customWidth="1"/>
    <col min="71" max="71" width="17.28515625" customWidth="1"/>
    <col min="72" max="72" width="53.7109375" customWidth="1"/>
    <col min="73" max="73" width="17.28515625" customWidth="1"/>
    <col min="74" max="74" width="53.7109375" customWidth="1"/>
  </cols>
  <sheetData>
    <row r="1" spans="1:74" ht="15">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1:74" ht="14.45" customHeight="1">
      <c r="A2" s="546"/>
      <c r="B2" s="547"/>
      <c r="C2" s="547"/>
      <c r="D2" s="548"/>
      <c r="E2" s="519" t="s">
        <v>0</v>
      </c>
      <c r="F2" s="520"/>
      <c r="G2" s="520"/>
      <c r="H2" s="520"/>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c r="AN2" s="520"/>
      <c r="AO2" s="520"/>
      <c r="AP2" s="520"/>
      <c r="AQ2" s="520"/>
      <c r="AR2" s="520"/>
      <c r="AS2" s="520"/>
      <c r="AT2" s="520"/>
      <c r="AU2" s="520"/>
      <c r="AV2" s="520"/>
      <c r="AW2" s="520"/>
      <c r="AX2" s="520"/>
      <c r="AY2" s="520"/>
      <c r="AZ2" s="520"/>
      <c r="BA2" s="520"/>
      <c r="BB2" s="520"/>
      <c r="BC2" s="520"/>
      <c r="BD2" s="520"/>
      <c r="BE2" s="520"/>
      <c r="BF2" s="520"/>
      <c r="BG2" s="520"/>
      <c r="BH2" s="520"/>
      <c r="BI2" s="520"/>
      <c r="BJ2" s="520"/>
      <c r="BK2" s="520"/>
      <c r="BL2" s="520"/>
      <c r="BM2" s="520"/>
      <c r="BN2" s="520"/>
      <c r="BO2" s="520"/>
      <c r="BP2" s="520"/>
      <c r="BQ2" s="520"/>
      <c r="BR2" s="520"/>
      <c r="BS2" s="520"/>
      <c r="BT2" s="520"/>
      <c r="BU2" s="520"/>
      <c r="BV2" s="521"/>
    </row>
    <row r="3" spans="1:74" ht="14.45" customHeight="1">
      <c r="A3" s="549"/>
      <c r="B3" s="550"/>
      <c r="C3" s="550"/>
      <c r="D3" s="551"/>
      <c r="E3" s="522"/>
      <c r="F3" s="523"/>
      <c r="G3" s="523"/>
      <c r="H3" s="523"/>
      <c r="I3" s="523"/>
      <c r="J3" s="523"/>
      <c r="K3" s="523"/>
      <c r="L3" s="523"/>
      <c r="M3" s="523"/>
      <c r="N3" s="523"/>
      <c r="O3" s="523"/>
      <c r="P3" s="523"/>
      <c r="Q3" s="523"/>
      <c r="R3" s="523"/>
      <c r="S3" s="523"/>
      <c r="T3" s="523"/>
      <c r="U3" s="523"/>
      <c r="V3" s="523"/>
      <c r="W3" s="523"/>
      <c r="X3" s="523"/>
      <c r="Y3" s="523"/>
      <c r="Z3" s="523"/>
      <c r="AA3" s="523"/>
      <c r="AB3" s="523"/>
      <c r="AC3" s="523"/>
      <c r="AD3" s="523"/>
      <c r="AE3" s="523"/>
      <c r="AF3" s="523"/>
      <c r="AG3" s="523"/>
      <c r="AH3" s="523"/>
      <c r="AI3" s="523"/>
      <c r="AJ3" s="523"/>
      <c r="AK3" s="523"/>
      <c r="AL3" s="523"/>
      <c r="AM3" s="523"/>
      <c r="AN3" s="523"/>
      <c r="AO3" s="523"/>
      <c r="AP3" s="523"/>
      <c r="AQ3" s="523"/>
      <c r="AR3" s="523"/>
      <c r="AS3" s="523"/>
      <c r="AT3" s="523"/>
      <c r="AU3" s="523"/>
      <c r="AV3" s="523"/>
      <c r="AW3" s="523"/>
      <c r="AX3" s="523"/>
      <c r="AY3" s="523"/>
      <c r="AZ3" s="523"/>
      <c r="BA3" s="523"/>
      <c r="BB3" s="523"/>
      <c r="BC3" s="523"/>
      <c r="BD3" s="523"/>
      <c r="BE3" s="523"/>
      <c r="BF3" s="523"/>
      <c r="BG3" s="523"/>
      <c r="BH3" s="523"/>
      <c r="BI3" s="523"/>
      <c r="BJ3" s="523"/>
      <c r="BK3" s="523"/>
      <c r="BL3" s="523"/>
      <c r="BM3" s="523"/>
      <c r="BN3" s="523"/>
      <c r="BO3" s="523"/>
      <c r="BP3" s="523"/>
      <c r="BQ3" s="523"/>
      <c r="BR3" s="523"/>
      <c r="BS3" s="523"/>
      <c r="BT3" s="523"/>
      <c r="BU3" s="523"/>
      <c r="BV3" s="524"/>
    </row>
    <row r="4" spans="1:74" ht="14.45" customHeight="1">
      <c r="A4" s="549"/>
      <c r="B4" s="550"/>
      <c r="C4" s="550"/>
      <c r="D4" s="551"/>
      <c r="E4" s="522"/>
      <c r="F4" s="523"/>
      <c r="G4" s="523"/>
      <c r="H4" s="523"/>
      <c r="I4" s="523"/>
      <c r="J4" s="523"/>
      <c r="K4" s="523"/>
      <c r="L4" s="523"/>
      <c r="M4" s="523"/>
      <c r="N4" s="523"/>
      <c r="O4" s="523"/>
      <c r="P4" s="523"/>
      <c r="Q4" s="523"/>
      <c r="R4" s="523"/>
      <c r="S4" s="523"/>
      <c r="T4" s="523"/>
      <c r="U4" s="523"/>
      <c r="V4" s="523"/>
      <c r="W4" s="523"/>
      <c r="X4" s="523"/>
      <c r="Y4" s="523"/>
      <c r="Z4" s="523"/>
      <c r="AA4" s="523"/>
      <c r="AB4" s="523"/>
      <c r="AC4" s="523"/>
      <c r="AD4" s="523"/>
      <c r="AE4" s="523"/>
      <c r="AF4" s="523"/>
      <c r="AG4" s="523"/>
      <c r="AH4" s="523"/>
      <c r="AI4" s="523"/>
      <c r="AJ4" s="523"/>
      <c r="AK4" s="523"/>
      <c r="AL4" s="523"/>
      <c r="AM4" s="523"/>
      <c r="AN4" s="523"/>
      <c r="AO4" s="523"/>
      <c r="AP4" s="523"/>
      <c r="AQ4" s="523"/>
      <c r="AR4" s="523"/>
      <c r="AS4" s="523"/>
      <c r="AT4" s="523"/>
      <c r="AU4" s="523"/>
      <c r="AV4" s="523"/>
      <c r="AW4" s="523"/>
      <c r="AX4" s="523"/>
      <c r="AY4" s="523"/>
      <c r="AZ4" s="523"/>
      <c r="BA4" s="523"/>
      <c r="BB4" s="523"/>
      <c r="BC4" s="523"/>
      <c r="BD4" s="523"/>
      <c r="BE4" s="523"/>
      <c r="BF4" s="523"/>
      <c r="BG4" s="523"/>
      <c r="BH4" s="523"/>
      <c r="BI4" s="523"/>
      <c r="BJ4" s="523"/>
      <c r="BK4" s="523"/>
      <c r="BL4" s="523"/>
      <c r="BM4" s="523"/>
      <c r="BN4" s="523"/>
      <c r="BO4" s="523"/>
      <c r="BP4" s="523"/>
      <c r="BQ4" s="523"/>
      <c r="BR4" s="523"/>
      <c r="BS4" s="523"/>
      <c r="BT4" s="523"/>
      <c r="BU4" s="523"/>
      <c r="BV4" s="524"/>
    </row>
    <row r="5" spans="1:74" ht="28.15" customHeight="1">
      <c r="A5" s="552"/>
      <c r="B5" s="553"/>
      <c r="C5" s="553"/>
      <c r="D5" s="554"/>
      <c r="E5" s="525"/>
      <c r="F5" s="526"/>
      <c r="G5" s="526"/>
      <c r="H5" s="526"/>
      <c r="I5" s="526"/>
      <c r="J5" s="526"/>
      <c r="K5" s="526"/>
      <c r="L5" s="526"/>
      <c r="M5" s="526"/>
      <c r="N5" s="526"/>
      <c r="O5" s="526"/>
      <c r="P5" s="526"/>
      <c r="Q5" s="526"/>
      <c r="R5" s="526"/>
      <c r="S5" s="526"/>
      <c r="T5" s="526"/>
      <c r="U5" s="526"/>
      <c r="V5" s="526"/>
      <c r="W5" s="526"/>
      <c r="X5" s="526"/>
      <c r="Y5" s="526"/>
      <c r="Z5" s="526"/>
      <c r="AA5" s="526"/>
      <c r="AB5" s="526"/>
      <c r="AC5" s="526"/>
      <c r="AD5" s="526"/>
      <c r="AE5" s="526"/>
      <c r="AF5" s="526"/>
      <c r="AG5" s="526"/>
      <c r="AH5" s="526"/>
      <c r="AI5" s="526"/>
      <c r="AJ5" s="526"/>
      <c r="AK5" s="526"/>
      <c r="AL5" s="526"/>
      <c r="AM5" s="526"/>
      <c r="AN5" s="526"/>
      <c r="AO5" s="526"/>
      <c r="AP5" s="526"/>
      <c r="AQ5" s="526"/>
      <c r="AR5" s="526"/>
      <c r="AS5" s="526"/>
      <c r="AT5" s="526"/>
      <c r="AU5" s="526"/>
      <c r="AV5" s="526"/>
      <c r="AW5" s="526"/>
      <c r="AX5" s="526"/>
      <c r="AY5" s="526"/>
      <c r="AZ5" s="526"/>
      <c r="BA5" s="526"/>
      <c r="BB5" s="526"/>
      <c r="BC5" s="526"/>
      <c r="BD5" s="526"/>
      <c r="BE5" s="526"/>
      <c r="BF5" s="526"/>
      <c r="BG5" s="526"/>
      <c r="BH5" s="526"/>
      <c r="BI5" s="526"/>
      <c r="BJ5" s="526"/>
      <c r="BK5" s="526"/>
      <c r="BL5" s="526"/>
      <c r="BM5" s="526"/>
      <c r="BN5" s="526"/>
      <c r="BO5" s="526"/>
      <c r="BP5" s="526"/>
      <c r="BQ5" s="526"/>
      <c r="BR5" s="526"/>
      <c r="BS5" s="526"/>
      <c r="BT5" s="526"/>
      <c r="BU5" s="526"/>
      <c r="BV5" s="527"/>
    </row>
    <row r="6" spans="1:74" ht="1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row>
    <row r="7" spans="1:74" ht="15">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row>
    <row r="8" spans="1:74" ht="57" customHeight="1">
      <c r="A8" s="528" t="s">
        <v>1</v>
      </c>
      <c r="B8" s="529"/>
      <c r="C8" s="529"/>
      <c r="D8" s="529"/>
      <c r="E8" s="529"/>
      <c r="F8" s="529"/>
      <c r="G8" s="529"/>
      <c r="H8" s="529"/>
      <c r="I8" s="529"/>
      <c r="J8" s="529"/>
      <c r="K8" s="529"/>
      <c r="L8" s="530"/>
      <c r="M8" s="537" t="s">
        <v>2</v>
      </c>
      <c r="N8" s="538"/>
      <c r="O8" s="538"/>
      <c r="P8" s="538"/>
      <c r="Q8" s="538"/>
      <c r="R8" s="538"/>
      <c r="S8" s="538"/>
      <c r="T8" s="538"/>
      <c r="U8" s="538"/>
      <c r="V8" s="538"/>
      <c r="W8" s="538"/>
      <c r="X8" s="538"/>
      <c r="Y8" s="538"/>
      <c r="Z8" s="538"/>
      <c r="AA8" s="538"/>
      <c r="AB8" s="538"/>
      <c r="AC8" s="538"/>
      <c r="AD8" s="538"/>
      <c r="AE8" s="538"/>
      <c r="AF8" s="538"/>
      <c r="AG8" s="538"/>
      <c r="AH8" s="538"/>
      <c r="AI8" s="538"/>
      <c r="AJ8" s="538"/>
      <c r="AK8" s="539"/>
      <c r="AL8" s="514"/>
      <c r="AM8" s="515"/>
      <c r="AN8" s="515"/>
      <c r="AO8" s="515"/>
      <c r="AP8" s="515"/>
      <c r="AQ8" s="515"/>
      <c r="AR8" s="515"/>
      <c r="AS8" s="515"/>
      <c r="AT8" s="515"/>
      <c r="AU8" s="515"/>
      <c r="AV8" s="515"/>
      <c r="AW8" s="515"/>
      <c r="AX8" s="515"/>
      <c r="AY8" s="515"/>
      <c r="AZ8" s="515"/>
      <c r="BA8" s="515"/>
      <c r="BB8" s="515"/>
      <c r="BC8" s="515"/>
      <c r="BD8" s="515"/>
      <c r="BE8" s="515"/>
      <c r="BF8" s="516"/>
      <c r="BG8" s="152"/>
      <c r="BH8" s="152"/>
      <c r="BI8" s="152"/>
      <c r="BJ8" s="152"/>
      <c r="BK8" s="505" t="s">
        <v>3</v>
      </c>
      <c r="BL8" s="506"/>
      <c r="BM8" s="506"/>
      <c r="BN8" s="506"/>
      <c r="BO8" s="506"/>
      <c r="BP8" s="506"/>
      <c r="BQ8" s="506"/>
      <c r="BR8" s="506"/>
      <c r="BS8" s="506"/>
      <c r="BT8" s="506"/>
      <c r="BU8" s="506"/>
      <c r="BV8" s="507"/>
    </row>
    <row r="9" spans="1:74" ht="14.45" customHeight="1">
      <c r="A9" s="531"/>
      <c r="B9" s="532"/>
      <c r="C9" s="532"/>
      <c r="D9" s="532"/>
      <c r="E9" s="532"/>
      <c r="F9" s="532"/>
      <c r="G9" s="532"/>
      <c r="H9" s="532"/>
      <c r="I9" s="532"/>
      <c r="J9" s="532"/>
      <c r="K9" s="532"/>
      <c r="L9" s="533"/>
      <c r="M9" s="540"/>
      <c r="N9" s="541"/>
      <c r="O9" s="541"/>
      <c r="P9" s="541"/>
      <c r="Q9" s="541"/>
      <c r="R9" s="541"/>
      <c r="S9" s="541"/>
      <c r="T9" s="541"/>
      <c r="U9" s="541"/>
      <c r="V9" s="541"/>
      <c r="W9" s="541"/>
      <c r="X9" s="541"/>
      <c r="Y9" s="541"/>
      <c r="Z9" s="541"/>
      <c r="AA9" s="541"/>
      <c r="AB9" s="541"/>
      <c r="AC9" s="541"/>
      <c r="AD9" s="541"/>
      <c r="AE9" s="541"/>
      <c r="AF9" s="541"/>
      <c r="AG9" s="541"/>
      <c r="AH9" s="541"/>
      <c r="AI9" s="541"/>
      <c r="AJ9" s="541"/>
      <c r="AK9" s="542"/>
      <c r="AL9" s="555"/>
      <c r="AM9" s="556"/>
      <c r="AN9" s="556"/>
      <c r="AO9" s="556"/>
      <c r="AP9" s="557"/>
      <c r="AQ9" s="514" t="s">
        <v>4</v>
      </c>
      <c r="AR9" s="515"/>
      <c r="AS9" s="515"/>
      <c r="AT9" s="515"/>
      <c r="AU9" s="515"/>
      <c r="AV9" s="515"/>
      <c r="AW9" s="515"/>
      <c r="AX9" s="515"/>
      <c r="AY9" s="516"/>
      <c r="AZ9" s="152"/>
      <c r="BA9" s="152"/>
      <c r="BB9" s="152"/>
      <c r="BC9" s="152"/>
      <c r="BD9" s="152"/>
      <c r="BE9" s="152"/>
      <c r="BF9" s="152"/>
      <c r="BG9" s="152"/>
      <c r="BH9" s="152"/>
      <c r="BI9" s="152"/>
      <c r="BJ9" s="152"/>
      <c r="BK9" s="510" t="s">
        <v>5</v>
      </c>
      <c r="BL9" s="511"/>
      <c r="BM9" s="510" t="s">
        <v>6</v>
      </c>
      <c r="BN9" s="511"/>
      <c r="BO9" s="510" t="s">
        <v>7</v>
      </c>
      <c r="BP9" s="511"/>
      <c r="BQ9" s="510" t="s">
        <v>8</v>
      </c>
      <c r="BR9" s="511"/>
      <c r="BS9" s="510" t="s">
        <v>9</v>
      </c>
      <c r="BT9" s="511"/>
      <c r="BU9" s="510" t="s">
        <v>10</v>
      </c>
      <c r="BV9" s="511"/>
    </row>
    <row r="10" spans="1:74" ht="14.45" customHeight="1">
      <c r="A10" s="534"/>
      <c r="B10" s="535"/>
      <c r="C10" s="535"/>
      <c r="D10" s="535"/>
      <c r="E10" s="535"/>
      <c r="F10" s="535"/>
      <c r="G10" s="535"/>
      <c r="H10" s="535"/>
      <c r="I10" s="535"/>
      <c r="J10" s="535"/>
      <c r="K10" s="535"/>
      <c r="L10" s="536"/>
      <c r="M10" s="543"/>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5"/>
      <c r="AL10" s="558"/>
      <c r="AM10" s="559"/>
      <c r="AN10" s="559"/>
      <c r="AO10" s="559"/>
      <c r="AP10" s="560"/>
      <c r="AQ10" s="561" t="s">
        <v>4</v>
      </c>
      <c r="AR10" s="562"/>
      <c r="AS10" s="562"/>
      <c r="AT10" s="562"/>
      <c r="AU10" s="562"/>
      <c r="AV10" s="562"/>
      <c r="AW10" s="563"/>
      <c r="AX10" s="564" t="s">
        <v>11</v>
      </c>
      <c r="AY10" s="565"/>
      <c r="AZ10" s="517" t="s">
        <v>12</v>
      </c>
      <c r="BA10" s="142"/>
      <c r="BB10" s="517" t="s">
        <v>13</v>
      </c>
      <c r="BC10" s="517" t="s">
        <v>14</v>
      </c>
      <c r="BD10" s="517" t="s">
        <v>15</v>
      </c>
      <c r="BE10" s="517" t="s">
        <v>16</v>
      </c>
      <c r="BF10" s="517" t="s">
        <v>17</v>
      </c>
      <c r="BG10" s="508" t="s">
        <v>18</v>
      </c>
      <c r="BH10" s="508" t="s">
        <v>19</v>
      </c>
      <c r="BI10" s="508" t="s">
        <v>20</v>
      </c>
      <c r="BJ10" s="508" t="s">
        <v>21</v>
      </c>
      <c r="BK10" s="512"/>
      <c r="BL10" s="513"/>
      <c r="BM10" s="512"/>
      <c r="BN10" s="513"/>
      <c r="BO10" s="512"/>
      <c r="BP10" s="513"/>
      <c r="BQ10" s="512"/>
      <c r="BR10" s="513"/>
      <c r="BS10" s="512"/>
      <c r="BT10" s="513"/>
      <c r="BU10" s="512"/>
      <c r="BV10" s="513"/>
    </row>
    <row r="11" spans="1:74" ht="225.75" customHeight="1">
      <c r="A11" s="5" t="s">
        <v>22</v>
      </c>
      <c r="B11" s="5" t="s">
        <v>23</v>
      </c>
      <c r="C11" s="5" t="s">
        <v>24</v>
      </c>
      <c r="D11" s="5" t="s">
        <v>25</v>
      </c>
      <c r="E11" s="5" t="s">
        <v>26</v>
      </c>
      <c r="F11" s="5" t="s">
        <v>27</v>
      </c>
      <c r="G11" s="5" t="s">
        <v>28</v>
      </c>
      <c r="H11" s="5" t="s">
        <v>29</v>
      </c>
      <c r="I11" s="5" t="s">
        <v>30</v>
      </c>
      <c r="J11" s="5" t="s">
        <v>31</v>
      </c>
      <c r="K11" s="5" t="s">
        <v>32</v>
      </c>
      <c r="L11" s="5" t="s">
        <v>33</v>
      </c>
      <c r="M11" s="6" t="s">
        <v>34</v>
      </c>
      <c r="N11" s="6" t="s">
        <v>35</v>
      </c>
      <c r="O11" s="6" t="s">
        <v>36</v>
      </c>
      <c r="P11" s="6" t="s">
        <v>37</v>
      </c>
      <c r="Q11" s="6" t="s">
        <v>38</v>
      </c>
      <c r="R11" s="6" t="s">
        <v>39</v>
      </c>
      <c r="S11" s="6" t="s">
        <v>40</v>
      </c>
      <c r="T11" s="6" t="s">
        <v>41</v>
      </c>
      <c r="U11" s="6" t="s">
        <v>42</v>
      </c>
      <c r="V11" s="6" t="s">
        <v>43</v>
      </c>
      <c r="W11" s="6" t="s">
        <v>44</v>
      </c>
      <c r="X11" s="6" t="s">
        <v>45</v>
      </c>
      <c r="Y11" s="6" t="s">
        <v>46</v>
      </c>
      <c r="Z11" s="6" t="s">
        <v>47</v>
      </c>
      <c r="AA11" s="6" t="s">
        <v>48</v>
      </c>
      <c r="AB11" s="6" t="s">
        <v>49</v>
      </c>
      <c r="AC11" s="6" t="s">
        <v>50</v>
      </c>
      <c r="AD11" s="6" t="s">
        <v>51</v>
      </c>
      <c r="AE11" s="6" t="s">
        <v>52</v>
      </c>
      <c r="AF11" s="192" t="s">
        <v>53</v>
      </c>
      <c r="AG11" s="7" t="s">
        <v>54</v>
      </c>
      <c r="AH11" s="192" t="s">
        <v>13</v>
      </c>
      <c r="AI11" s="192" t="s">
        <v>55</v>
      </c>
      <c r="AJ11" s="192" t="s">
        <v>15</v>
      </c>
      <c r="AK11" s="192" t="s">
        <v>56</v>
      </c>
      <c r="AL11" s="142" t="s">
        <v>57</v>
      </c>
      <c r="AM11" s="142" t="s">
        <v>58</v>
      </c>
      <c r="AN11" s="142" t="s">
        <v>59</v>
      </c>
      <c r="AO11" s="142" t="s">
        <v>60</v>
      </c>
      <c r="AP11" s="142" t="s">
        <v>61</v>
      </c>
      <c r="AQ11" s="142" t="s">
        <v>62</v>
      </c>
      <c r="AR11" s="142" t="s">
        <v>63</v>
      </c>
      <c r="AS11" s="142" t="s">
        <v>64</v>
      </c>
      <c r="AT11" s="142" t="s">
        <v>65</v>
      </c>
      <c r="AU11" s="142" t="s">
        <v>66</v>
      </c>
      <c r="AV11" s="142" t="s">
        <v>67</v>
      </c>
      <c r="AW11" s="142" t="s">
        <v>68</v>
      </c>
      <c r="AX11" s="566"/>
      <c r="AY11" s="567"/>
      <c r="AZ11" s="518"/>
      <c r="BA11" s="191" t="s">
        <v>69</v>
      </c>
      <c r="BB11" s="518"/>
      <c r="BC11" s="518"/>
      <c r="BD11" s="518"/>
      <c r="BE11" s="518"/>
      <c r="BF11" s="518"/>
      <c r="BG11" s="509"/>
      <c r="BH11" s="509"/>
      <c r="BI11" s="509"/>
      <c r="BJ11" s="509"/>
      <c r="BK11" s="143" t="s">
        <v>70</v>
      </c>
      <c r="BL11" s="143" t="s">
        <v>71</v>
      </c>
      <c r="BM11" s="143" t="s">
        <v>72</v>
      </c>
      <c r="BN11" s="376" t="s">
        <v>73</v>
      </c>
      <c r="BO11" s="143" t="s">
        <v>74</v>
      </c>
      <c r="BP11" s="143" t="s">
        <v>71</v>
      </c>
      <c r="BQ11" s="143" t="s">
        <v>75</v>
      </c>
      <c r="BR11" s="143" t="s">
        <v>71</v>
      </c>
      <c r="BS11" s="143" t="s">
        <v>76</v>
      </c>
      <c r="BT11" s="143" t="s">
        <v>71</v>
      </c>
      <c r="BU11" s="143" t="s">
        <v>77</v>
      </c>
      <c r="BV11" s="143" t="s">
        <v>71</v>
      </c>
    </row>
    <row r="12" spans="1:74" s="59" customFormat="1" ht="177" customHeight="1">
      <c r="A12" s="193" t="s">
        <v>78</v>
      </c>
      <c r="B12" s="640" t="s">
        <v>79</v>
      </c>
      <c r="C12" s="640" t="s">
        <v>80</v>
      </c>
      <c r="D12" s="193" t="s">
        <v>81</v>
      </c>
      <c r="E12" s="193" t="s">
        <v>82</v>
      </c>
      <c r="F12" s="193" t="s">
        <v>83</v>
      </c>
      <c r="G12" s="193" t="s">
        <v>83</v>
      </c>
      <c r="H12" s="193" t="s">
        <v>83</v>
      </c>
      <c r="I12" s="193" t="s">
        <v>83</v>
      </c>
      <c r="J12" s="193" t="s">
        <v>84</v>
      </c>
      <c r="K12" s="193" t="s">
        <v>85</v>
      </c>
      <c r="L12" s="193" t="s">
        <v>86</v>
      </c>
      <c r="M12" s="193" t="s">
        <v>83</v>
      </c>
      <c r="N12" s="193" t="s">
        <v>83</v>
      </c>
      <c r="O12" s="193" t="s">
        <v>83</v>
      </c>
      <c r="P12" s="193" t="s">
        <v>83</v>
      </c>
      <c r="Q12" s="193" t="s">
        <v>83</v>
      </c>
      <c r="R12" s="193" t="s">
        <v>83</v>
      </c>
      <c r="S12" s="193" t="s">
        <v>87</v>
      </c>
      <c r="T12" s="193" t="s">
        <v>87</v>
      </c>
      <c r="U12" s="193" t="s">
        <v>83</v>
      </c>
      <c r="V12" s="193" t="s">
        <v>83</v>
      </c>
      <c r="W12" s="193" t="s">
        <v>83</v>
      </c>
      <c r="X12" s="193" t="s">
        <v>83</v>
      </c>
      <c r="Y12" s="193" t="s">
        <v>83</v>
      </c>
      <c r="Z12" s="193" t="s">
        <v>83</v>
      </c>
      <c r="AA12" s="193" t="s">
        <v>83</v>
      </c>
      <c r="AB12" s="193" t="s">
        <v>87</v>
      </c>
      <c r="AC12" s="193" t="s">
        <v>83</v>
      </c>
      <c r="AD12" s="193" t="s">
        <v>87</v>
      </c>
      <c r="AE12" s="193" t="s">
        <v>87</v>
      </c>
      <c r="AF12" s="641">
        <f>+COUNTIF(M12:AE12,"SI")</f>
        <v>14</v>
      </c>
      <c r="AG12" s="193" t="s">
        <v>88</v>
      </c>
      <c r="AH12" s="641">
        <v>3</v>
      </c>
      <c r="AI12" s="641" t="s">
        <v>89</v>
      </c>
      <c r="AJ12" s="476">
        <v>5</v>
      </c>
      <c r="AK12" s="250" t="s">
        <v>90</v>
      </c>
      <c r="AL12" s="642" t="s">
        <v>1702</v>
      </c>
      <c r="AM12" s="643" t="s">
        <v>91</v>
      </c>
      <c r="AN12" s="644" t="s">
        <v>92</v>
      </c>
      <c r="AO12" s="193" t="s">
        <v>93</v>
      </c>
      <c r="AP12" s="193" t="s">
        <v>94</v>
      </c>
      <c r="AQ12" s="641" t="s">
        <v>95</v>
      </c>
      <c r="AR12" s="641" t="s">
        <v>96</v>
      </c>
      <c r="AS12" s="641" t="s">
        <v>95</v>
      </c>
      <c r="AT12" s="641" t="s">
        <v>96</v>
      </c>
      <c r="AU12" s="641" t="s">
        <v>96</v>
      </c>
      <c r="AV12" s="641" t="s">
        <v>96</v>
      </c>
      <c r="AW12" s="641" t="s">
        <v>96</v>
      </c>
      <c r="AX12" s="641">
        <v>30</v>
      </c>
      <c r="AY12" s="645" t="s">
        <v>97</v>
      </c>
      <c r="AZ12" s="641">
        <v>3</v>
      </c>
      <c r="BA12" s="641" t="s">
        <v>88</v>
      </c>
      <c r="BB12" s="476">
        <v>3</v>
      </c>
      <c r="BC12" s="218" t="s">
        <v>89</v>
      </c>
      <c r="BD12" s="641">
        <v>5</v>
      </c>
      <c r="BE12" s="218" t="s">
        <v>90</v>
      </c>
      <c r="BF12" s="640">
        <v>20</v>
      </c>
      <c r="BG12" s="193" t="s">
        <v>98</v>
      </c>
      <c r="BH12" s="193" t="s">
        <v>99</v>
      </c>
      <c r="BI12" s="193" t="s">
        <v>100</v>
      </c>
      <c r="BJ12" s="646" t="s">
        <v>101</v>
      </c>
      <c r="BK12" s="640" t="s">
        <v>95</v>
      </c>
      <c r="BL12" s="643" t="s">
        <v>1703</v>
      </c>
      <c r="BM12" s="640" t="s">
        <v>95</v>
      </c>
      <c r="BN12" s="640" t="s">
        <v>102</v>
      </c>
      <c r="BO12" s="640" t="s">
        <v>95</v>
      </c>
      <c r="BP12" s="640" t="s">
        <v>103</v>
      </c>
      <c r="BQ12" s="418"/>
      <c r="BR12" s="418"/>
      <c r="BS12" s="418"/>
      <c r="BT12" s="418"/>
      <c r="BU12" s="418"/>
      <c r="BV12" s="418"/>
    </row>
    <row r="13" spans="1:74" ht="150.75" customHeight="1">
      <c r="A13" s="193" t="s">
        <v>104</v>
      </c>
      <c r="B13" s="640" t="s">
        <v>105</v>
      </c>
      <c r="C13" s="640" t="s">
        <v>106</v>
      </c>
      <c r="D13" s="193" t="s">
        <v>107</v>
      </c>
      <c r="E13" s="193" t="s">
        <v>108</v>
      </c>
      <c r="F13" s="197" t="s">
        <v>96</v>
      </c>
      <c r="G13" s="641" t="s">
        <v>96</v>
      </c>
      <c r="H13" s="197" t="s">
        <v>96</v>
      </c>
      <c r="I13" s="197" t="s">
        <v>96</v>
      </c>
      <c r="J13" s="197" t="s">
        <v>109</v>
      </c>
      <c r="K13" s="640" t="s">
        <v>110</v>
      </c>
      <c r="L13" s="640" t="s">
        <v>111</v>
      </c>
      <c r="M13" s="197" t="s">
        <v>96</v>
      </c>
      <c r="N13" s="197" t="s">
        <v>96</v>
      </c>
      <c r="O13" s="197" t="s">
        <v>96</v>
      </c>
      <c r="P13" s="197" t="s">
        <v>96</v>
      </c>
      <c r="Q13" s="197" t="s">
        <v>96</v>
      </c>
      <c r="R13" s="197" t="s">
        <v>95</v>
      </c>
      <c r="S13" s="197" t="s">
        <v>96</v>
      </c>
      <c r="T13" s="197" t="s">
        <v>95</v>
      </c>
      <c r="U13" s="197" t="s">
        <v>95</v>
      </c>
      <c r="V13" s="197" t="s">
        <v>96</v>
      </c>
      <c r="W13" s="197" t="s">
        <v>96</v>
      </c>
      <c r="X13" s="197" t="s">
        <v>96</v>
      </c>
      <c r="Y13" s="197" t="s">
        <v>96</v>
      </c>
      <c r="Z13" s="197" t="s">
        <v>96</v>
      </c>
      <c r="AA13" s="197" t="s">
        <v>96</v>
      </c>
      <c r="AB13" s="197" t="s">
        <v>95</v>
      </c>
      <c r="AC13" s="197" t="s">
        <v>96</v>
      </c>
      <c r="AD13" s="197" t="s">
        <v>96</v>
      </c>
      <c r="AE13" s="197" t="s">
        <v>95</v>
      </c>
      <c r="AF13" s="641">
        <v>14</v>
      </c>
      <c r="AG13" s="197" t="s">
        <v>112</v>
      </c>
      <c r="AH13" s="641">
        <v>1</v>
      </c>
      <c r="AI13" s="641" t="s">
        <v>89</v>
      </c>
      <c r="AJ13" s="476">
        <v>3</v>
      </c>
      <c r="AK13" s="250" t="s">
        <v>113</v>
      </c>
      <c r="AL13" s="647" t="s">
        <v>114</v>
      </c>
      <c r="AM13" s="647" t="s">
        <v>115</v>
      </c>
      <c r="AN13" s="648" t="s">
        <v>116</v>
      </c>
      <c r="AO13" s="648" t="s">
        <v>93</v>
      </c>
      <c r="AP13" s="646" t="s">
        <v>94</v>
      </c>
      <c r="AQ13" s="641" t="s">
        <v>96</v>
      </c>
      <c r="AR13" s="641" t="s">
        <v>96</v>
      </c>
      <c r="AS13" s="641" t="s">
        <v>95</v>
      </c>
      <c r="AT13" s="641" t="s">
        <v>96</v>
      </c>
      <c r="AU13" s="641" t="s">
        <v>96</v>
      </c>
      <c r="AV13" s="641" t="s">
        <v>96</v>
      </c>
      <c r="AW13" s="641" t="s">
        <v>96</v>
      </c>
      <c r="AX13" s="641">
        <f>IF(AQ13="SI",15,0) + IF(AR13="SI",5,0) + IF(AS13="SI",15,0) + IF(AT13="SI",10,0) + IF(AU13="SI",15,0) + IF(AV13="SI",10,0) + IF(AW13="SI",30,0)</f>
        <v>85</v>
      </c>
      <c r="AY13" s="645" t="str">
        <f>IF(AX13=" "," ",IF(AX13&lt;=50,"DISMINUYE CERO PUNTOS",IF(AX13&lt;=75,"DISMINUYE UN PUNTO",IF(AX13&lt;=100,"DISMINUYE DOS PUNTOS"))))</f>
        <v>DISMINUYE DOS PUNTOS</v>
      </c>
      <c r="AZ13" s="641">
        <v>1</v>
      </c>
      <c r="BA13" s="641" t="str">
        <f>IF(BB13=1,"RARA VEZ",IF(BB13=2,"IMPROBABLE",IF(BB13=3,"POSIBLE",IF(BB13=4,"PROBABLE'","CASI SEGURO"))))</f>
        <v>RARA VEZ</v>
      </c>
      <c r="BB13" s="476">
        <v>1</v>
      </c>
      <c r="BC13" s="218" t="str">
        <f>AI13</f>
        <v>CATASTRÓFICO</v>
      </c>
      <c r="BD13" s="641">
        <v>3</v>
      </c>
      <c r="BE13" s="218" t="str">
        <f>IFERROR(VLOOKUP(CONCATENATE(BB13,BD13),'[1]Fórmulas '!$J$47:$K$71,2,),"")</f>
        <v>MODERADO</v>
      </c>
      <c r="BF13" s="640">
        <f>IFERROR(BD13*BB13,"")</f>
        <v>3</v>
      </c>
      <c r="BG13" s="641" t="s">
        <v>117</v>
      </c>
      <c r="BH13" s="193" t="s">
        <v>99</v>
      </c>
      <c r="BI13" s="195" t="s">
        <v>118</v>
      </c>
      <c r="BJ13" s="307" t="s">
        <v>119</v>
      </c>
      <c r="BK13" s="254" t="s">
        <v>95</v>
      </c>
      <c r="BL13" s="649" t="s">
        <v>1704</v>
      </c>
      <c r="BM13" s="640" t="s">
        <v>95</v>
      </c>
      <c r="BN13" s="640" t="s">
        <v>120</v>
      </c>
      <c r="BO13" s="640" t="s">
        <v>95</v>
      </c>
      <c r="BP13" s="640" t="s">
        <v>121</v>
      </c>
      <c r="BQ13" s="418"/>
      <c r="BR13" s="418"/>
      <c r="BS13" s="417"/>
      <c r="BT13" s="418"/>
      <c r="BU13" s="436"/>
      <c r="BV13" s="418"/>
    </row>
    <row r="14" spans="1:74" ht="150.75" customHeight="1">
      <c r="A14" s="193" t="s">
        <v>122</v>
      </c>
      <c r="B14" s="640" t="s">
        <v>123</v>
      </c>
      <c r="C14" s="640" t="s">
        <v>124</v>
      </c>
      <c r="D14" s="193" t="s">
        <v>125</v>
      </c>
      <c r="E14" s="193" t="s">
        <v>126</v>
      </c>
      <c r="F14" s="193" t="s">
        <v>127</v>
      </c>
      <c r="G14" s="193" t="s">
        <v>127</v>
      </c>
      <c r="H14" s="193" t="s">
        <v>127</v>
      </c>
      <c r="I14" s="193" t="s">
        <v>127</v>
      </c>
      <c r="J14" s="193" t="s">
        <v>109</v>
      </c>
      <c r="K14" s="193" t="s">
        <v>128</v>
      </c>
      <c r="L14" s="640" t="s">
        <v>129</v>
      </c>
      <c r="M14" s="193" t="s">
        <v>130</v>
      </c>
      <c r="N14" s="193" t="s">
        <v>130</v>
      </c>
      <c r="O14" s="193" t="s">
        <v>87</v>
      </c>
      <c r="P14" s="193" t="s">
        <v>87</v>
      </c>
      <c r="Q14" s="193" t="s">
        <v>130</v>
      </c>
      <c r="R14" s="193" t="s">
        <v>130</v>
      </c>
      <c r="S14" s="193" t="s">
        <v>87</v>
      </c>
      <c r="T14" s="193" t="s">
        <v>87</v>
      </c>
      <c r="U14" s="193" t="s">
        <v>130</v>
      </c>
      <c r="V14" s="193" t="s">
        <v>130</v>
      </c>
      <c r="W14" s="193" t="s">
        <v>130</v>
      </c>
      <c r="X14" s="193" t="s">
        <v>130</v>
      </c>
      <c r="Y14" s="193" t="s">
        <v>130</v>
      </c>
      <c r="Z14" s="193" t="s">
        <v>130</v>
      </c>
      <c r="AA14" s="193" t="s">
        <v>130</v>
      </c>
      <c r="AB14" s="193" t="s">
        <v>87</v>
      </c>
      <c r="AC14" s="193" t="s">
        <v>130</v>
      </c>
      <c r="AD14" s="193" t="s">
        <v>130</v>
      </c>
      <c r="AE14" s="193" t="s">
        <v>87</v>
      </c>
      <c r="AF14" s="641">
        <v>13</v>
      </c>
      <c r="AG14" s="193" t="s">
        <v>112</v>
      </c>
      <c r="AH14" s="641">
        <v>1</v>
      </c>
      <c r="AI14" s="641" t="s">
        <v>131</v>
      </c>
      <c r="AJ14" s="476">
        <v>3</v>
      </c>
      <c r="AK14" s="250" t="s">
        <v>131</v>
      </c>
      <c r="AL14" s="201" t="s">
        <v>1705</v>
      </c>
      <c r="AM14" s="647" t="s">
        <v>132</v>
      </c>
      <c r="AN14" s="648" t="s">
        <v>133</v>
      </c>
      <c r="AO14" s="193" t="s">
        <v>93</v>
      </c>
      <c r="AP14" s="193" t="s">
        <v>94</v>
      </c>
      <c r="AQ14" s="641" t="s">
        <v>95</v>
      </c>
      <c r="AR14" s="641" t="s">
        <v>96</v>
      </c>
      <c r="AS14" s="641" t="s">
        <v>95</v>
      </c>
      <c r="AT14" s="641" t="s">
        <v>96</v>
      </c>
      <c r="AU14" s="641" t="s">
        <v>96</v>
      </c>
      <c r="AV14" s="641" t="s">
        <v>96</v>
      </c>
      <c r="AW14" s="641" t="s">
        <v>96</v>
      </c>
      <c r="AX14" s="641">
        <v>70</v>
      </c>
      <c r="AY14" s="645" t="s">
        <v>134</v>
      </c>
      <c r="AZ14" s="641">
        <v>1</v>
      </c>
      <c r="BA14" s="641" t="s">
        <v>112</v>
      </c>
      <c r="BB14" s="476">
        <v>1</v>
      </c>
      <c r="BC14" s="218" t="s">
        <v>131</v>
      </c>
      <c r="BD14" s="641">
        <v>3</v>
      </c>
      <c r="BE14" s="218" t="s">
        <v>131</v>
      </c>
      <c r="BF14" s="640">
        <v>3</v>
      </c>
      <c r="BG14" s="193" t="s">
        <v>98</v>
      </c>
      <c r="BH14" s="193" t="s">
        <v>135</v>
      </c>
      <c r="BI14" s="193" t="s">
        <v>136</v>
      </c>
      <c r="BJ14" s="646" t="s">
        <v>137</v>
      </c>
      <c r="BK14" s="721"/>
      <c r="BL14" s="649" t="e">
        <f>-----------------------------------------BN14---------BN14</f>
        <v>#VALUE!</v>
      </c>
      <c r="BM14" s="640"/>
      <c r="BN14" s="649" t="e">
        <f>-----------------------------------------BP14---------BP14</f>
        <v>#VALUE!</v>
      </c>
      <c r="BO14" s="640" t="s">
        <v>95</v>
      </c>
      <c r="BP14" s="640" t="s">
        <v>138</v>
      </c>
      <c r="BQ14" s="418"/>
      <c r="BR14" s="418"/>
      <c r="BS14" s="418"/>
      <c r="BT14" s="418"/>
      <c r="BU14" s="436"/>
      <c r="BV14" s="418"/>
    </row>
    <row r="15" spans="1:74" ht="158.25" customHeight="1">
      <c r="A15" s="195" t="s">
        <v>139</v>
      </c>
      <c r="B15" s="640" t="s">
        <v>140</v>
      </c>
      <c r="C15" s="640" t="s">
        <v>141</v>
      </c>
      <c r="D15" s="193" t="s">
        <v>142</v>
      </c>
      <c r="E15" s="195" t="s">
        <v>143</v>
      </c>
      <c r="F15" s="250" t="s">
        <v>83</v>
      </c>
      <c r="G15" s="250" t="s">
        <v>83</v>
      </c>
      <c r="H15" s="195" t="s">
        <v>83</v>
      </c>
      <c r="I15" s="195" t="s">
        <v>83</v>
      </c>
      <c r="J15" s="195" t="s">
        <v>84</v>
      </c>
      <c r="K15" s="250" t="s">
        <v>144</v>
      </c>
      <c r="L15" s="195" t="s">
        <v>145</v>
      </c>
      <c r="M15" s="250" t="s">
        <v>83</v>
      </c>
      <c r="N15" s="250" t="s">
        <v>83</v>
      </c>
      <c r="O15" s="250" t="s">
        <v>83</v>
      </c>
      <c r="P15" s="250" t="s">
        <v>83</v>
      </c>
      <c r="Q15" s="250" t="s">
        <v>83</v>
      </c>
      <c r="R15" s="250" t="s">
        <v>83</v>
      </c>
      <c r="S15" s="250" t="s">
        <v>83</v>
      </c>
      <c r="T15" s="250" t="s">
        <v>83</v>
      </c>
      <c r="U15" s="250" t="s">
        <v>146</v>
      </c>
      <c r="V15" s="250" t="s">
        <v>83</v>
      </c>
      <c r="W15" s="250" t="s">
        <v>83</v>
      </c>
      <c r="X15" s="250" t="s">
        <v>83</v>
      </c>
      <c r="Y15" s="250" t="s">
        <v>83</v>
      </c>
      <c r="Z15" s="250" t="s">
        <v>83</v>
      </c>
      <c r="AA15" s="250" t="s">
        <v>83</v>
      </c>
      <c r="AB15" s="250" t="s">
        <v>146</v>
      </c>
      <c r="AC15" s="250" t="s">
        <v>83</v>
      </c>
      <c r="AD15" s="250" t="s">
        <v>83</v>
      </c>
      <c r="AE15" s="250" t="s">
        <v>146</v>
      </c>
      <c r="AF15" s="641">
        <v>16</v>
      </c>
      <c r="AG15" s="250" t="s">
        <v>147</v>
      </c>
      <c r="AH15" s="641">
        <v>4</v>
      </c>
      <c r="AI15" s="641" t="s">
        <v>89</v>
      </c>
      <c r="AJ15" s="476">
        <v>5</v>
      </c>
      <c r="AK15" s="250" t="s">
        <v>90</v>
      </c>
      <c r="AL15" s="201" t="s">
        <v>1706</v>
      </c>
      <c r="AM15" s="250" t="s">
        <v>148</v>
      </c>
      <c r="AN15" s="195" t="s">
        <v>149</v>
      </c>
      <c r="AO15" s="250" t="s">
        <v>93</v>
      </c>
      <c r="AP15" s="250" t="s">
        <v>94</v>
      </c>
      <c r="AQ15" s="641" t="s">
        <v>96</v>
      </c>
      <c r="AR15" s="641" t="s">
        <v>96</v>
      </c>
      <c r="AS15" s="641" t="s">
        <v>95</v>
      </c>
      <c r="AT15" s="641" t="s">
        <v>96</v>
      </c>
      <c r="AU15" s="641" t="s">
        <v>96</v>
      </c>
      <c r="AV15" s="641" t="s">
        <v>96</v>
      </c>
      <c r="AW15" s="641" t="s">
        <v>96</v>
      </c>
      <c r="AX15" s="641">
        <v>85</v>
      </c>
      <c r="AY15" s="645" t="s">
        <v>150</v>
      </c>
      <c r="AZ15" s="641">
        <v>4</v>
      </c>
      <c r="BA15" s="641" t="s">
        <v>151</v>
      </c>
      <c r="BB15" s="476">
        <v>2</v>
      </c>
      <c r="BC15" s="218" t="s">
        <v>89</v>
      </c>
      <c r="BD15" s="641">
        <v>5</v>
      </c>
      <c r="BE15" s="218" t="s">
        <v>90</v>
      </c>
      <c r="BF15" s="640">
        <v>10</v>
      </c>
      <c r="BG15" s="250" t="s">
        <v>98</v>
      </c>
      <c r="BH15" s="250" t="s">
        <v>152</v>
      </c>
      <c r="BI15" s="195" t="s">
        <v>153</v>
      </c>
      <c r="BJ15" s="646" t="s">
        <v>154</v>
      </c>
      <c r="BK15" s="640" t="s">
        <v>95</v>
      </c>
      <c r="BL15" s="201" t="s">
        <v>155</v>
      </c>
      <c r="BM15" s="640" t="s">
        <v>95</v>
      </c>
      <c r="BN15" s="640" t="s">
        <v>156</v>
      </c>
      <c r="BO15" s="640" t="s">
        <v>95</v>
      </c>
      <c r="BP15" s="640" t="s">
        <v>157</v>
      </c>
      <c r="BQ15" s="418"/>
      <c r="BR15" s="418"/>
      <c r="BS15" s="418"/>
      <c r="BT15" s="418"/>
      <c r="BU15" s="418"/>
      <c r="BV15" s="418"/>
    </row>
    <row r="16" spans="1:74" ht="100.5" customHeight="1">
      <c r="A16" s="647" t="s">
        <v>158</v>
      </c>
      <c r="B16" s="640" t="s">
        <v>159</v>
      </c>
      <c r="C16" s="640" t="s">
        <v>160</v>
      </c>
      <c r="D16" s="193" t="s">
        <v>161</v>
      </c>
      <c r="E16" s="195" t="s">
        <v>162</v>
      </c>
      <c r="F16" s="650" t="s">
        <v>96</v>
      </c>
      <c r="G16" s="650" t="s">
        <v>96</v>
      </c>
      <c r="H16" s="648" t="s">
        <v>96</v>
      </c>
      <c r="I16" s="648" t="s">
        <v>96</v>
      </c>
      <c r="J16" s="648" t="s">
        <v>109</v>
      </c>
      <c r="K16" s="648" t="s">
        <v>163</v>
      </c>
      <c r="L16" s="648" t="s">
        <v>164</v>
      </c>
      <c r="M16" s="651" t="s">
        <v>96</v>
      </c>
      <c r="N16" s="651" t="s">
        <v>96</v>
      </c>
      <c r="O16" s="651" t="s">
        <v>96</v>
      </c>
      <c r="P16" s="651" t="s">
        <v>96</v>
      </c>
      <c r="Q16" s="651" t="s">
        <v>96</v>
      </c>
      <c r="R16" s="651" t="s">
        <v>95</v>
      </c>
      <c r="S16" s="651" t="s">
        <v>96</v>
      </c>
      <c r="T16" s="651" t="s">
        <v>95</v>
      </c>
      <c r="U16" s="651" t="s">
        <v>95</v>
      </c>
      <c r="V16" s="651" t="s">
        <v>96</v>
      </c>
      <c r="W16" s="650" t="s">
        <v>96</v>
      </c>
      <c r="X16" s="650" t="s">
        <v>96</v>
      </c>
      <c r="Y16" s="650" t="s">
        <v>96</v>
      </c>
      <c r="Z16" s="650" t="s">
        <v>96</v>
      </c>
      <c r="AA16" s="650" t="s">
        <v>96</v>
      </c>
      <c r="AB16" s="650" t="s">
        <v>95</v>
      </c>
      <c r="AC16" s="650" t="s">
        <v>96</v>
      </c>
      <c r="AD16" s="650" t="s">
        <v>96</v>
      </c>
      <c r="AE16" s="650" t="s">
        <v>95</v>
      </c>
      <c r="AF16" s="641">
        <v>14</v>
      </c>
      <c r="AG16" s="650" t="s">
        <v>112</v>
      </c>
      <c r="AH16" s="641">
        <v>1</v>
      </c>
      <c r="AI16" s="641" t="s">
        <v>89</v>
      </c>
      <c r="AJ16" s="476">
        <v>3</v>
      </c>
      <c r="AK16" s="250" t="s">
        <v>113</v>
      </c>
      <c r="AL16" s="652" t="s">
        <v>1707</v>
      </c>
      <c r="AM16" s="648" t="s">
        <v>165</v>
      </c>
      <c r="AN16" s="648" t="s">
        <v>166</v>
      </c>
      <c r="AO16" s="650" t="s">
        <v>93</v>
      </c>
      <c r="AP16" s="650" t="s">
        <v>94</v>
      </c>
      <c r="AQ16" s="641" t="s">
        <v>96</v>
      </c>
      <c r="AR16" s="641" t="s">
        <v>96</v>
      </c>
      <c r="AS16" s="641" t="s">
        <v>96</v>
      </c>
      <c r="AT16" s="641" t="s">
        <v>96</v>
      </c>
      <c r="AU16" s="641" t="s">
        <v>96</v>
      </c>
      <c r="AV16" s="641" t="s">
        <v>96</v>
      </c>
      <c r="AW16" s="641" t="s">
        <v>96</v>
      </c>
      <c r="AX16" s="641">
        <v>100</v>
      </c>
      <c r="AY16" s="645" t="s">
        <v>150</v>
      </c>
      <c r="AZ16" s="641">
        <v>1</v>
      </c>
      <c r="BA16" s="641" t="s">
        <v>112</v>
      </c>
      <c r="BB16" s="476">
        <v>1</v>
      </c>
      <c r="BC16" s="218" t="s">
        <v>89</v>
      </c>
      <c r="BD16" s="641">
        <v>5</v>
      </c>
      <c r="BE16" s="218" t="s">
        <v>113</v>
      </c>
      <c r="BF16" s="640">
        <v>5</v>
      </c>
      <c r="BG16" s="650" t="s">
        <v>98</v>
      </c>
      <c r="BH16" s="648" t="s">
        <v>99</v>
      </c>
      <c r="BI16" s="648" t="s">
        <v>167</v>
      </c>
      <c r="BJ16" s="646" t="s">
        <v>168</v>
      </c>
      <c r="BK16" s="640" t="s">
        <v>95</v>
      </c>
      <c r="BL16" s="643" t="s">
        <v>1708</v>
      </c>
      <c r="BM16" s="640" t="s">
        <v>95</v>
      </c>
      <c r="BN16" s="640" t="s">
        <v>169</v>
      </c>
      <c r="BO16" s="640" t="s">
        <v>95</v>
      </c>
      <c r="BP16" s="640" t="s">
        <v>170</v>
      </c>
      <c r="BQ16" s="418"/>
      <c r="BR16" s="421"/>
      <c r="BS16" s="440"/>
      <c r="BT16" s="441"/>
      <c r="BU16" s="440"/>
      <c r="BV16" s="441"/>
    </row>
    <row r="17" spans="1:126" ht="83.25" customHeight="1">
      <c r="A17" s="195" t="s">
        <v>171</v>
      </c>
      <c r="B17" s="193" t="s">
        <v>172</v>
      </c>
      <c r="C17" s="193" t="s">
        <v>173</v>
      </c>
      <c r="D17" s="193" t="s">
        <v>174</v>
      </c>
      <c r="E17" s="195" t="s">
        <v>175</v>
      </c>
      <c r="F17" s="653" t="s">
        <v>127</v>
      </c>
      <c r="G17" s="653" t="s">
        <v>127</v>
      </c>
      <c r="H17" s="654" t="s">
        <v>127</v>
      </c>
      <c r="I17" s="195" t="s">
        <v>127</v>
      </c>
      <c r="J17" s="195" t="s">
        <v>109</v>
      </c>
      <c r="K17" s="250" t="s">
        <v>176</v>
      </c>
      <c r="L17" s="195" t="s">
        <v>177</v>
      </c>
      <c r="M17" s="653" t="s">
        <v>87</v>
      </c>
      <c r="N17" s="653" t="s">
        <v>83</v>
      </c>
      <c r="O17" s="653" t="s">
        <v>83</v>
      </c>
      <c r="P17" s="653" t="s">
        <v>83</v>
      </c>
      <c r="Q17" s="653" t="s">
        <v>83</v>
      </c>
      <c r="R17" s="653" t="s">
        <v>87</v>
      </c>
      <c r="S17" s="653" t="s">
        <v>83</v>
      </c>
      <c r="T17" s="653" t="s">
        <v>87</v>
      </c>
      <c r="U17" s="653" t="s">
        <v>87</v>
      </c>
      <c r="V17" s="653" t="s">
        <v>83</v>
      </c>
      <c r="W17" s="653" t="s">
        <v>83</v>
      </c>
      <c r="X17" s="653" t="s">
        <v>83</v>
      </c>
      <c r="Y17" s="653" t="s">
        <v>87</v>
      </c>
      <c r="Z17" s="653" t="s">
        <v>83</v>
      </c>
      <c r="AA17" s="653" t="s">
        <v>83</v>
      </c>
      <c r="AB17" s="653" t="s">
        <v>87</v>
      </c>
      <c r="AC17" s="653" t="s">
        <v>83</v>
      </c>
      <c r="AD17" s="653" t="s">
        <v>83</v>
      </c>
      <c r="AE17" s="653" t="s">
        <v>87</v>
      </c>
      <c r="AF17" s="655">
        <v>12</v>
      </c>
      <c r="AG17" s="653" t="s">
        <v>112</v>
      </c>
      <c r="AH17" s="655">
        <v>1</v>
      </c>
      <c r="AI17" s="655" t="s">
        <v>178</v>
      </c>
      <c r="AJ17" s="656">
        <v>3</v>
      </c>
      <c r="AK17" s="653" t="s">
        <v>113</v>
      </c>
      <c r="AL17" s="657" t="s">
        <v>179</v>
      </c>
      <c r="AM17" s="657" t="s">
        <v>180</v>
      </c>
      <c r="AN17" s="657" t="s">
        <v>181</v>
      </c>
      <c r="AO17" s="653" t="s">
        <v>182</v>
      </c>
      <c r="AP17" s="653" t="s">
        <v>94</v>
      </c>
      <c r="AQ17" s="655" t="s">
        <v>96</v>
      </c>
      <c r="AR17" s="655" t="s">
        <v>96</v>
      </c>
      <c r="AS17" s="655" t="s">
        <v>95</v>
      </c>
      <c r="AT17" s="655" t="s">
        <v>96</v>
      </c>
      <c r="AU17" s="655" t="s">
        <v>96</v>
      </c>
      <c r="AV17" s="655" t="s">
        <v>96</v>
      </c>
      <c r="AW17" s="655" t="s">
        <v>96</v>
      </c>
      <c r="AX17" s="655">
        <v>85</v>
      </c>
      <c r="AY17" s="658" t="s">
        <v>150</v>
      </c>
      <c r="AZ17" s="655">
        <v>1</v>
      </c>
      <c r="BA17" s="655" t="s">
        <v>112</v>
      </c>
      <c r="BB17" s="197">
        <v>1</v>
      </c>
      <c r="BC17" s="659" t="s">
        <v>178</v>
      </c>
      <c r="BD17" s="655">
        <v>5</v>
      </c>
      <c r="BE17" s="149" t="s">
        <v>113</v>
      </c>
      <c r="BF17" s="193">
        <v>5</v>
      </c>
      <c r="BG17" s="653" t="s">
        <v>98</v>
      </c>
      <c r="BH17" s="657" t="s">
        <v>99</v>
      </c>
      <c r="BI17" s="657" t="s">
        <v>183</v>
      </c>
      <c r="BJ17" s="502" t="s">
        <v>184</v>
      </c>
      <c r="BK17" s="193" t="s">
        <v>95</v>
      </c>
      <c r="BL17" s="660" t="s">
        <v>185</v>
      </c>
      <c r="BM17" s="661" t="s">
        <v>95</v>
      </c>
      <c r="BN17" s="662" t="s">
        <v>186</v>
      </c>
      <c r="BO17" s="640" t="s">
        <v>95</v>
      </c>
      <c r="BP17" s="663" t="s">
        <v>187</v>
      </c>
      <c r="BQ17" s="443"/>
      <c r="BR17" s="442"/>
      <c r="BS17" s="442"/>
      <c r="BT17" s="444"/>
      <c r="BU17" s="442"/>
      <c r="BV17" s="444"/>
    </row>
    <row r="18" spans="1:126" s="11" customFormat="1" ht="83.25" customHeight="1">
      <c r="A18" s="664" t="s">
        <v>188</v>
      </c>
      <c r="B18" s="640" t="s">
        <v>189</v>
      </c>
      <c r="C18" s="646" t="s">
        <v>190</v>
      </c>
      <c r="D18" s="646" t="s">
        <v>191</v>
      </c>
      <c r="E18" s="665" t="s">
        <v>192</v>
      </c>
      <c r="F18" s="666" t="s">
        <v>96</v>
      </c>
      <c r="G18" s="666" t="s">
        <v>96</v>
      </c>
      <c r="H18" s="667" t="s">
        <v>96</v>
      </c>
      <c r="I18" s="668" t="s">
        <v>96</v>
      </c>
      <c r="J18" s="668" t="s">
        <v>109</v>
      </c>
      <c r="K18" s="502" t="s">
        <v>163</v>
      </c>
      <c r="L18" s="502" t="s">
        <v>164</v>
      </c>
      <c r="M18" s="641" t="s">
        <v>96</v>
      </c>
      <c r="N18" s="641" t="s">
        <v>96</v>
      </c>
      <c r="O18" s="641" t="s">
        <v>96</v>
      </c>
      <c r="P18" s="641" t="s">
        <v>96</v>
      </c>
      <c r="Q18" s="641" t="s">
        <v>96</v>
      </c>
      <c r="R18" s="641" t="s">
        <v>95</v>
      </c>
      <c r="S18" s="641" t="s">
        <v>96</v>
      </c>
      <c r="T18" s="641" t="s">
        <v>95</v>
      </c>
      <c r="U18" s="641" t="s">
        <v>95</v>
      </c>
      <c r="V18" s="641" t="s">
        <v>96</v>
      </c>
      <c r="W18" s="641" t="s">
        <v>96</v>
      </c>
      <c r="X18" s="641" t="s">
        <v>96</v>
      </c>
      <c r="Y18" s="641" t="s">
        <v>96</v>
      </c>
      <c r="Z18" s="641" t="s">
        <v>96</v>
      </c>
      <c r="AA18" s="641" t="s">
        <v>96</v>
      </c>
      <c r="AB18" s="641" t="s">
        <v>95</v>
      </c>
      <c r="AC18" s="641" t="s">
        <v>96</v>
      </c>
      <c r="AD18" s="641" t="s">
        <v>95</v>
      </c>
      <c r="AE18" s="641" t="s">
        <v>95</v>
      </c>
      <c r="AF18" s="641">
        <v>13</v>
      </c>
      <c r="AG18" s="669" t="s">
        <v>193</v>
      </c>
      <c r="AH18" s="641">
        <v>1</v>
      </c>
      <c r="AI18" s="670" t="s">
        <v>89</v>
      </c>
      <c r="AJ18" s="671">
        <v>5</v>
      </c>
      <c r="AK18" s="672" t="s">
        <v>113</v>
      </c>
      <c r="AL18" s="195" t="s">
        <v>194</v>
      </c>
      <c r="AM18" s="646" t="s">
        <v>195</v>
      </c>
      <c r="AN18" s="646" t="s">
        <v>166</v>
      </c>
      <c r="AO18" s="646" t="s">
        <v>93</v>
      </c>
      <c r="AP18" s="646" t="s">
        <v>94</v>
      </c>
      <c r="AQ18" s="641" t="s">
        <v>96</v>
      </c>
      <c r="AR18" s="641" t="s">
        <v>96</v>
      </c>
      <c r="AS18" s="641" t="s">
        <v>96</v>
      </c>
      <c r="AT18" s="641" t="s">
        <v>96</v>
      </c>
      <c r="AU18" s="641" t="s">
        <v>96</v>
      </c>
      <c r="AV18" s="641" t="s">
        <v>96</v>
      </c>
      <c r="AW18" s="641" t="s">
        <v>96</v>
      </c>
      <c r="AX18" s="641">
        <v>100</v>
      </c>
      <c r="AY18" s="645" t="s">
        <v>150</v>
      </c>
      <c r="AZ18" s="641">
        <v>1</v>
      </c>
      <c r="BA18" s="669" t="s">
        <v>112</v>
      </c>
      <c r="BB18" s="671">
        <v>1</v>
      </c>
      <c r="BC18" s="673" t="s">
        <v>89</v>
      </c>
      <c r="BD18" s="641">
        <v>5</v>
      </c>
      <c r="BE18" s="674" t="s">
        <v>113</v>
      </c>
      <c r="BF18" s="502">
        <v>5</v>
      </c>
      <c r="BG18" s="641" t="s">
        <v>98</v>
      </c>
      <c r="BH18" s="645" t="s">
        <v>99</v>
      </c>
      <c r="BI18" s="646" t="s">
        <v>196</v>
      </c>
      <c r="BJ18" s="502" t="s">
        <v>168</v>
      </c>
      <c r="BK18" s="502" t="s">
        <v>95</v>
      </c>
      <c r="BL18" s="502" t="s">
        <v>197</v>
      </c>
      <c r="BM18" s="675" t="s">
        <v>95</v>
      </c>
      <c r="BN18" s="676" t="s">
        <v>198</v>
      </c>
      <c r="BO18" s="640" t="s">
        <v>95</v>
      </c>
      <c r="BP18" s="644" t="s">
        <v>199</v>
      </c>
      <c r="BQ18" s="417"/>
      <c r="BR18" s="428"/>
      <c r="BS18" s="428"/>
      <c r="BT18" s="421"/>
      <c r="BU18" s="428"/>
      <c r="BV18" s="421"/>
    </row>
    <row r="19" spans="1:126" ht="101.25" customHeight="1">
      <c r="A19" s="662" t="s">
        <v>200</v>
      </c>
      <c r="B19" s="677" t="s">
        <v>201</v>
      </c>
      <c r="C19" s="678" t="s">
        <v>202</v>
      </c>
      <c r="D19" s="679" t="s">
        <v>203</v>
      </c>
      <c r="E19" s="680" t="s">
        <v>192</v>
      </c>
      <c r="F19" s="681" t="s">
        <v>96</v>
      </c>
      <c r="G19" s="682" t="s">
        <v>96</v>
      </c>
      <c r="H19" s="682" t="s">
        <v>96</v>
      </c>
      <c r="I19" s="683" t="s">
        <v>96</v>
      </c>
      <c r="J19" s="682" t="s">
        <v>109</v>
      </c>
      <c r="K19" s="684" t="s">
        <v>163</v>
      </c>
      <c r="L19" s="660" t="s">
        <v>164</v>
      </c>
      <c r="M19" s="685" t="s">
        <v>96</v>
      </c>
      <c r="N19" s="685" t="s">
        <v>96</v>
      </c>
      <c r="O19" s="685" t="s">
        <v>96</v>
      </c>
      <c r="P19" s="685" t="s">
        <v>96</v>
      </c>
      <c r="Q19" s="685" t="s">
        <v>96</v>
      </c>
      <c r="R19" s="685" t="s">
        <v>95</v>
      </c>
      <c r="S19" s="685" t="s">
        <v>96</v>
      </c>
      <c r="T19" s="685" t="s">
        <v>95</v>
      </c>
      <c r="U19" s="685" t="s">
        <v>95</v>
      </c>
      <c r="V19" s="685" t="s">
        <v>96</v>
      </c>
      <c r="W19" s="685" t="s">
        <v>96</v>
      </c>
      <c r="X19" s="685" t="s">
        <v>96</v>
      </c>
      <c r="Y19" s="685" t="s">
        <v>96</v>
      </c>
      <c r="Z19" s="685" t="s">
        <v>96</v>
      </c>
      <c r="AA19" s="685" t="s">
        <v>96</v>
      </c>
      <c r="AB19" s="685" t="s">
        <v>95</v>
      </c>
      <c r="AC19" s="685" t="s">
        <v>96</v>
      </c>
      <c r="AD19" s="685" t="s">
        <v>95</v>
      </c>
      <c r="AE19" s="685" t="s">
        <v>95</v>
      </c>
      <c r="AF19" s="685">
        <v>13</v>
      </c>
      <c r="AG19" s="686" t="s">
        <v>112</v>
      </c>
      <c r="AH19" s="685">
        <v>1</v>
      </c>
      <c r="AI19" s="687" t="s">
        <v>89</v>
      </c>
      <c r="AJ19" s="688">
        <v>5</v>
      </c>
      <c r="AK19" s="689" t="s">
        <v>113</v>
      </c>
      <c r="AL19" s="690" t="s">
        <v>1709</v>
      </c>
      <c r="AM19" s="691" t="s">
        <v>195</v>
      </c>
      <c r="AN19" s="646" t="s">
        <v>166</v>
      </c>
      <c r="AO19" s="646" t="s">
        <v>93</v>
      </c>
      <c r="AP19" s="646" t="s">
        <v>94</v>
      </c>
      <c r="AQ19" s="685" t="s">
        <v>96</v>
      </c>
      <c r="AR19" s="685" t="s">
        <v>96</v>
      </c>
      <c r="AS19" s="685" t="s">
        <v>96</v>
      </c>
      <c r="AT19" s="685" t="s">
        <v>96</v>
      </c>
      <c r="AU19" s="685" t="s">
        <v>96</v>
      </c>
      <c r="AV19" s="685" t="s">
        <v>96</v>
      </c>
      <c r="AW19" s="685" t="s">
        <v>96</v>
      </c>
      <c r="AX19" s="685">
        <v>100</v>
      </c>
      <c r="AY19" s="684" t="s">
        <v>150</v>
      </c>
      <c r="AZ19" s="685">
        <v>1</v>
      </c>
      <c r="BA19" s="686" t="s">
        <v>112</v>
      </c>
      <c r="BB19" s="688">
        <v>1</v>
      </c>
      <c r="BC19" s="692" t="s">
        <v>89</v>
      </c>
      <c r="BD19" s="685">
        <v>5</v>
      </c>
      <c r="BE19" s="693" t="s">
        <v>204</v>
      </c>
      <c r="BF19" s="646">
        <v>5</v>
      </c>
      <c r="BG19" s="685" t="s">
        <v>98</v>
      </c>
      <c r="BH19" s="684" t="s">
        <v>99</v>
      </c>
      <c r="BI19" s="660" t="s">
        <v>196</v>
      </c>
      <c r="BJ19" s="660" t="s">
        <v>168</v>
      </c>
      <c r="BK19" s="640" t="s">
        <v>95</v>
      </c>
      <c r="BL19" s="677" t="s">
        <v>205</v>
      </c>
      <c r="BM19" s="234" t="s">
        <v>95</v>
      </c>
      <c r="BN19" s="640" t="s">
        <v>206</v>
      </c>
      <c r="BO19" s="640" t="s">
        <v>95</v>
      </c>
      <c r="BP19" s="640" t="s">
        <v>207</v>
      </c>
      <c r="BQ19" s="418"/>
      <c r="BR19" s="446"/>
      <c r="BS19" s="434"/>
      <c r="BT19" s="446"/>
      <c r="BU19" s="434"/>
      <c r="BV19" s="446"/>
    </row>
    <row r="20" spans="1:126" ht="133.5" customHeight="1">
      <c r="A20" s="694" t="s">
        <v>208</v>
      </c>
      <c r="B20" s="695" t="s">
        <v>209</v>
      </c>
      <c r="C20" s="643" t="s">
        <v>210</v>
      </c>
      <c r="D20" s="696" t="s">
        <v>211</v>
      </c>
      <c r="E20" s="646" t="s">
        <v>212</v>
      </c>
      <c r="F20" s="641" t="s">
        <v>83</v>
      </c>
      <c r="G20" s="641" t="s">
        <v>83</v>
      </c>
      <c r="H20" s="641" t="s">
        <v>83</v>
      </c>
      <c r="I20" s="641" t="s">
        <v>83</v>
      </c>
      <c r="J20" s="697" t="s">
        <v>109</v>
      </c>
      <c r="K20" s="698" t="s">
        <v>213</v>
      </c>
      <c r="L20" s="699" t="s">
        <v>214</v>
      </c>
      <c r="M20" s="641" t="s">
        <v>83</v>
      </c>
      <c r="N20" s="641" t="s">
        <v>96</v>
      </c>
      <c r="O20" s="697" t="s">
        <v>127</v>
      </c>
      <c r="P20" s="700" t="s">
        <v>215</v>
      </c>
      <c r="Q20" s="641" t="s">
        <v>96</v>
      </c>
      <c r="R20" s="641" t="s">
        <v>96</v>
      </c>
      <c r="S20" s="641" t="s">
        <v>96</v>
      </c>
      <c r="T20" s="641" t="s">
        <v>96</v>
      </c>
      <c r="U20" s="641" t="s">
        <v>87</v>
      </c>
      <c r="V20" s="641" t="s">
        <v>96</v>
      </c>
      <c r="W20" s="641" t="s">
        <v>96</v>
      </c>
      <c r="X20" s="641" t="s">
        <v>96</v>
      </c>
      <c r="Y20" s="641" t="s">
        <v>96</v>
      </c>
      <c r="Z20" s="641" t="s">
        <v>83</v>
      </c>
      <c r="AA20" s="641" t="s">
        <v>96</v>
      </c>
      <c r="AB20" s="641" t="s">
        <v>87</v>
      </c>
      <c r="AC20" s="641" t="s">
        <v>83</v>
      </c>
      <c r="AD20" s="641" t="s">
        <v>96</v>
      </c>
      <c r="AE20" s="641" t="s">
        <v>87</v>
      </c>
      <c r="AF20" s="641">
        <f>+COUNTIF(M20:AE20,"SI")</f>
        <v>16</v>
      </c>
      <c r="AG20" s="641" t="s">
        <v>147</v>
      </c>
      <c r="AH20" s="641">
        <f>IFERROR(VLOOKUP(AG20,'[1]Fórmulas '!$B$26:$C$30,2,0),"")</f>
        <v>4</v>
      </c>
      <c r="AI20" s="670" t="s">
        <v>89</v>
      </c>
      <c r="AJ20" s="476">
        <v>5</v>
      </c>
      <c r="AK20" s="250" t="str">
        <f>IFERROR(VLOOKUP(CONCATENATE(AH20,AJ20),'[1]Fórmulas '!$J$47:$K$71,2,),"")</f>
        <v>EXTREMO</v>
      </c>
      <c r="AL20" s="676" t="s">
        <v>1710</v>
      </c>
      <c r="AM20" s="695" t="s">
        <v>216</v>
      </c>
      <c r="AN20" s="502" t="s">
        <v>217</v>
      </c>
      <c r="AO20" s="502" t="s">
        <v>93</v>
      </c>
      <c r="AP20" s="502" t="s">
        <v>94</v>
      </c>
      <c r="AQ20" s="641" t="s">
        <v>96</v>
      </c>
      <c r="AR20" s="641" t="s">
        <v>96</v>
      </c>
      <c r="AS20" s="641" t="s">
        <v>95</v>
      </c>
      <c r="AT20" s="641" t="s">
        <v>96</v>
      </c>
      <c r="AU20" s="641" t="s">
        <v>96</v>
      </c>
      <c r="AV20" s="641" t="s">
        <v>96</v>
      </c>
      <c r="AW20" s="641" t="s">
        <v>96</v>
      </c>
      <c r="AX20" s="641">
        <v>85</v>
      </c>
      <c r="AY20" s="645" t="s">
        <v>150</v>
      </c>
      <c r="AZ20" s="641">
        <v>4</v>
      </c>
      <c r="BA20" s="701" t="s">
        <v>151</v>
      </c>
      <c r="BB20" s="671">
        <v>2</v>
      </c>
      <c r="BC20" s="673" t="s">
        <v>89</v>
      </c>
      <c r="BD20" s="641">
        <v>5</v>
      </c>
      <c r="BE20" s="673" t="s">
        <v>90</v>
      </c>
      <c r="BF20" s="502">
        <v>10</v>
      </c>
      <c r="BG20" s="641" t="s">
        <v>98</v>
      </c>
      <c r="BH20" s="641" t="s">
        <v>218</v>
      </c>
      <c r="BI20" s="648" t="s">
        <v>219</v>
      </c>
      <c r="BJ20" s="648" t="s">
        <v>220</v>
      </c>
      <c r="BK20" s="640" t="s">
        <v>95</v>
      </c>
      <c r="BL20" s="702" t="s">
        <v>221</v>
      </c>
      <c r="BM20" s="234" t="s">
        <v>95</v>
      </c>
      <c r="BN20" s="640" t="s">
        <v>222</v>
      </c>
      <c r="BO20" s="640" t="s">
        <v>95</v>
      </c>
      <c r="BP20" s="722" t="s">
        <v>1721</v>
      </c>
      <c r="BQ20" s="418"/>
      <c r="BR20" s="421"/>
      <c r="BS20" s="421"/>
      <c r="BT20" s="428"/>
      <c r="BU20" s="421"/>
      <c r="BV20" s="428"/>
    </row>
    <row r="21" spans="1:126" ht="66" customHeight="1">
      <c r="A21" s="193" t="s">
        <v>223</v>
      </c>
      <c r="B21" s="640" t="s">
        <v>224</v>
      </c>
      <c r="C21" s="640" t="s">
        <v>225</v>
      </c>
      <c r="D21" s="193" t="s">
        <v>226</v>
      </c>
      <c r="E21" s="200" t="s">
        <v>227</v>
      </c>
      <c r="F21" s="193" t="s">
        <v>130</v>
      </c>
      <c r="G21" s="193" t="s">
        <v>130</v>
      </c>
      <c r="H21" s="193" t="s">
        <v>130</v>
      </c>
      <c r="I21" s="193" t="s">
        <v>130</v>
      </c>
      <c r="J21" s="193" t="s">
        <v>84</v>
      </c>
      <c r="K21" s="703" t="s">
        <v>228</v>
      </c>
      <c r="L21" s="476" t="s">
        <v>229</v>
      </c>
      <c r="M21" s="640" t="s">
        <v>96</v>
      </c>
      <c r="N21" s="640" t="s">
        <v>96</v>
      </c>
      <c r="O21" s="640" t="s">
        <v>96</v>
      </c>
      <c r="P21" s="640" t="s">
        <v>96</v>
      </c>
      <c r="Q21" s="640" t="s">
        <v>96</v>
      </c>
      <c r="R21" s="646" t="s">
        <v>95</v>
      </c>
      <c r="S21" s="640" t="s">
        <v>96</v>
      </c>
      <c r="T21" s="640" t="s">
        <v>95</v>
      </c>
      <c r="U21" s="646" t="s">
        <v>95</v>
      </c>
      <c r="V21" s="640" t="s">
        <v>96</v>
      </c>
      <c r="W21" s="640" t="s">
        <v>96</v>
      </c>
      <c r="X21" s="640" t="s">
        <v>96</v>
      </c>
      <c r="Y21" s="646" t="s">
        <v>95</v>
      </c>
      <c r="Z21" s="640" t="s">
        <v>95</v>
      </c>
      <c r="AA21" s="640" t="s">
        <v>96</v>
      </c>
      <c r="AB21" s="640" t="s">
        <v>95</v>
      </c>
      <c r="AC21" s="640" t="s">
        <v>96</v>
      </c>
      <c r="AD21" s="640" t="s">
        <v>95</v>
      </c>
      <c r="AE21" s="640" t="s">
        <v>95</v>
      </c>
      <c r="AF21" s="641">
        <v>11</v>
      </c>
      <c r="AG21" s="476" t="s">
        <v>112</v>
      </c>
      <c r="AH21" s="641">
        <v>1</v>
      </c>
      <c r="AI21" s="641" t="s">
        <v>178</v>
      </c>
      <c r="AJ21" s="476">
        <v>4</v>
      </c>
      <c r="AK21" s="250" t="s">
        <v>113</v>
      </c>
      <c r="AL21" s="664" t="s">
        <v>230</v>
      </c>
      <c r="AM21" s="704" t="s">
        <v>231</v>
      </c>
      <c r="AN21" s="640" t="s">
        <v>232</v>
      </c>
      <c r="AO21" s="705" t="s">
        <v>93</v>
      </c>
      <c r="AP21" s="640" t="s">
        <v>94</v>
      </c>
      <c r="AQ21" s="641" t="s">
        <v>95</v>
      </c>
      <c r="AR21" s="641" t="s">
        <v>96</v>
      </c>
      <c r="AS21" s="641" t="s">
        <v>95</v>
      </c>
      <c r="AT21" s="641" t="s">
        <v>96</v>
      </c>
      <c r="AU21" s="641" t="s">
        <v>96</v>
      </c>
      <c r="AV21" s="641" t="s">
        <v>96</v>
      </c>
      <c r="AW21" s="641" t="s">
        <v>96</v>
      </c>
      <c r="AX21" s="641">
        <v>40</v>
      </c>
      <c r="AY21" s="645" t="s">
        <v>97</v>
      </c>
      <c r="AZ21" s="641">
        <v>1</v>
      </c>
      <c r="BA21" s="641" t="s">
        <v>112</v>
      </c>
      <c r="BB21" s="476">
        <v>1</v>
      </c>
      <c r="BC21" s="218" t="s">
        <v>178</v>
      </c>
      <c r="BD21" s="641">
        <v>4</v>
      </c>
      <c r="BE21" s="218" t="s">
        <v>113</v>
      </c>
      <c r="BF21" s="640">
        <v>4</v>
      </c>
      <c r="BG21" s="640" t="s">
        <v>98</v>
      </c>
      <c r="BH21" s="476" t="s">
        <v>233</v>
      </c>
      <c r="BI21" s="640" t="s">
        <v>234</v>
      </c>
      <c r="BJ21" s="646" t="s">
        <v>235</v>
      </c>
      <c r="BK21" s="640" t="s">
        <v>95</v>
      </c>
      <c r="BL21" s="646" t="s">
        <v>1711</v>
      </c>
      <c r="BM21" s="640" t="s">
        <v>95</v>
      </c>
      <c r="BN21" s="640" t="s">
        <v>236</v>
      </c>
      <c r="BO21" s="640" t="s">
        <v>95</v>
      </c>
      <c r="BP21" s="640" t="s">
        <v>237</v>
      </c>
      <c r="BQ21" s="418"/>
      <c r="BR21" s="445"/>
      <c r="BS21" s="427"/>
      <c r="BT21" s="418"/>
      <c r="BU21" s="427"/>
      <c r="BV21" s="427"/>
    </row>
    <row r="22" spans="1:126" ht="99.75" customHeight="1">
      <c r="A22" s="193" t="s">
        <v>223</v>
      </c>
      <c r="B22" s="640" t="s">
        <v>238</v>
      </c>
      <c r="C22" s="640" t="s">
        <v>225</v>
      </c>
      <c r="D22" s="193" t="s">
        <v>226</v>
      </c>
      <c r="E22" s="195" t="s">
        <v>227</v>
      </c>
      <c r="F22" s="250" t="s">
        <v>130</v>
      </c>
      <c r="G22" s="250" t="s">
        <v>130</v>
      </c>
      <c r="H22" s="195" t="s">
        <v>130</v>
      </c>
      <c r="I22" s="195" t="s">
        <v>130</v>
      </c>
      <c r="J22" s="195" t="s">
        <v>84</v>
      </c>
      <c r="K22" s="250" t="s">
        <v>228</v>
      </c>
      <c r="L22" s="195" t="s">
        <v>229</v>
      </c>
      <c r="M22" s="250" t="s">
        <v>96</v>
      </c>
      <c r="N22" s="250" t="s">
        <v>96</v>
      </c>
      <c r="O22" s="250" t="s">
        <v>96</v>
      </c>
      <c r="P22" s="250" t="s">
        <v>96</v>
      </c>
      <c r="Q22" s="250" t="s">
        <v>96</v>
      </c>
      <c r="R22" s="250" t="s">
        <v>95</v>
      </c>
      <c r="S22" s="250" t="s">
        <v>96</v>
      </c>
      <c r="T22" s="250" t="s">
        <v>95</v>
      </c>
      <c r="U22" s="250" t="s">
        <v>95</v>
      </c>
      <c r="V22" s="250" t="s">
        <v>96</v>
      </c>
      <c r="W22" s="250" t="s">
        <v>96</v>
      </c>
      <c r="X22" s="250" t="s">
        <v>96</v>
      </c>
      <c r="Y22" s="250" t="s">
        <v>95</v>
      </c>
      <c r="Z22" s="250" t="s">
        <v>95</v>
      </c>
      <c r="AA22" s="250" t="s">
        <v>96</v>
      </c>
      <c r="AB22" s="250" t="s">
        <v>95</v>
      </c>
      <c r="AC22" s="250" t="s">
        <v>96</v>
      </c>
      <c r="AD22" s="250" t="s">
        <v>95</v>
      </c>
      <c r="AE22" s="250" t="s">
        <v>95</v>
      </c>
      <c r="AF22" s="641">
        <v>11</v>
      </c>
      <c r="AG22" s="250" t="s">
        <v>112</v>
      </c>
      <c r="AH22" s="641">
        <v>1</v>
      </c>
      <c r="AI22" s="641" t="s">
        <v>178</v>
      </c>
      <c r="AJ22" s="476">
        <v>4</v>
      </c>
      <c r="AK22" s="250" t="s">
        <v>113</v>
      </c>
      <c r="AL22" s="196" t="s">
        <v>239</v>
      </c>
      <c r="AM22" s="250" t="s">
        <v>240</v>
      </c>
      <c r="AN22" s="195" t="s">
        <v>241</v>
      </c>
      <c r="AO22" s="250" t="s">
        <v>93</v>
      </c>
      <c r="AP22" s="250" t="s">
        <v>94</v>
      </c>
      <c r="AQ22" s="641" t="s">
        <v>95</v>
      </c>
      <c r="AR22" s="641" t="s">
        <v>96</v>
      </c>
      <c r="AS22" s="641" t="s">
        <v>95</v>
      </c>
      <c r="AT22" s="641" t="s">
        <v>96</v>
      </c>
      <c r="AU22" s="641" t="s">
        <v>96</v>
      </c>
      <c r="AV22" s="641" t="s">
        <v>96</v>
      </c>
      <c r="AW22" s="641" t="s">
        <v>96</v>
      </c>
      <c r="AX22" s="641">
        <v>70</v>
      </c>
      <c r="AY22" s="645" t="s">
        <v>134</v>
      </c>
      <c r="AZ22" s="641">
        <v>1</v>
      </c>
      <c r="BA22" s="641" t="s">
        <v>112</v>
      </c>
      <c r="BB22" s="476">
        <v>1</v>
      </c>
      <c r="BC22" s="218" t="s">
        <v>178</v>
      </c>
      <c r="BD22" s="641">
        <v>4</v>
      </c>
      <c r="BE22" s="218" t="s">
        <v>113</v>
      </c>
      <c r="BF22" s="640">
        <v>4</v>
      </c>
      <c r="BG22" s="250" t="s">
        <v>98</v>
      </c>
      <c r="BH22" s="250" t="s">
        <v>233</v>
      </c>
      <c r="BI22" s="195" t="s">
        <v>234</v>
      </c>
      <c r="BJ22" s="646" t="s">
        <v>235</v>
      </c>
      <c r="BK22" s="640" t="s">
        <v>95</v>
      </c>
      <c r="BL22" s="646" t="s">
        <v>1712</v>
      </c>
      <c r="BM22" s="640" t="s">
        <v>95</v>
      </c>
      <c r="BN22" s="640" t="s">
        <v>236</v>
      </c>
      <c r="BO22" s="640" t="s">
        <v>95</v>
      </c>
      <c r="BP22" s="640" t="s">
        <v>237</v>
      </c>
      <c r="BQ22" s="418"/>
      <c r="BR22" s="418"/>
      <c r="BS22" s="428"/>
      <c r="BT22" s="447"/>
      <c r="BU22" s="428"/>
      <c r="BV22" s="447"/>
    </row>
    <row r="23" spans="1:126" s="22" customFormat="1" ht="105" customHeight="1">
      <c r="A23" s="195" t="s">
        <v>242</v>
      </c>
      <c r="B23" s="640" t="s">
        <v>243</v>
      </c>
      <c r="C23" s="640" t="s">
        <v>244</v>
      </c>
      <c r="D23" s="193" t="s">
        <v>245</v>
      </c>
      <c r="E23" s="195" t="s">
        <v>246</v>
      </c>
      <c r="F23" s="195" t="s">
        <v>96</v>
      </c>
      <c r="G23" s="195" t="s">
        <v>96</v>
      </c>
      <c r="H23" s="195" t="s">
        <v>96</v>
      </c>
      <c r="I23" s="195" t="s">
        <v>96</v>
      </c>
      <c r="J23" s="195" t="s">
        <v>109</v>
      </c>
      <c r="K23" s="195" t="s">
        <v>247</v>
      </c>
      <c r="L23" s="195" t="s">
        <v>248</v>
      </c>
      <c r="M23" s="195" t="s">
        <v>96</v>
      </c>
      <c r="N23" s="195" t="s">
        <v>96</v>
      </c>
      <c r="O23" s="195" t="s">
        <v>96</v>
      </c>
      <c r="P23" s="195" t="s">
        <v>96</v>
      </c>
      <c r="Q23" s="195" t="s">
        <v>96</v>
      </c>
      <c r="R23" s="195" t="s">
        <v>95</v>
      </c>
      <c r="S23" s="195" t="s">
        <v>96</v>
      </c>
      <c r="T23" s="195" t="s">
        <v>95</v>
      </c>
      <c r="U23" s="195" t="s">
        <v>95</v>
      </c>
      <c r="V23" s="195" t="s">
        <v>96</v>
      </c>
      <c r="W23" s="195" t="s">
        <v>96</v>
      </c>
      <c r="X23" s="195" t="s">
        <v>96</v>
      </c>
      <c r="Y23" s="195" t="s">
        <v>96</v>
      </c>
      <c r="Z23" s="195" t="s">
        <v>96</v>
      </c>
      <c r="AA23" s="195" t="s">
        <v>96</v>
      </c>
      <c r="AB23" s="195" t="s">
        <v>95</v>
      </c>
      <c r="AC23" s="195" t="s">
        <v>96</v>
      </c>
      <c r="AD23" s="195" t="s">
        <v>96</v>
      </c>
      <c r="AE23" s="195" t="s">
        <v>95</v>
      </c>
      <c r="AF23" s="502">
        <v>14</v>
      </c>
      <c r="AG23" s="195" t="s">
        <v>112</v>
      </c>
      <c r="AH23" s="645">
        <v>1</v>
      </c>
      <c r="AI23" s="502" t="s">
        <v>89</v>
      </c>
      <c r="AJ23" s="640">
        <v>3</v>
      </c>
      <c r="AK23" s="195" t="s">
        <v>113</v>
      </c>
      <c r="AL23" s="201" t="s">
        <v>249</v>
      </c>
      <c r="AM23" s="195" t="s">
        <v>250</v>
      </c>
      <c r="AN23" s="195" t="s">
        <v>251</v>
      </c>
      <c r="AO23" s="195" t="s">
        <v>93</v>
      </c>
      <c r="AP23" s="195" t="s">
        <v>94</v>
      </c>
      <c r="AQ23" s="645" t="s">
        <v>96</v>
      </c>
      <c r="AR23" s="645" t="s">
        <v>96</v>
      </c>
      <c r="AS23" s="645" t="s">
        <v>95</v>
      </c>
      <c r="AT23" s="645" t="s">
        <v>96</v>
      </c>
      <c r="AU23" s="645" t="s">
        <v>96</v>
      </c>
      <c r="AV23" s="645" t="s">
        <v>96</v>
      </c>
      <c r="AW23" s="645" t="s">
        <v>96</v>
      </c>
      <c r="AX23" s="645">
        <v>100</v>
      </c>
      <c r="AY23" s="502" t="s">
        <v>150</v>
      </c>
      <c r="AZ23" s="502">
        <v>1</v>
      </c>
      <c r="BA23" s="645" t="s">
        <v>112</v>
      </c>
      <c r="BB23" s="193">
        <v>1</v>
      </c>
      <c r="BC23" s="196" t="s">
        <v>89</v>
      </c>
      <c r="BD23" s="502">
        <v>3</v>
      </c>
      <c r="BE23" s="706" t="s">
        <v>113</v>
      </c>
      <c r="BF23" s="640">
        <v>3</v>
      </c>
      <c r="BG23" s="195" t="s">
        <v>98</v>
      </c>
      <c r="BH23" s="195" t="s">
        <v>99</v>
      </c>
      <c r="BI23" s="195" t="s">
        <v>252</v>
      </c>
      <c r="BJ23" s="646" t="s">
        <v>253</v>
      </c>
      <c r="BK23" s="640" t="s">
        <v>95</v>
      </c>
      <c r="BL23" s="502" t="s">
        <v>254</v>
      </c>
      <c r="BM23" s="640" t="s">
        <v>95</v>
      </c>
      <c r="BN23" s="640" t="s">
        <v>255</v>
      </c>
      <c r="BO23" s="640" t="s">
        <v>95</v>
      </c>
      <c r="BP23" s="640" t="s">
        <v>256</v>
      </c>
      <c r="BQ23" s="418"/>
      <c r="BR23" s="417"/>
      <c r="BS23" s="431"/>
      <c r="BT23" s="419"/>
      <c r="BU23" s="431"/>
      <c r="BV23" s="419"/>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row>
    <row r="24" spans="1:126" s="22" customFormat="1" ht="72" customHeight="1">
      <c r="A24" s="193" t="s">
        <v>257</v>
      </c>
      <c r="B24" s="706" t="s">
        <v>258</v>
      </c>
      <c r="C24" s="640" t="s">
        <v>259</v>
      </c>
      <c r="D24" s="193" t="s">
        <v>260</v>
      </c>
      <c r="E24" s="193" t="s">
        <v>261</v>
      </c>
      <c r="F24" s="193" t="s">
        <v>130</v>
      </c>
      <c r="G24" s="193" t="s">
        <v>130</v>
      </c>
      <c r="H24" s="193" t="s">
        <v>130</v>
      </c>
      <c r="I24" s="193" t="s">
        <v>130</v>
      </c>
      <c r="J24" s="193" t="s">
        <v>84</v>
      </c>
      <c r="K24" s="193" t="s">
        <v>262</v>
      </c>
      <c r="L24" s="193" t="s">
        <v>263</v>
      </c>
      <c r="M24" s="193" t="s">
        <v>83</v>
      </c>
      <c r="N24" s="193" t="s">
        <v>83</v>
      </c>
      <c r="O24" s="193" t="s">
        <v>83</v>
      </c>
      <c r="P24" s="193" t="s">
        <v>83</v>
      </c>
      <c r="Q24" s="193" t="s">
        <v>83</v>
      </c>
      <c r="R24" s="193" t="s">
        <v>83</v>
      </c>
      <c r="S24" s="193" t="s">
        <v>83</v>
      </c>
      <c r="T24" s="193" t="s">
        <v>146</v>
      </c>
      <c r="U24" s="193" t="s">
        <v>83</v>
      </c>
      <c r="V24" s="193" t="s">
        <v>83</v>
      </c>
      <c r="W24" s="193" t="s">
        <v>83</v>
      </c>
      <c r="X24" s="193" t="s">
        <v>83</v>
      </c>
      <c r="Y24" s="193" t="s">
        <v>83</v>
      </c>
      <c r="Z24" s="193" t="s">
        <v>83</v>
      </c>
      <c r="AA24" s="193" t="s">
        <v>83</v>
      </c>
      <c r="AB24" s="193" t="s">
        <v>146</v>
      </c>
      <c r="AC24" s="193" t="s">
        <v>83</v>
      </c>
      <c r="AD24" s="193" t="s">
        <v>146</v>
      </c>
      <c r="AE24" s="193" t="s">
        <v>146</v>
      </c>
      <c r="AF24" s="641">
        <v>15</v>
      </c>
      <c r="AG24" s="193" t="s">
        <v>147</v>
      </c>
      <c r="AH24" s="641">
        <v>4</v>
      </c>
      <c r="AI24" s="641" t="s">
        <v>89</v>
      </c>
      <c r="AJ24" s="476">
        <v>5</v>
      </c>
      <c r="AK24" s="250" t="s">
        <v>90</v>
      </c>
      <c r="AL24" s="196" t="s">
        <v>264</v>
      </c>
      <c r="AM24" s="193" t="s">
        <v>265</v>
      </c>
      <c r="AN24" s="707" t="s">
        <v>266</v>
      </c>
      <c r="AO24" s="193" t="s">
        <v>93</v>
      </c>
      <c r="AP24" s="193" t="s">
        <v>267</v>
      </c>
      <c r="AQ24" s="641" t="s">
        <v>96</v>
      </c>
      <c r="AR24" s="641" t="s">
        <v>96</v>
      </c>
      <c r="AS24" s="641" t="s">
        <v>95</v>
      </c>
      <c r="AT24" s="641" t="s">
        <v>96</v>
      </c>
      <c r="AU24" s="641" t="s">
        <v>96</v>
      </c>
      <c r="AV24" s="641" t="s">
        <v>96</v>
      </c>
      <c r="AW24" s="641" t="s">
        <v>96</v>
      </c>
      <c r="AX24" s="641">
        <v>85</v>
      </c>
      <c r="AY24" s="645" t="s">
        <v>150</v>
      </c>
      <c r="AZ24" s="641">
        <v>4</v>
      </c>
      <c r="BA24" s="641" t="s">
        <v>151</v>
      </c>
      <c r="BB24" s="476">
        <v>2</v>
      </c>
      <c r="BC24" s="218" t="s">
        <v>89</v>
      </c>
      <c r="BD24" s="641">
        <v>5</v>
      </c>
      <c r="BE24" s="218" t="s">
        <v>90</v>
      </c>
      <c r="BF24" s="640">
        <v>10</v>
      </c>
      <c r="BG24" s="193" t="s">
        <v>98</v>
      </c>
      <c r="BH24" s="193" t="s">
        <v>268</v>
      </c>
      <c r="BI24" s="193" t="s">
        <v>269</v>
      </c>
      <c r="BJ24" s="646" t="s">
        <v>270</v>
      </c>
      <c r="BK24" s="640" t="s">
        <v>95</v>
      </c>
      <c r="BL24" s="640" t="s">
        <v>271</v>
      </c>
      <c r="BM24" s="640" t="s">
        <v>95</v>
      </c>
      <c r="BN24" s="640" t="s">
        <v>272</v>
      </c>
      <c r="BO24" s="640" t="s">
        <v>95</v>
      </c>
      <c r="BP24" s="640" t="s">
        <v>273</v>
      </c>
      <c r="BQ24" s="418"/>
      <c r="BR24" s="418"/>
      <c r="BS24" s="424"/>
      <c r="BT24" s="437"/>
      <c r="BU24" s="431"/>
      <c r="BV24" s="419"/>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row>
    <row r="25" spans="1:126" s="22" customFormat="1" ht="69" customHeight="1">
      <c r="A25" s="193" t="s">
        <v>257</v>
      </c>
      <c r="B25" s="706" t="s">
        <v>274</v>
      </c>
      <c r="C25" s="640" t="s">
        <v>259</v>
      </c>
      <c r="D25" s="193" t="s">
        <v>260</v>
      </c>
      <c r="E25" s="193" t="s">
        <v>261</v>
      </c>
      <c r="F25" s="193" t="s">
        <v>130</v>
      </c>
      <c r="G25" s="193" t="s">
        <v>130</v>
      </c>
      <c r="H25" s="193" t="s">
        <v>130</v>
      </c>
      <c r="I25" s="193" t="s">
        <v>130</v>
      </c>
      <c r="J25" s="193" t="s">
        <v>84</v>
      </c>
      <c r="K25" s="193" t="s">
        <v>275</v>
      </c>
      <c r="L25" s="193" t="s">
        <v>263</v>
      </c>
      <c r="M25" s="193" t="s">
        <v>83</v>
      </c>
      <c r="N25" s="193" t="s">
        <v>83</v>
      </c>
      <c r="O25" s="193" t="s">
        <v>83</v>
      </c>
      <c r="P25" s="193" t="s">
        <v>83</v>
      </c>
      <c r="Q25" s="193" t="s">
        <v>83</v>
      </c>
      <c r="R25" s="193" t="s">
        <v>83</v>
      </c>
      <c r="S25" s="193" t="s">
        <v>83</v>
      </c>
      <c r="T25" s="193" t="s">
        <v>146</v>
      </c>
      <c r="U25" s="193" t="s">
        <v>83</v>
      </c>
      <c r="V25" s="193" t="s">
        <v>83</v>
      </c>
      <c r="W25" s="193" t="s">
        <v>83</v>
      </c>
      <c r="X25" s="193" t="s">
        <v>83</v>
      </c>
      <c r="Y25" s="193" t="s">
        <v>83</v>
      </c>
      <c r="Z25" s="193" t="s">
        <v>83</v>
      </c>
      <c r="AA25" s="193" t="s">
        <v>83</v>
      </c>
      <c r="AB25" s="193" t="s">
        <v>146</v>
      </c>
      <c r="AC25" s="193" t="s">
        <v>83</v>
      </c>
      <c r="AD25" s="193" t="s">
        <v>146</v>
      </c>
      <c r="AE25" s="193" t="s">
        <v>146</v>
      </c>
      <c r="AF25" s="641">
        <v>15</v>
      </c>
      <c r="AG25" s="193" t="s">
        <v>147</v>
      </c>
      <c r="AH25" s="641">
        <v>4</v>
      </c>
      <c r="AI25" s="641" t="s">
        <v>89</v>
      </c>
      <c r="AJ25" s="476">
        <v>5</v>
      </c>
      <c r="AK25" s="250" t="s">
        <v>90</v>
      </c>
      <c r="AL25" s="196" t="s">
        <v>276</v>
      </c>
      <c r="AM25" s="193" t="s">
        <v>277</v>
      </c>
      <c r="AN25" s="707" t="s">
        <v>278</v>
      </c>
      <c r="AO25" s="193" t="s">
        <v>93</v>
      </c>
      <c r="AP25" s="193" t="s">
        <v>94</v>
      </c>
      <c r="AQ25" s="641" t="s">
        <v>96</v>
      </c>
      <c r="AR25" s="641" t="s">
        <v>96</v>
      </c>
      <c r="AS25" s="641" t="s">
        <v>95</v>
      </c>
      <c r="AT25" s="641" t="s">
        <v>96</v>
      </c>
      <c r="AU25" s="641" t="s">
        <v>96</v>
      </c>
      <c r="AV25" s="641" t="s">
        <v>96</v>
      </c>
      <c r="AW25" s="641" t="s">
        <v>96</v>
      </c>
      <c r="AX25" s="641">
        <v>85</v>
      </c>
      <c r="AY25" s="645" t="s">
        <v>150</v>
      </c>
      <c r="AZ25" s="641">
        <v>4</v>
      </c>
      <c r="BA25" s="641" t="s">
        <v>151</v>
      </c>
      <c r="BB25" s="476">
        <v>2</v>
      </c>
      <c r="BC25" s="218" t="s">
        <v>89</v>
      </c>
      <c r="BD25" s="641">
        <v>5</v>
      </c>
      <c r="BE25" s="218" t="s">
        <v>90</v>
      </c>
      <c r="BF25" s="640">
        <v>10</v>
      </c>
      <c r="BG25" s="193" t="s">
        <v>98</v>
      </c>
      <c r="BH25" s="193" t="s">
        <v>135</v>
      </c>
      <c r="BI25" s="193" t="s">
        <v>279</v>
      </c>
      <c r="BJ25" s="646" t="s">
        <v>280</v>
      </c>
      <c r="BK25" s="640" t="s">
        <v>95</v>
      </c>
      <c r="BL25" s="640" t="s">
        <v>281</v>
      </c>
      <c r="BM25" s="640" t="s">
        <v>95</v>
      </c>
      <c r="BN25" s="640" t="s">
        <v>282</v>
      </c>
      <c r="BO25" s="640" t="s">
        <v>95</v>
      </c>
      <c r="BP25" s="640" t="s">
        <v>283</v>
      </c>
      <c r="BQ25" s="418"/>
      <c r="BR25" s="418"/>
      <c r="BS25" s="424"/>
      <c r="BT25" s="437"/>
      <c r="BU25" s="431"/>
      <c r="BV25" s="419"/>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row>
    <row r="26" spans="1:126" ht="90" customHeight="1">
      <c r="A26" s="193" t="s">
        <v>257</v>
      </c>
      <c r="B26" s="706" t="s">
        <v>284</v>
      </c>
      <c r="C26" s="640" t="s">
        <v>259</v>
      </c>
      <c r="D26" s="193" t="s">
        <v>260</v>
      </c>
      <c r="E26" s="193" t="s">
        <v>261</v>
      </c>
      <c r="F26" s="193" t="s">
        <v>130</v>
      </c>
      <c r="G26" s="193" t="s">
        <v>130</v>
      </c>
      <c r="H26" s="193" t="s">
        <v>130</v>
      </c>
      <c r="I26" s="193" t="s">
        <v>130</v>
      </c>
      <c r="J26" s="193" t="s">
        <v>84</v>
      </c>
      <c r="K26" s="193" t="s">
        <v>285</v>
      </c>
      <c r="L26" s="193" t="s">
        <v>263</v>
      </c>
      <c r="M26" s="193" t="s">
        <v>83</v>
      </c>
      <c r="N26" s="193" t="s">
        <v>83</v>
      </c>
      <c r="O26" s="193" t="s">
        <v>83</v>
      </c>
      <c r="P26" s="193" t="s">
        <v>83</v>
      </c>
      <c r="Q26" s="193" t="s">
        <v>83</v>
      </c>
      <c r="R26" s="193" t="s">
        <v>83</v>
      </c>
      <c r="S26" s="193" t="s">
        <v>83</v>
      </c>
      <c r="T26" s="193" t="s">
        <v>146</v>
      </c>
      <c r="U26" s="193" t="s">
        <v>83</v>
      </c>
      <c r="V26" s="193" t="s">
        <v>83</v>
      </c>
      <c r="W26" s="193" t="s">
        <v>83</v>
      </c>
      <c r="X26" s="193" t="s">
        <v>83</v>
      </c>
      <c r="Y26" s="193" t="s">
        <v>83</v>
      </c>
      <c r="Z26" s="193" t="s">
        <v>83</v>
      </c>
      <c r="AA26" s="193" t="s">
        <v>83</v>
      </c>
      <c r="AB26" s="193" t="s">
        <v>146</v>
      </c>
      <c r="AC26" s="193" t="s">
        <v>83</v>
      </c>
      <c r="AD26" s="193" t="s">
        <v>146</v>
      </c>
      <c r="AE26" s="193" t="s">
        <v>146</v>
      </c>
      <c r="AF26" s="641">
        <v>15</v>
      </c>
      <c r="AG26" s="193" t="s">
        <v>147</v>
      </c>
      <c r="AH26" s="641">
        <v>4</v>
      </c>
      <c r="AI26" s="641" t="s">
        <v>89</v>
      </c>
      <c r="AJ26" s="476">
        <v>5</v>
      </c>
      <c r="AK26" s="250" t="s">
        <v>90</v>
      </c>
      <c r="AL26" s="196" t="s">
        <v>286</v>
      </c>
      <c r="AM26" s="193" t="s">
        <v>287</v>
      </c>
      <c r="AN26" s="707" t="s">
        <v>288</v>
      </c>
      <c r="AO26" s="193" t="s">
        <v>93</v>
      </c>
      <c r="AP26" s="193" t="s">
        <v>94</v>
      </c>
      <c r="AQ26" s="641" t="s">
        <v>96</v>
      </c>
      <c r="AR26" s="641" t="s">
        <v>96</v>
      </c>
      <c r="AS26" s="641" t="s">
        <v>95</v>
      </c>
      <c r="AT26" s="641" t="s">
        <v>96</v>
      </c>
      <c r="AU26" s="641" t="s">
        <v>96</v>
      </c>
      <c r="AV26" s="641" t="s">
        <v>96</v>
      </c>
      <c r="AW26" s="641" t="s">
        <v>96</v>
      </c>
      <c r="AX26" s="641">
        <v>85</v>
      </c>
      <c r="AY26" s="645" t="s">
        <v>150</v>
      </c>
      <c r="AZ26" s="641">
        <v>4</v>
      </c>
      <c r="BA26" s="641" t="s">
        <v>151</v>
      </c>
      <c r="BB26" s="476">
        <v>2</v>
      </c>
      <c r="BC26" s="218" t="s">
        <v>89</v>
      </c>
      <c r="BD26" s="641">
        <v>5</v>
      </c>
      <c r="BE26" s="218" t="s">
        <v>90</v>
      </c>
      <c r="BF26" s="640">
        <v>10</v>
      </c>
      <c r="BG26" s="193" t="s">
        <v>98</v>
      </c>
      <c r="BH26" s="193" t="s">
        <v>152</v>
      </c>
      <c r="BI26" s="193" t="s">
        <v>279</v>
      </c>
      <c r="BJ26" s="646" t="s">
        <v>289</v>
      </c>
      <c r="BK26" s="640" t="s">
        <v>95</v>
      </c>
      <c r="BL26" s="640" t="s">
        <v>290</v>
      </c>
      <c r="BM26" s="640" t="s">
        <v>95</v>
      </c>
      <c r="BN26" s="640" t="s">
        <v>291</v>
      </c>
      <c r="BO26" s="640" t="s">
        <v>95</v>
      </c>
      <c r="BP26" s="640" t="s">
        <v>292</v>
      </c>
      <c r="BQ26" s="418"/>
      <c r="BR26" s="418"/>
      <c r="BS26" s="417"/>
      <c r="BT26" s="418"/>
      <c r="BU26" s="417"/>
      <c r="BV26" s="418"/>
    </row>
    <row r="27" spans="1:126" ht="71.25" customHeight="1">
      <c r="A27" s="193" t="s">
        <v>293</v>
      </c>
      <c r="B27" s="640" t="s">
        <v>294</v>
      </c>
      <c r="C27" s="640" t="s">
        <v>295</v>
      </c>
      <c r="D27" s="193" t="s">
        <v>296</v>
      </c>
      <c r="E27" s="193" t="s">
        <v>297</v>
      </c>
      <c r="F27" s="197" t="s">
        <v>96</v>
      </c>
      <c r="G27" s="197" t="s">
        <v>96</v>
      </c>
      <c r="H27" s="197" t="s">
        <v>96</v>
      </c>
      <c r="I27" s="197" t="s">
        <v>96</v>
      </c>
      <c r="J27" s="197" t="s">
        <v>84</v>
      </c>
      <c r="K27" s="197" t="s">
        <v>298</v>
      </c>
      <c r="L27" s="193" t="s">
        <v>299</v>
      </c>
      <c r="M27" s="197" t="s">
        <v>83</v>
      </c>
      <c r="N27" s="197" t="s">
        <v>83</v>
      </c>
      <c r="O27" s="197" t="s">
        <v>83</v>
      </c>
      <c r="P27" s="197" t="s">
        <v>83</v>
      </c>
      <c r="Q27" s="197" t="s">
        <v>83</v>
      </c>
      <c r="R27" s="197" t="s">
        <v>83</v>
      </c>
      <c r="S27" s="197" t="s">
        <v>87</v>
      </c>
      <c r="T27" s="193" t="s">
        <v>83</v>
      </c>
      <c r="U27" s="197" t="s">
        <v>83</v>
      </c>
      <c r="V27" s="197" t="s">
        <v>83</v>
      </c>
      <c r="W27" s="197" t="s">
        <v>83</v>
      </c>
      <c r="X27" s="197" t="s">
        <v>83</v>
      </c>
      <c r="Y27" s="197" t="s">
        <v>83</v>
      </c>
      <c r="Z27" s="197" t="s">
        <v>83</v>
      </c>
      <c r="AA27" s="197" t="s">
        <v>83</v>
      </c>
      <c r="AB27" s="197" t="s">
        <v>87</v>
      </c>
      <c r="AC27" s="197" t="s">
        <v>83</v>
      </c>
      <c r="AD27" s="197" t="s">
        <v>87</v>
      </c>
      <c r="AE27" s="197" t="s">
        <v>87</v>
      </c>
      <c r="AF27" s="641">
        <v>15</v>
      </c>
      <c r="AG27" s="197" t="s">
        <v>112</v>
      </c>
      <c r="AH27" s="641">
        <v>1</v>
      </c>
      <c r="AI27" s="641" t="s">
        <v>89</v>
      </c>
      <c r="AJ27" s="476">
        <v>5</v>
      </c>
      <c r="AK27" s="250" t="s">
        <v>113</v>
      </c>
      <c r="AL27" s="708" t="s">
        <v>1713</v>
      </c>
      <c r="AM27" s="193" t="s">
        <v>300</v>
      </c>
      <c r="AN27" s="197" t="s">
        <v>301</v>
      </c>
      <c r="AO27" s="197" t="s">
        <v>93</v>
      </c>
      <c r="AP27" s="197" t="s">
        <v>94</v>
      </c>
      <c r="AQ27" s="641" t="s">
        <v>96</v>
      </c>
      <c r="AR27" s="641" t="s">
        <v>96</v>
      </c>
      <c r="AS27" s="641" t="s">
        <v>95</v>
      </c>
      <c r="AT27" s="641" t="s">
        <v>96</v>
      </c>
      <c r="AU27" s="641" t="s">
        <v>96</v>
      </c>
      <c r="AV27" s="641" t="s">
        <v>96</v>
      </c>
      <c r="AW27" s="641" t="s">
        <v>96</v>
      </c>
      <c r="AX27" s="641">
        <v>85</v>
      </c>
      <c r="AY27" s="645" t="s">
        <v>150</v>
      </c>
      <c r="AZ27" s="641">
        <v>1</v>
      </c>
      <c r="BA27" s="641" t="s">
        <v>112</v>
      </c>
      <c r="BB27" s="476">
        <v>1</v>
      </c>
      <c r="BC27" s="218" t="s">
        <v>89</v>
      </c>
      <c r="BD27" s="641">
        <v>5</v>
      </c>
      <c r="BE27" s="218" t="s">
        <v>113</v>
      </c>
      <c r="BF27" s="640">
        <v>5</v>
      </c>
      <c r="BG27" s="197" t="s">
        <v>98</v>
      </c>
      <c r="BH27" s="197" t="s">
        <v>302</v>
      </c>
      <c r="BI27" s="193" t="s">
        <v>303</v>
      </c>
      <c r="BJ27" s="646" t="s">
        <v>304</v>
      </c>
      <c r="BK27" s="640" t="s">
        <v>95</v>
      </c>
      <c r="BL27" s="643" t="s">
        <v>305</v>
      </c>
      <c r="BM27" s="640" t="s">
        <v>95</v>
      </c>
      <c r="BN27" s="640" t="s">
        <v>306</v>
      </c>
      <c r="BO27" s="640" t="s">
        <v>95</v>
      </c>
      <c r="BP27" s="640" t="s">
        <v>307</v>
      </c>
      <c r="BQ27" s="418"/>
      <c r="BR27" s="417"/>
      <c r="BS27" s="417"/>
      <c r="BT27" s="417"/>
      <c r="BU27" s="417"/>
      <c r="BV27" s="417"/>
    </row>
    <row r="28" spans="1:126" ht="114" customHeight="1">
      <c r="A28" s="193" t="s">
        <v>293</v>
      </c>
      <c r="B28" s="640" t="s">
        <v>308</v>
      </c>
      <c r="C28" s="640" t="s">
        <v>295</v>
      </c>
      <c r="D28" s="193" t="s">
        <v>296</v>
      </c>
      <c r="E28" s="502" t="s">
        <v>309</v>
      </c>
      <c r="F28" s="197" t="s">
        <v>96</v>
      </c>
      <c r="G28" s="197" t="s">
        <v>96</v>
      </c>
      <c r="H28" s="197" t="s">
        <v>96</v>
      </c>
      <c r="I28" s="197" t="s">
        <v>96</v>
      </c>
      <c r="J28" s="197" t="s">
        <v>84</v>
      </c>
      <c r="K28" s="197" t="s">
        <v>310</v>
      </c>
      <c r="L28" s="197" t="s">
        <v>311</v>
      </c>
      <c r="M28" s="197" t="s">
        <v>83</v>
      </c>
      <c r="N28" s="197" t="s">
        <v>83</v>
      </c>
      <c r="O28" s="197" t="s">
        <v>83</v>
      </c>
      <c r="P28" s="197" t="s">
        <v>83</v>
      </c>
      <c r="Q28" s="197" t="s">
        <v>83</v>
      </c>
      <c r="R28" s="197" t="s">
        <v>83</v>
      </c>
      <c r="S28" s="197" t="s">
        <v>87</v>
      </c>
      <c r="T28" s="193" t="s">
        <v>87</v>
      </c>
      <c r="U28" s="193" t="s">
        <v>87</v>
      </c>
      <c r="V28" s="197" t="s">
        <v>83</v>
      </c>
      <c r="W28" s="197" t="s">
        <v>83</v>
      </c>
      <c r="X28" s="197" t="s">
        <v>83</v>
      </c>
      <c r="Y28" s="197" t="s">
        <v>83</v>
      </c>
      <c r="Z28" s="197" t="s">
        <v>83</v>
      </c>
      <c r="AA28" s="197" t="s">
        <v>83</v>
      </c>
      <c r="AB28" s="197" t="s">
        <v>87</v>
      </c>
      <c r="AC28" s="197" t="s">
        <v>83</v>
      </c>
      <c r="AD28" s="197" t="s">
        <v>87</v>
      </c>
      <c r="AE28" s="197" t="s">
        <v>87</v>
      </c>
      <c r="AF28" s="641">
        <v>13</v>
      </c>
      <c r="AG28" s="197" t="s">
        <v>112</v>
      </c>
      <c r="AH28" s="641">
        <v>1</v>
      </c>
      <c r="AI28" s="641" t="s">
        <v>89</v>
      </c>
      <c r="AJ28" s="476">
        <v>5</v>
      </c>
      <c r="AK28" s="250" t="s">
        <v>113</v>
      </c>
      <c r="AL28" s="502" t="s">
        <v>1714</v>
      </c>
      <c r="AM28" s="193" t="s">
        <v>312</v>
      </c>
      <c r="AN28" s="193" t="s">
        <v>313</v>
      </c>
      <c r="AO28" s="197" t="s">
        <v>93</v>
      </c>
      <c r="AP28" s="197" t="s">
        <v>94</v>
      </c>
      <c r="AQ28" s="641" t="s">
        <v>96</v>
      </c>
      <c r="AR28" s="641" t="s">
        <v>96</v>
      </c>
      <c r="AS28" s="641" t="s">
        <v>95</v>
      </c>
      <c r="AT28" s="641" t="s">
        <v>96</v>
      </c>
      <c r="AU28" s="641" t="s">
        <v>96</v>
      </c>
      <c r="AV28" s="641" t="s">
        <v>96</v>
      </c>
      <c r="AW28" s="641" t="s">
        <v>96</v>
      </c>
      <c r="AX28" s="641">
        <v>85</v>
      </c>
      <c r="AY28" s="645" t="s">
        <v>150</v>
      </c>
      <c r="AZ28" s="641">
        <v>1</v>
      </c>
      <c r="BA28" s="641" t="s">
        <v>112</v>
      </c>
      <c r="BB28" s="476">
        <v>1</v>
      </c>
      <c r="BC28" s="218" t="s">
        <v>89</v>
      </c>
      <c r="BD28" s="641">
        <v>5</v>
      </c>
      <c r="BE28" s="218" t="s">
        <v>113</v>
      </c>
      <c r="BF28" s="640">
        <v>5</v>
      </c>
      <c r="BG28" s="197" t="s">
        <v>98</v>
      </c>
      <c r="BH28" s="197" t="s">
        <v>314</v>
      </c>
      <c r="BI28" s="197" t="s">
        <v>315</v>
      </c>
      <c r="BJ28" s="646" t="s">
        <v>316</v>
      </c>
      <c r="BK28" s="640" t="s">
        <v>95</v>
      </c>
      <c r="BL28" s="643" t="s">
        <v>317</v>
      </c>
      <c r="BM28" s="640" t="s">
        <v>95</v>
      </c>
      <c r="BN28" s="640" t="s">
        <v>318</v>
      </c>
      <c r="BO28" s="640" t="s">
        <v>95</v>
      </c>
      <c r="BP28" s="640" t="s">
        <v>319</v>
      </c>
      <c r="BQ28" s="418"/>
      <c r="BR28" s="422"/>
      <c r="BS28" s="422"/>
      <c r="BT28" s="422"/>
      <c r="BU28" s="422"/>
      <c r="BV28" s="422"/>
    </row>
    <row r="29" spans="1:126" ht="123.75" customHeight="1">
      <c r="A29" s="195" t="s">
        <v>320</v>
      </c>
      <c r="B29" s="640" t="s">
        <v>321</v>
      </c>
      <c r="C29" s="640" t="s">
        <v>322</v>
      </c>
      <c r="D29" s="193" t="s">
        <v>323</v>
      </c>
      <c r="E29" s="195" t="s">
        <v>324</v>
      </c>
      <c r="F29" s="250" t="s">
        <v>83</v>
      </c>
      <c r="G29" s="250" t="s">
        <v>83</v>
      </c>
      <c r="H29" s="195" t="s">
        <v>83</v>
      </c>
      <c r="I29" s="195" t="s">
        <v>83</v>
      </c>
      <c r="J29" s="195" t="s">
        <v>109</v>
      </c>
      <c r="K29" s="195" t="s">
        <v>325</v>
      </c>
      <c r="L29" s="195" t="s">
        <v>326</v>
      </c>
      <c r="M29" s="250" t="s">
        <v>83</v>
      </c>
      <c r="N29" s="250" t="s">
        <v>83</v>
      </c>
      <c r="O29" s="250" t="s">
        <v>83</v>
      </c>
      <c r="P29" s="250" t="s">
        <v>95</v>
      </c>
      <c r="Q29" s="250" t="s">
        <v>83</v>
      </c>
      <c r="R29" s="250" t="s">
        <v>83</v>
      </c>
      <c r="S29" s="250" t="s">
        <v>83</v>
      </c>
      <c r="T29" s="195" t="s">
        <v>87</v>
      </c>
      <c r="U29" s="250" t="s">
        <v>87</v>
      </c>
      <c r="V29" s="195" t="s">
        <v>83</v>
      </c>
      <c r="W29" s="250" t="s">
        <v>83</v>
      </c>
      <c r="X29" s="250" t="s">
        <v>83</v>
      </c>
      <c r="Y29" s="250" t="s">
        <v>83</v>
      </c>
      <c r="Z29" s="250" t="s">
        <v>83</v>
      </c>
      <c r="AA29" s="250" t="s">
        <v>83</v>
      </c>
      <c r="AB29" s="250" t="s">
        <v>83</v>
      </c>
      <c r="AC29" s="250" t="s">
        <v>83</v>
      </c>
      <c r="AD29" s="250" t="s">
        <v>87</v>
      </c>
      <c r="AE29" s="250" t="s">
        <v>87</v>
      </c>
      <c r="AF29" s="641">
        <v>14</v>
      </c>
      <c r="AG29" s="250" t="s">
        <v>147</v>
      </c>
      <c r="AH29" s="641">
        <v>4</v>
      </c>
      <c r="AI29" s="641" t="s">
        <v>89</v>
      </c>
      <c r="AJ29" s="476">
        <v>5</v>
      </c>
      <c r="AK29" s="250" t="s">
        <v>90</v>
      </c>
      <c r="AL29" s="195" t="s">
        <v>327</v>
      </c>
      <c r="AM29" s="195" t="s">
        <v>328</v>
      </c>
      <c r="AN29" s="195" t="s">
        <v>329</v>
      </c>
      <c r="AO29" s="195" t="s">
        <v>93</v>
      </c>
      <c r="AP29" s="250" t="s">
        <v>330</v>
      </c>
      <c r="AQ29" s="641" t="s">
        <v>95</v>
      </c>
      <c r="AR29" s="645" t="s">
        <v>96</v>
      </c>
      <c r="AS29" s="641" t="s">
        <v>95</v>
      </c>
      <c r="AT29" s="641" t="s">
        <v>96</v>
      </c>
      <c r="AU29" s="641" t="s">
        <v>96</v>
      </c>
      <c r="AV29" s="641" t="s">
        <v>96</v>
      </c>
      <c r="AW29" s="641" t="s">
        <v>96</v>
      </c>
      <c r="AX29" s="641">
        <v>40</v>
      </c>
      <c r="AY29" s="645" t="s">
        <v>97</v>
      </c>
      <c r="AZ29" s="641">
        <v>4</v>
      </c>
      <c r="BA29" s="641" t="s">
        <v>147</v>
      </c>
      <c r="BB29" s="476">
        <v>4</v>
      </c>
      <c r="BC29" s="218" t="s">
        <v>89</v>
      </c>
      <c r="BD29" s="641">
        <v>5</v>
      </c>
      <c r="BE29" s="218" t="s">
        <v>90</v>
      </c>
      <c r="BF29" s="640">
        <v>20</v>
      </c>
      <c r="BG29" s="250" t="s">
        <v>98</v>
      </c>
      <c r="BH29" s="250" t="s">
        <v>135</v>
      </c>
      <c r="BI29" s="709" t="s">
        <v>331</v>
      </c>
      <c r="BJ29" s="646" t="s">
        <v>332</v>
      </c>
      <c r="BK29" s="640" t="s">
        <v>95</v>
      </c>
      <c r="BL29" s="709" t="s">
        <v>333</v>
      </c>
      <c r="BM29" s="640" t="s">
        <v>95</v>
      </c>
      <c r="BN29" s="640" t="s">
        <v>334</v>
      </c>
      <c r="BO29" s="640" t="s">
        <v>95</v>
      </c>
      <c r="BP29" s="640" t="s">
        <v>335</v>
      </c>
      <c r="BQ29" s="418"/>
      <c r="BR29" s="438"/>
      <c r="BS29" s="438"/>
      <c r="BT29" s="422"/>
      <c r="BU29" s="438"/>
      <c r="BV29" s="422"/>
    </row>
    <row r="30" spans="1:126" ht="80.25" customHeight="1">
      <c r="A30" s="195" t="s">
        <v>320</v>
      </c>
      <c r="B30" s="640" t="s">
        <v>336</v>
      </c>
      <c r="C30" s="640" t="s">
        <v>322</v>
      </c>
      <c r="D30" s="193" t="s">
        <v>323</v>
      </c>
      <c r="E30" s="195" t="s">
        <v>337</v>
      </c>
      <c r="F30" s="250" t="s">
        <v>83</v>
      </c>
      <c r="G30" s="250" t="s">
        <v>83</v>
      </c>
      <c r="H30" s="195" t="s">
        <v>83</v>
      </c>
      <c r="I30" s="195" t="s">
        <v>127</v>
      </c>
      <c r="J30" s="195" t="s">
        <v>109</v>
      </c>
      <c r="K30" s="250" t="s">
        <v>338</v>
      </c>
      <c r="L30" s="195" t="s">
        <v>339</v>
      </c>
      <c r="M30" s="250" t="s">
        <v>83</v>
      </c>
      <c r="N30" s="250" t="s">
        <v>83</v>
      </c>
      <c r="O30" s="250" t="s">
        <v>83</v>
      </c>
      <c r="P30" s="250" t="s">
        <v>83</v>
      </c>
      <c r="Q30" s="250" t="s">
        <v>83</v>
      </c>
      <c r="R30" s="250" t="s">
        <v>127</v>
      </c>
      <c r="S30" s="250" t="s">
        <v>87</v>
      </c>
      <c r="T30" s="195" t="s">
        <v>83</v>
      </c>
      <c r="U30" s="195" t="s">
        <v>83</v>
      </c>
      <c r="V30" s="250" t="s">
        <v>83</v>
      </c>
      <c r="W30" s="250" t="s">
        <v>83</v>
      </c>
      <c r="X30" s="250" t="s">
        <v>83</v>
      </c>
      <c r="Y30" s="250" t="s">
        <v>83</v>
      </c>
      <c r="Z30" s="250" t="s">
        <v>83</v>
      </c>
      <c r="AA30" s="250" t="s">
        <v>83</v>
      </c>
      <c r="AB30" s="250" t="s">
        <v>83</v>
      </c>
      <c r="AC30" s="250" t="s">
        <v>83</v>
      </c>
      <c r="AD30" s="250" t="s">
        <v>87</v>
      </c>
      <c r="AE30" s="250" t="s">
        <v>87</v>
      </c>
      <c r="AF30" s="710">
        <v>16</v>
      </c>
      <c r="AG30" s="250" t="s">
        <v>88</v>
      </c>
      <c r="AH30" s="641">
        <v>3</v>
      </c>
      <c r="AI30" s="710" t="s">
        <v>89</v>
      </c>
      <c r="AJ30" s="476">
        <v>5</v>
      </c>
      <c r="AK30" s="250" t="s">
        <v>90</v>
      </c>
      <c r="AL30" s="195" t="s">
        <v>340</v>
      </c>
      <c r="AM30" s="195" t="s">
        <v>341</v>
      </c>
      <c r="AN30" s="195" t="s">
        <v>342</v>
      </c>
      <c r="AO30" s="195" t="s">
        <v>93</v>
      </c>
      <c r="AP30" s="250" t="s">
        <v>330</v>
      </c>
      <c r="AQ30" s="645" t="s">
        <v>96</v>
      </c>
      <c r="AR30" s="641" t="s">
        <v>96</v>
      </c>
      <c r="AS30" s="641" t="s">
        <v>95</v>
      </c>
      <c r="AT30" s="641" t="s">
        <v>96</v>
      </c>
      <c r="AU30" s="641" t="s">
        <v>96</v>
      </c>
      <c r="AV30" s="641" t="s">
        <v>96</v>
      </c>
      <c r="AW30" s="641" t="s">
        <v>96</v>
      </c>
      <c r="AX30" s="641">
        <v>55</v>
      </c>
      <c r="AY30" s="711" t="s">
        <v>134</v>
      </c>
      <c r="AZ30" s="641">
        <v>3</v>
      </c>
      <c r="BA30" s="641" t="s">
        <v>151</v>
      </c>
      <c r="BB30" s="476">
        <v>2</v>
      </c>
      <c r="BC30" s="218" t="s">
        <v>89</v>
      </c>
      <c r="BD30" s="641">
        <v>5</v>
      </c>
      <c r="BE30" s="218" t="s">
        <v>90</v>
      </c>
      <c r="BF30" s="640">
        <v>10</v>
      </c>
      <c r="BG30" s="250" t="s">
        <v>98</v>
      </c>
      <c r="BH30" s="250" t="s">
        <v>135</v>
      </c>
      <c r="BI30" s="195" t="s">
        <v>343</v>
      </c>
      <c r="BJ30" s="646" t="s">
        <v>344</v>
      </c>
      <c r="BK30" s="640" t="s">
        <v>95</v>
      </c>
      <c r="BL30" s="709" t="s">
        <v>345</v>
      </c>
      <c r="BM30" s="640" t="s">
        <v>95</v>
      </c>
      <c r="BN30" s="640" t="s">
        <v>346</v>
      </c>
      <c r="BO30" s="640" t="s">
        <v>95</v>
      </c>
      <c r="BP30" s="640" t="s">
        <v>347</v>
      </c>
      <c r="BQ30" s="418"/>
      <c r="BR30" s="421"/>
      <c r="BS30" s="428"/>
      <c r="BT30" s="421"/>
      <c r="BU30" s="428"/>
      <c r="BV30" s="421"/>
    </row>
    <row r="31" spans="1:126" ht="80.25" customHeight="1">
      <c r="A31" s="502" t="s">
        <v>348</v>
      </c>
      <c r="B31" s="640" t="s">
        <v>349</v>
      </c>
      <c r="C31" s="640" t="s">
        <v>350</v>
      </c>
      <c r="D31" s="193" t="s">
        <v>351</v>
      </c>
      <c r="E31" s="712" t="s">
        <v>352</v>
      </c>
      <c r="F31" s="641" t="s">
        <v>83</v>
      </c>
      <c r="G31" s="641" t="s">
        <v>83</v>
      </c>
      <c r="H31" s="641" t="s">
        <v>83</v>
      </c>
      <c r="I31" s="641" t="s">
        <v>83</v>
      </c>
      <c r="J31" s="641" t="s">
        <v>109</v>
      </c>
      <c r="K31" s="645" t="s">
        <v>353</v>
      </c>
      <c r="L31" s="645" t="s">
        <v>354</v>
      </c>
      <c r="M31" s="668" t="s">
        <v>127</v>
      </c>
      <c r="N31" s="668" t="s">
        <v>127</v>
      </c>
      <c r="O31" s="668" t="s">
        <v>83</v>
      </c>
      <c r="P31" s="668" t="s">
        <v>87</v>
      </c>
      <c r="Q31" s="668" t="s">
        <v>83</v>
      </c>
      <c r="R31" s="668" t="s">
        <v>87</v>
      </c>
      <c r="S31" s="668" t="s">
        <v>87</v>
      </c>
      <c r="T31" s="641" t="s">
        <v>87</v>
      </c>
      <c r="U31" s="668" t="s">
        <v>83</v>
      </c>
      <c r="V31" s="668" t="s">
        <v>83</v>
      </c>
      <c r="W31" s="668" t="s">
        <v>83</v>
      </c>
      <c r="X31" s="668" t="s">
        <v>83</v>
      </c>
      <c r="Y31" s="641" t="s">
        <v>87</v>
      </c>
      <c r="Z31" s="641" t="s">
        <v>87</v>
      </c>
      <c r="AA31" s="668" t="s">
        <v>87</v>
      </c>
      <c r="AB31" s="641" t="s">
        <v>87</v>
      </c>
      <c r="AC31" s="641" t="s">
        <v>87</v>
      </c>
      <c r="AD31" s="641" t="s">
        <v>87</v>
      </c>
      <c r="AE31" s="641" t="s">
        <v>87</v>
      </c>
      <c r="AF31" s="641">
        <v>8</v>
      </c>
      <c r="AG31" s="713" t="s">
        <v>88</v>
      </c>
      <c r="AH31" s="641">
        <v>3</v>
      </c>
      <c r="AI31" s="641" t="s">
        <v>178</v>
      </c>
      <c r="AJ31" s="476">
        <v>4</v>
      </c>
      <c r="AK31" s="714" t="s">
        <v>90</v>
      </c>
      <c r="AL31" s="309" t="s">
        <v>355</v>
      </c>
      <c r="AM31" s="645" t="s">
        <v>356</v>
      </c>
      <c r="AN31" s="645" t="s">
        <v>357</v>
      </c>
      <c r="AO31" s="641" t="s">
        <v>93</v>
      </c>
      <c r="AP31" s="641" t="s">
        <v>94</v>
      </c>
      <c r="AQ31" s="641" t="s">
        <v>96</v>
      </c>
      <c r="AR31" s="641" t="s">
        <v>96</v>
      </c>
      <c r="AS31" s="641" t="s">
        <v>95</v>
      </c>
      <c r="AT31" s="641" t="s">
        <v>96</v>
      </c>
      <c r="AU31" s="641" t="s">
        <v>96</v>
      </c>
      <c r="AV31" s="641" t="s">
        <v>96</v>
      </c>
      <c r="AW31" s="641" t="s">
        <v>96</v>
      </c>
      <c r="AX31" s="641">
        <v>85</v>
      </c>
      <c r="AY31" s="645" t="s">
        <v>150</v>
      </c>
      <c r="AZ31" s="641">
        <v>3</v>
      </c>
      <c r="BA31" s="641" t="s">
        <v>112</v>
      </c>
      <c r="BB31" s="476">
        <v>1</v>
      </c>
      <c r="BC31" s="715" t="s">
        <v>358</v>
      </c>
      <c r="BD31" s="641">
        <v>4</v>
      </c>
      <c r="BE31" s="218" t="s">
        <v>113</v>
      </c>
      <c r="BF31" s="640">
        <v>4</v>
      </c>
      <c r="BG31" s="641" t="s">
        <v>98</v>
      </c>
      <c r="BH31" s="668" t="s">
        <v>268</v>
      </c>
      <c r="BI31" s="645" t="s">
        <v>359</v>
      </c>
      <c r="BJ31" s="646" t="s">
        <v>360</v>
      </c>
      <c r="BK31" s="640" t="s">
        <v>95</v>
      </c>
      <c r="BL31" s="640" t="s">
        <v>361</v>
      </c>
      <c r="BM31" s="640" t="s">
        <v>95</v>
      </c>
      <c r="BN31" s="640" t="s">
        <v>362</v>
      </c>
      <c r="BO31" s="640" t="s">
        <v>95</v>
      </c>
      <c r="BP31" s="640" t="s">
        <v>363</v>
      </c>
      <c r="BQ31" s="418"/>
      <c r="BR31" s="448"/>
      <c r="BS31" s="432"/>
      <c r="BT31" s="422"/>
      <c r="BU31" s="417"/>
      <c r="BV31" s="417"/>
    </row>
    <row r="32" spans="1:126" ht="128.25" customHeight="1">
      <c r="A32" s="193" t="s">
        <v>364</v>
      </c>
      <c r="B32" s="640" t="s">
        <v>365</v>
      </c>
      <c r="C32" s="640" t="s">
        <v>366</v>
      </c>
      <c r="D32" s="193" t="s">
        <v>296</v>
      </c>
      <c r="E32" s="193" t="s">
        <v>367</v>
      </c>
      <c r="F32" s="197" t="s">
        <v>96</v>
      </c>
      <c r="G32" s="197" t="s">
        <v>96</v>
      </c>
      <c r="H32" s="197" t="s">
        <v>96</v>
      </c>
      <c r="I32" s="197" t="s">
        <v>96</v>
      </c>
      <c r="J32" s="197" t="s">
        <v>84</v>
      </c>
      <c r="K32" s="197" t="s">
        <v>368</v>
      </c>
      <c r="L32" s="193" t="s">
        <v>369</v>
      </c>
      <c r="M32" s="197" t="s">
        <v>83</v>
      </c>
      <c r="N32" s="197" t="s">
        <v>83</v>
      </c>
      <c r="O32" s="197" t="s">
        <v>83</v>
      </c>
      <c r="P32" s="197" t="s">
        <v>83</v>
      </c>
      <c r="Q32" s="197" t="s">
        <v>83</v>
      </c>
      <c r="R32" s="197" t="s">
        <v>83</v>
      </c>
      <c r="S32" s="197" t="s">
        <v>83</v>
      </c>
      <c r="T32" s="193" t="s">
        <v>83</v>
      </c>
      <c r="U32" s="197" t="s">
        <v>83</v>
      </c>
      <c r="V32" s="197" t="s">
        <v>83</v>
      </c>
      <c r="W32" s="197" t="s">
        <v>83</v>
      </c>
      <c r="X32" s="197" t="s">
        <v>83</v>
      </c>
      <c r="Y32" s="197" t="s">
        <v>83</v>
      </c>
      <c r="Z32" s="197" t="s">
        <v>83</v>
      </c>
      <c r="AA32" s="197" t="s">
        <v>83</v>
      </c>
      <c r="AB32" s="197" t="s">
        <v>87</v>
      </c>
      <c r="AC32" s="197" t="s">
        <v>83</v>
      </c>
      <c r="AD32" s="197" t="s">
        <v>87</v>
      </c>
      <c r="AE32" s="197" t="s">
        <v>87</v>
      </c>
      <c r="AF32" s="641">
        <v>16</v>
      </c>
      <c r="AG32" s="197" t="s">
        <v>88</v>
      </c>
      <c r="AH32" s="641">
        <v>3</v>
      </c>
      <c r="AI32" s="641" t="s">
        <v>89</v>
      </c>
      <c r="AJ32" s="476">
        <v>5</v>
      </c>
      <c r="AK32" s="250" t="s">
        <v>90</v>
      </c>
      <c r="AL32" s="201" t="s">
        <v>1715</v>
      </c>
      <c r="AM32" s="193" t="s">
        <v>370</v>
      </c>
      <c r="AN32" s="197" t="s">
        <v>371</v>
      </c>
      <c r="AO32" s="197" t="s">
        <v>93</v>
      </c>
      <c r="AP32" s="197" t="s">
        <v>94</v>
      </c>
      <c r="AQ32" s="641" t="s">
        <v>96</v>
      </c>
      <c r="AR32" s="641" t="s">
        <v>96</v>
      </c>
      <c r="AS32" s="641" t="s">
        <v>95</v>
      </c>
      <c r="AT32" s="641" t="s">
        <v>96</v>
      </c>
      <c r="AU32" s="641" t="s">
        <v>96</v>
      </c>
      <c r="AV32" s="641" t="s">
        <v>96</v>
      </c>
      <c r="AW32" s="641" t="s">
        <v>96</v>
      </c>
      <c r="AX32" s="641">
        <v>85</v>
      </c>
      <c r="AY32" s="645" t="s">
        <v>150</v>
      </c>
      <c r="AZ32" s="641">
        <v>3</v>
      </c>
      <c r="BA32" s="641" t="s">
        <v>112</v>
      </c>
      <c r="BB32" s="476">
        <v>1</v>
      </c>
      <c r="BC32" s="218" t="s">
        <v>89</v>
      </c>
      <c r="BD32" s="641">
        <v>5</v>
      </c>
      <c r="BE32" s="218" t="s">
        <v>113</v>
      </c>
      <c r="BF32" s="640">
        <v>5</v>
      </c>
      <c r="BG32" s="197" t="s">
        <v>98</v>
      </c>
      <c r="BH32" s="197" t="s">
        <v>372</v>
      </c>
      <c r="BI32" s="668" t="s">
        <v>373</v>
      </c>
      <c r="BJ32" s="646" t="s">
        <v>374</v>
      </c>
      <c r="BK32" s="640" t="s">
        <v>95</v>
      </c>
      <c r="BL32" s="716" t="s">
        <v>375</v>
      </c>
      <c r="BM32" s="640" t="s">
        <v>95</v>
      </c>
      <c r="BN32" s="640" t="s">
        <v>318</v>
      </c>
      <c r="BO32" s="640" t="s">
        <v>95</v>
      </c>
      <c r="BP32" s="640" t="s">
        <v>376</v>
      </c>
      <c r="BQ32" s="449"/>
      <c r="BR32" s="433"/>
      <c r="BS32" s="450"/>
      <c r="BT32" s="422"/>
      <c r="BU32" s="417"/>
      <c r="BV32" s="417"/>
    </row>
    <row r="33" spans="1:74" ht="99" customHeight="1">
      <c r="A33" s="193" t="s">
        <v>364</v>
      </c>
      <c r="B33" s="640" t="s">
        <v>377</v>
      </c>
      <c r="C33" s="640" t="s">
        <v>366</v>
      </c>
      <c r="D33" s="193" t="s">
        <v>296</v>
      </c>
      <c r="E33" s="193" t="s">
        <v>378</v>
      </c>
      <c r="F33" s="197" t="s">
        <v>96</v>
      </c>
      <c r="G33" s="197" t="s">
        <v>96</v>
      </c>
      <c r="H33" s="197" t="s">
        <v>96</v>
      </c>
      <c r="I33" s="197" t="s">
        <v>96</v>
      </c>
      <c r="J33" s="197" t="s">
        <v>84</v>
      </c>
      <c r="K33" s="197" t="s">
        <v>379</v>
      </c>
      <c r="L33" s="193" t="s">
        <v>380</v>
      </c>
      <c r="M33" s="197" t="s">
        <v>83</v>
      </c>
      <c r="N33" s="197" t="s">
        <v>83</v>
      </c>
      <c r="O33" s="197" t="s">
        <v>83</v>
      </c>
      <c r="P33" s="197" t="s">
        <v>83</v>
      </c>
      <c r="Q33" s="197" t="s">
        <v>83</v>
      </c>
      <c r="R33" s="197" t="s">
        <v>83</v>
      </c>
      <c r="S33" s="197" t="s">
        <v>83</v>
      </c>
      <c r="T33" s="193" t="s">
        <v>83</v>
      </c>
      <c r="U33" s="193" t="s">
        <v>83</v>
      </c>
      <c r="V33" s="197" t="s">
        <v>83</v>
      </c>
      <c r="W33" s="197" t="s">
        <v>83</v>
      </c>
      <c r="X33" s="197" t="s">
        <v>83</v>
      </c>
      <c r="Y33" s="197" t="s">
        <v>83</v>
      </c>
      <c r="Z33" s="197" t="s">
        <v>83</v>
      </c>
      <c r="AA33" s="197" t="s">
        <v>83</v>
      </c>
      <c r="AB33" s="197" t="s">
        <v>87</v>
      </c>
      <c r="AC33" s="197" t="s">
        <v>83</v>
      </c>
      <c r="AD33" s="197" t="s">
        <v>87</v>
      </c>
      <c r="AE33" s="197" t="s">
        <v>87</v>
      </c>
      <c r="AF33" s="641">
        <v>16</v>
      </c>
      <c r="AG33" s="197" t="s">
        <v>88</v>
      </c>
      <c r="AH33" s="641">
        <v>3</v>
      </c>
      <c r="AI33" s="641" t="s">
        <v>89</v>
      </c>
      <c r="AJ33" s="476">
        <v>5</v>
      </c>
      <c r="AK33" s="250" t="s">
        <v>90</v>
      </c>
      <c r="AL33" s="319" t="s">
        <v>1716</v>
      </c>
      <c r="AM33" s="193" t="s">
        <v>381</v>
      </c>
      <c r="AN33" s="708" t="s">
        <v>382</v>
      </c>
      <c r="AO33" s="197" t="s">
        <v>93</v>
      </c>
      <c r="AP33" s="197" t="s">
        <v>94</v>
      </c>
      <c r="AQ33" s="641" t="s">
        <v>96</v>
      </c>
      <c r="AR33" s="641" t="s">
        <v>96</v>
      </c>
      <c r="AS33" s="641" t="s">
        <v>95</v>
      </c>
      <c r="AT33" s="641" t="s">
        <v>96</v>
      </c>
      <c r="AU33" s="641" t="s">
        <v>96</v>
      </c>
      <c r="AV33" s="641" t="s">
        <v>96</v>
      </c>
      <c r="AW33" s="641" t="s">
        <v>96</v>
      </c>
      <c r="AX33" s="641">
        <v>85</v>
      </c>
      <c r="AY33" s="645" t="s">
        <v>150</v>
      </c>
      <c r="AZ33" s="641">
        <v>3</v>
      </c>
      <c r="BA33" s="641" t="s">
        <v>112</v>
      </c>
      <c r="BB33" s="476">
        <v>1</v>
      </c>
      <c r="BC33" s="218" t="s">
        <v>89</v>
      </c>
      <c r="BD33" s="641">
        <v>5</v>
      </c>
      <c r="BE33" s="218" t="s">
        <v>113</v>
      </c>
      <c r="BF33" s="640">
        <v>5</v>
      </c>
      <c r="BG33" s="197" t="s">
        <v>98</v>
      </c>
      <c r="BH33" s="197" t="s">
        <v>152</v>
      </c>
      <c r="BI33" s="319" t="s">
        <v>383</v>
      </c>
      <c r="BJ33" s="646" t="s">
        <v>384</v>
      </c>
      <c r="BK33" s="640" t="s">
        <v>95</v>
      </c>
      <c r="BL33" s="716" t="s">
        <v>375</v>
      </c>
      <c r="BM33" s="640" t="s">
        <v>95</v>
      </c>
      <c r="BN33" s="640" t="s">
        <v>318</v>
      </c>
      <c r="BO33" s="640" t="s">
        <v>95</v>
      </c>
      <c r="BP33" s="717" t="s">
        <v>385</v>
      </c>
      <c r="BQ33" s="418"/>
      <c r="BR33" s="448"/>
      <c r="BS33" s="432"/>
      <c r="BT33" s="422"/>
      <c r="BU33" s="417"/>
      <c r="BV33" s="417"/>
    </row>
    <row r="34" spans="1:74" ht="115.5" customHeight="1">
      <c r="A34" s="193" t="s">
        <v>364</v>
      </c>
      <c r="B34" s="640" t="s">
        <v>386</v>
      </c>
      <c r="C34" s="640" t="s">
        <v>366</v>
      </c>
      <c r="D34" s="193" t="s">
        <v>296</v>
      </c>
      <c r="E34" s="196" t="s">
        <v>387</v>
      </c>
      <c r="F34" s="197" t="s">
        <v>96</v>
      </c>
      <c r="G34" s="197" t="s">
        <v>96</v>
      </c>
      <c r="H34" s="197" t="s">
        <v>96</v>
      </c>
      <c r="I34" s="197" t="s">
        <v>96</v>
      </c>
      <c r="J34" s="197" t="s">
        <v>84</v>
      </c>
      <c r="K34" s="193" t="s">
        <v>388</v>
      </c>
      <c r="L34" s="197" t="s">
        <v>389</v>
      </c>
      <c r="M34" s="197" t="s">
        <v>83</v>
      </c>
      <c r="N34" s="197" t="s">
        <v>83</v>
      </c>
      <c r="O34" s="197" t="s">
        <v>83</v>
      </c>
      <c r="P34" s="197" t="s">
        <v>83</v>
      </c>
      <c r="Q34" s="197" t="s">
        <v>83</v>
      </c>
      <c r="R34" s="197" t="s">
        <v>83</v>
      </c>
      <c r="S34" s="193" t="s">
        <v>83</v>
      </c>
      <c r="T34" s="193" t="s">
        <v>83</v>
      </c>
      <c r="U34" s="197" t="s">
        <v>83</v>
      </c>
      <c r="V34" s="197" t="s">
        <v>83</v>
      </c>
      <c r="W34" s="197" t="s">
        <v>83</v>
      </c>
      <c r="X34" s="197" t="s">
        <v>83</v>
      </c>
      <c r="Y34" s="197" t="s">
        <v>83</v>
      </c>
      <c r="Z34" s="197" t="s">
        <v>83</v>
      </c>
      <c r="AA34" s="197" t="s">
        <v>83</v>
      </c>
      <c r="AB34" s="197" t="s">
        <v>87</v>
      </c>
      <c r="AC34" s="197" t="s">
        <v>83</v>
      </c>
      <c r="AD34" s="197" t="s">
        <v>87</v>
      </c>
      <c r="AE34" s="197" t="s">
        <v>87</v>
      </c>
      <c r="AF34" s="641">
        <v>16</v>
      </c>
      <c r="AG34" s="197" t="s">
        <v>88</v>
      </c>
      <c r="AH34" s="641">
        <v>3</v>
      </c>
      <c r="AI34" s="641" t="s">
        <v>89</v>
      </c>
      <c r="AJ34" s="476">
        <v>5</v>
      </c>
      <c r="AK34" s="250" t="s">
        <v>90</v>
      </c>
      <c r="AL34" s="201" t="s">
        <v>1717</v>
      </c>
      <c r="AM34" s="708" t="s">
        <v>390</v>
      </c>
      <c r="AN34" s="643" t="s">
        <v>391</v>
      </c>
      <c r="AO34" s="247" t="s">
        <v>93</v>
      </c>
      <c r="AP34" s="197" t="s">
        <v>94</v>
      </c>
      <c r="AQ34" s="641" t="s">
        <v>96</v>
      </c>
      <c r="AR34" s="641" t="s">
        <v>96</v>
      </c>
      <c r="AS34" s="641" t="s">
        <v>95</v>
      </c>
      <c r="AT34" s="641" t="s">
        <v>96</v>
      </c>
      <c r="AU34" s="641" t="s">
        <v>96</v>
      </c>
      <c r="AV34" s="641" t="s">
        <v>96</v>
      </c>
      <c r="AW34" s="641" t="s">
        <v>96</v>
      </c>
      <c r="AX34" s="641">
        <v>85</v>
      </c>
      <c r="AY34" s="645" t="s">
        <v>150</v>
      </c>
      <c r="AZ34" s="641">
        <v>3</v>
      </c>
      <c r="BA34" s="641" t="s">
        <v>112</v>
      </c>
      <c r="BB34" s="476">
        <v>1</v>
      </c>
      <c r="BC34" s="218" t="s">
        <v>89</v>
      </c>
      <c r="BD34" s="641">
        <v>5</v>
      </c>
      <c r="BE34" s="218" t="s">
        <v>113</v>
      </c>
      <c r="BF34" s="640">
        <v>5</v>
      </c>
      <c r="BG34" s="197" t="s">
        <v>98</v>
      </c>
      <c r="BH34" s="197" t="s">
        <v>314</v>
      </c>
      <c r="BI34" s="149" t="s">
        <v>383</v>
      </c>
      <c r="BJ34" s="646" t="s">
        <v>384</v>
      </c>
      <c r="BK34" s="640" t="s">
        <v>95</v>
      </c>
      <c r="BL34" s="716" t="s">
        <v>375</v>
      </c>
      <c r="BM34" s="640" t="s">
        <v>95</v>
      </c>
      <c r="BN34" s="640" t="s">
        <v>318</v>
      </c>
      <c r="BO34" s="640" t="s">
        <v>95</v>
      </c>
      <c r="BP34" s="640" t="s">
        <v>392</v>
      </c>
      <c r="BQ34" s="418"/>
      <c r="BR34" s="417"/>
      <c r="BS34" s="425"/>
      <c r="BT34" s="417"/>
      <c r="BU34" s="425"/>
      <c r="BV34" s="417"/>
    </row>
    <row r="35" spans="1:74" ht="100.5" customHeight="1">
      <c r="A35" s="193" t="s">
        <v>393</v>
      </c>
      <c r="B35" s="640" t="s">
        <v>394</v>
      </c>
      <c r="C35" s="640" t="s">
        <v>395</v>
      </c>
      <c r="D35" s="193" t="s">
        <v>396</v>
      </c>
      <c r="E35" s="640" t="s">
        <v>397</v>
      </c>
      <c r="F35" s="197" t="s">
        <v>96</v>
      </c>
      <c r="G35" s="641" t="s">
        <v>96</v>
      </c>
      <c r="H35" s="197" t="s">
        <v>96</v>
      </c>
      <c r="I35" s="197" t="s">
        <v>96</v>
      </c>
      <c r="J35" s="197" t="s">
        <v>84</v>
      </c>
      <c r="K35" s="640" t="s">
        <v>398</v>
      </c>
      <c r="L35" s="640" t="s">
        <v>399</v>
      </c>
      <c r="M35" s="645" t="s">
        <v>96</v>
      </c>
      <c r="N35" s="645" t="s">
        <v>96</v>
      </c>
      <c r="O35" s="644" t="s">
        <v>95</v>
      </c>
      <c r="P35" s="645" t="s">
        <v>95</v>
      </c>
      <c r="Q35" s="645" t="s">
        <v>96</v>
      </c>
      <c r="R35" s="645" t="s">
        <v>96</v>
      </c>
      <c r="S35" s="645" t="s">
        <v>96</v>
      </c>
      <c r="T35" s="645" t="s">
        <v>95</v>
      </c>
      <c r="U35" s="645" t="s">
        <v>96</v>
      </c>
      <c r="V35" s="645" t="s">
        <v>96</v>
      </c>
      <c r="W35" s="645" t="s">
        <v>96</v>
      </c>
      <c r="X35" s="645" t="s">
        <v>96</v>
      </c>
      <c r="Y35" s="645" t="s">
        <v>96</v>
      </c>
      <c r="Z35" s="645" t="s">
        <v>96</v>
      </c>
      <c r="AA35" s="645" t="s">
        <v>96</v>
      </c>
      <c r="AB35" s="645" t="s">
        <v>95</v>
      </c>
      <c r="AC35" s="645" t="s">
        <v>96</v>
      </c>
      <c r="AD35" s="645" t="s">
        <v>95</v>
      </c>
      <c r="AE35" s="645" t="s">
        <v>95</v>
      </c>
      <c r="AF35" s="641">
        <f>+COUNTIF(M35:AE35,"SI")</f>
        <v>13</v>
      </c>
      <c r="AG35" s="197" t="s">
        <v>88</v>
      </c>
      <c r="AH35" s="641" t="str">
        <f>IFERROR(VLOOKUP(AG35,'[2]Fórmulas '!$B$26:$C$30,2,FALSE),"")</f>
        <v/>
      </c>
      <c r="AI35" s="641" t="str">
        <f>IF(AF35&lt;=5,"MODERADO",IF(AF35&lt;=11,"MAYOR","CATASTRÓFICO"))</f>
        <v>CATASTRÓFICO</v>
      </c>
      <c r="AJ35" s="476" t="str">
        <f>+IFERROR(VLOOKUP(AI35,'[2]Fórmulas '!$E$26:$F$30,2,),"")</f>
        <v/>
      </c>
      <c r="AK35" s="250" t="s">
        <v>90</v>
      </c>
      <c r="AL35" s="718" t="s">
        <v>400</v>
      </c>
      <c r="AM35" s="643" t="s">
        <v>401</v>
      </c>
      <c r="AN35" s="643" t="s">
        <v>402</v>
      </c>
      <c r="AO35" s="640" t="s">
        <v>93</v>
      </c>
      <c r="AP35" s="640" t="s">
        <v>94</v>
      </c>
      <c r="AQ35" s="645" t="s">
        <v>96</v>
      </c>
      <c r="AR35" s="645" t="s">
        <v>96</v>
      </c>
      <c r="AS35" s="645" t="s">
        <v>95</v>
      </c>
      <c r="AT35" s="645" t="s">
        <v>96</v>
      </c>
      <c r="AU35" s="645" t="s">
        <v>96</v>
      </c>
      <c r="AV35" s="645" t="s">
        <v>96</v>
      </c>
      <c r="AW35" s="645" t="s">
        <v>96</v>
      </c>
      <c r="AX35" s="641">
        <f>IF(AQ35="SI",15,0) + IF(AR35="SI",5,0) + IF(AS35="SI",15,0) + IF(AT35="SI",10,0) + IF(AU35="SI",15,0) + IF(AV35="SI",10,0) + IF(AW35="SI",30,0)</f>
        <v>85</v>
      </c>
      <c r="AY35" s="645" t="str">
        <f>IF(AX35=" "," ",IF(AX35&lt;=50,"DISMINUYE CERO PUNTOS",IF(AX35&lt;=75,"DISMINUYE UN PUNTO",IF(AX35&lt;=100,"DISMINUYE DOS PUNTOS"))))</f>
        <v>DISMINUYE DOS PUNTOS</v>
      </c>
      <c r="AZ35" s="641" t="str">
        <f>+AH35</f>
        <v/>
      </c>
      <c r="BA35" s="641" t="s">
        <v>112</v>
      </c>
      <c r="BB35" s="476">
        <v>1</v>
      </c>
      <c r="BC35" s="218" t="str">
        <f>AI35</f>
        <v>CATASTRÓFICO</v>
      </c>
      <c r="BD35" s="641">
        <v>5</v>
      </c>
      <c r="BE35" s="218" t="s">
        <v>113</v>
      </c>
      <c r="BF35" s="640">
        <f>IFERROR(BD35*BB35,"")</f>
        <v>5</v>
      </c>
      <c r="BG35" s="641" t="s">
        <v>98</v>
      </c>
      <c r="BH35" s="193" t="s">
        <v>99</v>
      </c>
      <c r="BI35" s="193" t="s">
        <v>403</v>
      </c>
      <c r="BJ35" s="193" t="s">
        <v>404</v>
      </c>
      <c r="BK35" s="640" t="s">
        <v>95</v>
      </c>
      <c r="BL35" s="193" t="s">
        <v>405</v>
      </c>
      <c r="BM35" s="640"/>
      <c r="BN35" s="649">
        <f>-----------------------------------------BP35---------BP35</f>
        <v>0</v>
      </c>
      <c r="BO35" s="640"/>
      <c r="BP35" s="649">
        <f>-----------------------------------------BR35---------BR35</f>
        <v>0</v>
      </c>
      <c r="BQ35" s="418"/>
      <c r="BR35" s="417"/>
      <c r="BS35" s="425"/>
      <c r="BT35" s="417"/>
      <c r="BU35" s="425"/>
      <c r="BV35" s="417"/>
    </row>
    <row r="36" spans="1:74" ht="63" customHeight="1">
      <c r="A36" s="671" t="s">
        <v>406</v>
      </c>
      <c r="B36" s="218" t="s">
        <v>407</v>
      </c>
      <c r="C36" s="640" t="s">
        <v>408</v>
      </c>
      <c r="D36" s="193" t="s">
        <v>409</v>
      </c>
      <c r="E36" s="702" t="s">
        <v>410</v>
      </c>
      <c r="F36" s="719" t="s">
        <v>83</v>
      </c>
      <c r="G36" s="719" t="s">
        <v>83</v>
      </c>
      <c r="H36" s="719" t="s">
        <v>96</v>
      </c>
      <c r="I36" s="719" t="s">
        <v>96</v>
      </c>
      <c r="J36" s="719" t="s">
        <v>84</v>
      </c>
      <c r="K36" s="317" t="s">
        <v>411</v>
      </c>
      <c r="L36" s="719" t="s">
        <v>412</v>
      </c>
      <c r="M36" s="719" t="s">
        <v>83</v>
      </c>
      <c r="N36" s="719" t="s">
        <v>83</v>
      </c>
      <c r="O36" s="719" t="s">
        <v>413</v>
      </c>
      <c r="P36" s="719" t="s">
        <v>83</v>
      </c>
      <c r="Q36" s="719" t="s">
        <v>83</v>
      </c>
      <c r="R36" s="719" t="s">
        <v>83</v>
      </c>
      <c r="S36" s="719" t="s">
        <v>83</v>
      </c>
      <c r="T36" s="719" t="s">
        <v>83</v>
      </c>
      <c r="U36" s="719" t="s">
        <v>83</v>
      </c>
      <c r="V36" s="719" t="s">
        <v>83</v>
      </c>
      <c r="W36" s="719" t="s">
        <v>83</v>
      </c>
      <c r="X36" s="719" t="s">
        <v>83</v>
      </c>
      <c r="Y36" s="719" t="s">
        <v>83</v>
      </c>
      <c r="Z36" s="719" t="s">
        <v>83</v>
      </c>
      <c r="AA36" s="719" t="s">
        <v>83</v>
      </c>
      <c r="AB36" s="719" t="s">
        <v>146</v>
      </c>
      <c r="AC36" s="719" t="s">
        <v>83</v>
      </c>
      <c r="AD36" s="719" t="s">
        <v>83</v>
      </c>
      <c r="AE36" s="719" t="s">
        <v>146</v>
      </c>
      <c r="AF36" s="641">
        <v>17</v>
      </c>
      <c r="AG36" s="719" t="s">
        <v>88</v>
      </c>
      <c r="AH36" s="641">
        <v>3</v>
      </c>
      <c r="AI36" s="641" t="s">
        <v>89</v>
      </c>
      <c r="AJ36" s="476">
        <v>5</v>
      </c>
      <c r="AK36" s="250" t="s">
        <v>90</v>
      </c>
      <c r="AL36" s="317" t="s">
        <v>1718</v>
      </c>
      <c r="AM36" s="193" t="s">
        <v>414</v>
      </c>
      <c r="AN36" s="707" t="s">
        <v>415</v>
      </c>
      <c r="AO36" s="719" t="s">
        <v>93</v>
      </c>
      <c r="AP36" s="719" t="s">
        <v>330</v>
      </c>
      <c r="AQ36" s="641" t="s">
        <v>96</v>
      </c>
      <c r="AR36" s="641" t="s">
        <v>96</v>
      </c>
      <c r="AS36" s="641" t="s">
        <v>95</v>
      </c>
      <c r="AT36" s="641" t="s">
        <v>96</v>
      </c>
      <c r="AU36" s="641" t="s">
        <v>96</v>
      </c>
      <c r="AV36" s="641" t="s">
        <v>96</v>
      </c>
      <c r="AW36" s="641" t="s">
        <v>96</v>
      </c>
      <c r="AX36" s="641">
        <v>85</v>
      </c>
      <c r="AY36" s="641" t="s">
        <v>150</v>
      </c>
      <c r="AZ36" s="641">
        <v>3</v>
      </c>
      <c r="BA36" s="641" t="s">
        <v>112</v>
      </c>
      <c r="BB36" s="476">
        <v>1</v>
      </c>
      <c r="BC36" s="218" t="s">
        <v>89</v>
      </c>
      <c r="BD36" s="641">
        <v>5</v>
      </c>
      <c r="BE36" s="218" t="s">
        <v>113</v>
      </c>
      <c r="BF36" s="476">
        <v>5</v>
      </c>
      <c r="BG36" s="719" t="s">
        <v>416</v>
      </c>
      <c r="BH36" s="719" t="s">
        <v>135</v>
      </c>
      <c r="BI36" s="719" t="s">
        <v>417</v>
      </c>
      <c r="BJ36" s="671" t="s">
        <v>418</v>
      </c>
      <c r="BK36" s="640" t="s">
        <v>95</v>
      </c>
      <c r="BL36" s="640" t="s">
        <v>419</v>
      </c>
      <c r="BM36" s="640" t="s">
        <v>95</v>
      </c>
      <c r="BN36" s="640" t="s">
        <v>420</v>
      </c>
      <c r="BO36" s="640" t="s">
        <v>95</v>
      </c>
      <c r="BP36" s="640" t="s">
        <v>421</v>
      </c>
      <c r="BQ36" s="418"/>
      <c r="BR36" s="417"/>
      <c r="BS36" s="425"/>
      <c r="BT36" s="417"/>
      <c r="BU36" s="425"/>
      <c r="BV36" s="417"/>
    </row>
    <row r="37" spans="1:74" ht="72.75" customHeight="1">
      <c r="A37" s="195" t="s">
        <v>406</v>
      </c>
      <c r="B37" s="218" t="s">
        <v>422</v>
      </c>
      <c r="C37" s="640" t="s">
        <v>408</v>
      </c>
      <c r="D37" s="193" t="s">
        <v>409</v>
      </c>
      <c r="E37" s="702" t="s">
        <v>423</v>
      </c>
      <c r="F37" s="719" t="s">
        <v>83</v>
      </c>
      <c r="G37" s="719" t="s">
        <v>83</v>
      </c>
      <c r="H37" s="719" t="s">
        <v>96</v>
      </c>
      <c r="I37" s="719" t="s">
        <v>96</v>
      </c>
      <c r="J37" s="719" t="s">
        <v>84</v>
      </c>
      <c r="K37" s="317" t="s">
        <v>424</v>
      </c>
      <c r="L37" s="719" t="s">
        <v>412</v>
      </c>
      <c r="M37" s="719" t="s">
        <v>83</v>
      </c>
      <c r="N37" s="719" t="s">
        <v>83</v>
      </c>
      <c r="O37" s="719" t="s">
        <v>83</v>
      </c>
      <c r="P37" s="719" t="s">
        <v>83</v>
      </c>
      <c r="Q37" s="719" t="s">
        <v>83</v>
      </c>
      <c r="R37" s="719" t="s">
        <v>83</v>
      </c>
      <c r="S37" s="719" t="s">
        <v>83</v>
      </c>
      <c r="T37" s="719" t="s">
        <v>83</v>
      </c>
      <c r="U37" s="719" t="s">
        <v>83</v>
      </c>
      <c r="V37" s="719" t="s">
        <v>83</v>
      </c>
      <c r="W37" s="719" t="s">
        <v>83</v>
      </c>
      <c r="X37" s="719" t="s">
        <v>83</v>
      </c>
      <c r="Y37" s="719" t="s">
        <v>83</v>
      </c>
      <c r="Z37" s="719" t="s">
        <v>83</v>
      </c>
      <c r="AA37" s="719" t="s">
        <v>83</v>
      </c>
      <c r="AB37" s="719" t="s">
        <v>146</v>
      </c>
      <c r="AC37" s="719" t="s">
        <v>83</v>
      </c>
      <c r="AD37" s="719" t="s">
        <v>83</v>
      </c>
      <c r="AE37" s="719" t="s">
        <v>146</v>
      </c>
      <c r="AF37" s="641">
        <v>17</v>
      </c>
      <c r="AG37" s="719" t="s">
        <v>88</v>
      </c>
      <c r="AH37" s="641">
        <v>3</v>
      </c>
      <c r="AI37" s="641" t="s">
        <v>89</v>
      </c>
      <c r="AJ37" s="476">
        <v>5</v>
      </c>
      <c r="AK37" s="250" t="s">
        <v>90</v>
      </c>
      <c r="AL37" s="317" t="s">
        <v>425</v>
      </c>
      <c r="AM37" s="193" t="s">
        <v>426</v>
      </c>
      <c r="AN37" s="707" t="s">
        <v>427</v>
      </c>
      <c r="AO37" s="250" t="s">
        <v>93</v>
      </c>
      <c r="AP37" s="250" t="s">
        <v>330</v>
      </c>
      <c r="AQ37" s="641" t="s">
        <v>96</v>
      </c>
      <c r="AR37" s="641" t="s">
        <v>96</v>
      </c>
      <c r="AS37" s="641" t="s">
        <v>95</v>
      </c>
      <c r="AT37" s="641" t="s">
        <v>96</v>
      </c>
      <c r="AU37" s="641" t="s">
        <v>96</v>
      </c>
      <c r="AV37" s="641" t="s">
        <v>96</v>
      </c>
      <c r="AW37" s="641" t="s">
        <v>96</v>
      </c>
      <c r="AX37" s="641">
        <v>85</v>
      </c>
      <c r="AY37" s="645" t="s">
        <v>150</v>
      </c>
      <c r="AZ37" s="641">
        <v>3</v>
      </c>
      <c r="BA37" s="641" t="s">
        <v>112</v>
      </c>
      <c r="BB37" s="476">
        <v>1</v>
      </c>
      <c r="BC37" s="218" t="s">
        <v>89</v>
      </c>
      <c r="BD37" s="641">
        <v>5</v>
      </c>
      <c r="BE37" s="218" t="s">
        <v>113</v>
      </c>
      <c r="BF37" s="640">
        <v>5</v>
      </c>
      <c r="BG37" s="250" t="s">
        <v>416</v>
      </c>
      <c r="BH37" s="250" t="s">
        <v>135</v>
      </c>
      <c r="BI37" s="195" t="s">
        <v>417</v>
      </c>
      <c r="BJ37" s="646" t="s">
        <v>428</v>
      </c>
      <c r="BK37" s="640" t="s">
        <v>95</v>
      </c>
      <c r="BL37" s="640" t="s">
        <v>429</v>
      </c>
      <c r="BM37" s="640" t="s">
        <v>95</v>
      </c>
      <c r="BN37" s="640" t="s">
        <v>430</v>
      </c>
      <c r="BO37" s="640" t="s">
        <v>95</v>
      </c>
      <c r="BP37" s="640" t="s">
        <v>431</v>
      </c>
      <c r="BQ37" s="418"/>
      <c r="BR37" s="417"/>
      <c r="BS37" s="425"/>
      <c r="BT37" s="417"/>
      <c r="BU37" s="425"/>
      <c r="BV37" s="417"/>
    </row>
    <row r="38" spans="1:74" ht="69" customHeight="1">
      <c r="A38" s="193" t="s">
        <v>406</v>
      </c>
      <c r="B38" s="720" t="s">
        <v>432</v>
      </c>
      <c r="C38" s="640" t="s">
        <v>408</v>
      </c>
      <c r="D38" s="193" t="s">
        <v>409</v>
      </c>
      <c r="E38" s="702" t="s">
        <v>433</v>
      </c>
      <c r="F38" s="719" t="s">
        <v>83</v>
      </c>
      <c r="G38" s="719" t="s">
        <v>83</v>
      </c>
      <c r="H38" s="719" t="s">
        <v>96</v>
      </c>
      <c r="I38" s="719" t="s">
        <v>96</v>
      </c>
      <c r="J38" s="719" t="s">
        <v>84</v>
      </c>
      <c r="K38" s="317" t="s">
        <v>434</v>
      </c>
      <c r="L38" s="719" t="s">
        <v>412</v>
      </c>
      <c r="M38" s="719" t="s">
        <v>83</v>
      </c>
      <c r="N38" s="719" t="s">
        <v>83</v>
      </c>
      <c r="O38" s="719" t="s">
        <v>83</v>
      </c>
      <c r="P38" s="719" t="s">
        <v>83</v>
      </c>
      <c r="Q38" s="719" t="s">
        <v>83</v>
      </c>
      <c r="R38" s="719" t="s">
        <v>83</v>
      </c>
      <c r="S38" s="719" t="s">
        <v>83</v>
      </c>
      <c r="T38" s="719" t="s">
        <v>83</v>
      </c>
      <c r="U38" s="719" t="s">
        <v>83</v>
      </c>
      <c r="V38" s="719" t="s">
        <v>83</v>
      </c>
      <c r="W38" s="719" t="s">
        <v>83</v>
      </c>
      <c r="X38" s="719" t="s">
        <v>83</v>
      </c>
      <c r="Y38" s="719" t="s">
        <v>83</v>
      </c>
      <c r="Z38" s="719" t="s">
        <v>83</v>
      </c>
      <c r="AA38" s="719" t="s">
        <v>83</v>
      </c>
      <c r="AB38" s="719" t="s">
        <v>146</v>
      </c>
      <c r="AC38" s="719" t="s">
        <v>83</v>
      </c>
      <c r="AD38" s="719" t="s">
        <v>83</v>
      </c>
      <c r="AE38" s="719" t="s">
        <v>146</v>
      </c>
      <c r="AF38" s="641">
        <v>17</v>
      </c>
      <c r="AG38" s="719" t="s">
        <v>88</v>
      </c>
      <c r="AH38" s="641">
        <v>3</v>
      </c>
      <c r="AI38" s="641" t="s">
        <v>89</v>
      </c>
      <c r="AJ38" s="476">
        <v>5</v>
      </c>
      <c r="AK38" s="250" t="s">
        <v>90</v>
      </c>
      <c r="AL38" s="317" t="s">
        <v>435</v>
      </c>
      <c r="AM38" s="193" t="s">
        <v>436</v>
      </c>
      <c r="AN38" s="707" t="s">
        <v>437</v>
      </c>
      <c r="AO38" s="197" t="s">
        <v>93</v>
      </c>
      <c r="AP38" s="197" t="s">
        <v>330</v>
      </c>
      <c r="AQ38" s="641" t="s">
        <v>96</v>
      </c>
      <c r="AR38" s="641" t="s">
        <v>96</v>
      </c>
      <c r="AS38" s="641" t="s">
        <v>95</v>
      </c>
      <c r="AT38" s="641" t="s">
        <v>96</v>
      </c>
      <c r="AU38" s="641" t="s">
        <v>96</v>
      </c>
      <c r="AV38" s="641" t="s">
        <v>96</v>
      </c>
      <c r="AW38" s="641" t="s">
        <v>96</v>
      </c>
      <c r="AX38" s="641">
        <v>85</v>
      </c>
      <c r="AY38" s="645" t="s">
        <v>150</v>
      </c>
      <c r="AZ38" s="641">
        <v>3</v>
      </c>
      <c r="BA38" s="641" t="s">
        <v>112</v>
      </c>
      <c r="BB38" s="476">
        <v>1</v>
      </c>
      <c r="BC38" s="218" t="s">
        <v>89</v>
      </c>
      <c r="BD38" s="641">
        <v>5</v>
      </c>
      <c r="BE38" s="218" t="s">
        <v>113</v>
      </c>
      <c r="BF38" s="640">
        <v>5</v>
      </c>
      <c r="BG38" s="197" t="s">
        <v>416</v>
      </c>
      <c r="BH38" s="197" t="s">
        <v>135</v>
      </c>
      <c r="BI38" s="193" t="s">
        <v>438</v>
      </c>
      <c r="BJ38" s="646" t="s">
        <v>437</v>
      </c>
      <c r="BK38" s="640" t="s">
        <v>95</v>
      </c>
      <c r="BL38" s="640" t="s">
        <v>439</v>
      </c>
      <c r="BM38" s="640" t="s">
        <v>95</v>
      </c>
      <c r="BN38" s="640" t="s">
        <v>440</v>
      </c>
      <c r="BO38" s="640" t="s">
        <v>95</v>
      </c>
      <c r="BP38" s="640" t="s">
        <v>441</v>
      </c>
      <c r="BQ38" s="418"/>
      <c r="BR38" s="417"/>
      <c r="BS38" s="425"/>
      <c r="BT38" s="417"/>
      <c r="BU38" s="425"/>
      <c r="BV38" s="417"/>
    </row>
    <row r="39" spans="1:74" ht="69" customHeight="1">
      <c r="A39" s="193" t="s">
        <v>406</v>
      </c>
      <c r="B39" s="720" t="s">
        <v>442</v>
      </c>
      <c r="C39" s="640" t="s">
        <v>408</v>
      </c>
      <c r="D39" s="193" t="s">
        <v>409</v>
      </c>
      <c r="E39" s="702" t="s">
        <v>443</v>
      </c>
      <c r="F39" s="719" t="s">
        <v>83</v>
      </c>
      <c r="G39" s="719" t="s">
        <v>83</v>
      </c>
      <c r="H39" s="719" t="s">
        <v>96</v>
      </c>
      <c r="I39" s="719" t="s">
        <v>96</v>
      </c>
      <c r="J39" s="719" t="s">
        <v>84</v>
      </c>
      <c r="K39" s="317" t="s">
        <v>434</v>
      </c>
      <c r="L39" s="719" t="s">
        <v>412</v>
      </c>
      <c r="M39" s="719" t="s">
        <v>83</v>
      </c>
      <c r="N39" s="719" t="s">
        <v>83</v>
      </c>
      <c r="O39" s="719" t="s">
        <v>83</v>
      </c>
      <c r="P39" s="719" t="s">
        <v>83</v>
      </c>
      <c r="Q39" s="719" t="s">
        <v>83</v>
      </c>
      <c r="R39" s="719" t="s">
        <v>83</v>
      </c>
      <c r="S39" s="719" t="s">
        <v>83</v>
      </c>
      <c r="T39" s="719" t="s">
        <v>83</v>
      </c>
      <c r="U39" s="719" t="s">
        <v>83</v>
      </c>
      <c r="V39" s="719" t="s">
        <v>83</v>
      </c>
      <c r="W39" s="719" t="s">
        <v>83</v>
      </c>
      <c r="X39" s="719" t="s">
        <v>83</v>
      </c>
      <c r="Y39" s="719" t="s">
        <v>83</v>
      </c>
      <c r="Z39" s="719" t="s">
        <v>83</v>
      </c>
      <c r="AA39" s="719" t="s">
        <v>83</v>
      </c>
      <c r="AB39" s="719" t="s">
        <v>146</v>
      </c>
      <c r="AC39" s="719" t="s">
        <v>83</v>
      </c>
      <c r="AD39" s="719" t="s">
        <v>83</v>
      </c>
      <c r="AE39" s="719" t="s">
        <v>146</v>
      </c>
      <c r="AF39" s="641">
        <v>17</v>
      </c>
      <c r="AG39" s="719" t="s">
        <v>88</v>
      </c>
      <c r="AH39" s="641">
        <v>3</v>
      </c>
      <c r="AI39" s="641" t="s">
        <v>89</v>
      </c>
      <c r="AJ39" s="476">
        <v>5</v>
      </c>
      <c r="AK39" s="250" t="s">
        <v>90</v>
      </c>
      <c r="AL39" s="317" t="s">
        <v>444</v>
      </c>
      <c r="AM39" s="193" t="s">
        <v>436</v>
      </c>
      <c r="AN39" s="707" t="s">
        <v>445</v>
      </c>
      <c r="AO39" s="197" t="s">
        <v>93</v>
      </c>
      <c r="AP39" s="197" t="s">
        <v>330</v>
      </c>
      <c r="AQ39" s="641" t="s">
        <v>96</v>
      </c>
      <c r="AR39" s="641" t="s">
        <v>96</v>
      </c>
      <c r="AS39" s="641" t="s">
        <v>95</v>
      </c>
      <c r="AT39" s="641" t="s">
        <v>96</v>
      </c>
      <c r="AU39" s="641" t="s">
        <v>96</v>
      </c>
      <c r="AV39" s="641" t="s">
        <v>96</v>
      </c>
      <c r="AW39" s="641" t="s">
        <v>96</v>
      </c>
      <c r="AX39" s="641">
        <v>85</v>
      </c>
      <c r="AY39" s="645" t="s">
        <v>150</v>
      </c>
      <c r="AZ39" s="641">
        <v>3</v>
      </c>
      <c r="BA39" s="641" t="s">
        <v>112</v>
      </c>
      <c r="BB39" s="476">
        <v>1</v>
      </c>
      <c r="BC39" s="218" t="s">
        <v>89</v>
      </c>
      <c r="BD39" s="641">
        <v>5</v>
      </c>
      <c r="BE39" s="218" t="s">
        <v>113</v>
      </c>
      <c r="BF39" s="640">
        <v>5</v>
      </c>
      <c r="BG39" s="197" t="s">
        <v>416</v>
      </c>
      <c r="BH39" s="197" t="s">
        <v>135</v>
      </c>
      <c r="BI39" s="193" t="s">
        <v>446</v>
      </c>
      <c r="BJ39" s="646" t="s">
        <v>447</v>
      </c>
      <c r="BK39" s="640" t="s">
        <v>95</v>
      </c>
      <c r="BL39" s="640" t="s">
        <v>448</v>
      </c>
      <c r="BM39" s="640" t="s">
        <v>95</v>
      </c>
      <c r="BN39" s="640" t="s">
        <v>449</v>
      </c>
      <c r="BO39" s="640" t="s">
        <v>95</v>
      </c>
      <c r="BP39" s="640" t="s">
        <v>450</v>
      </c>
      <c r="BQ39" s="418"/>
      <c r="BR39" s="417"/>
      <c r="BS39" s="441"/>
      <c r="BT39" s="426"/>
      <c r="BU39" s="421"/>
      <c r="BV39" s="421"/>
    </row>
    <row r="40" spans="1:74" s="52" customFormat="1" ht="104.25" customHeight="1">
      <c r="A40" s="193" t="s">
        <v>406</v>
      </c>
      <c r="B40" s="720" t="s">
        <v>451</v>
      </c>
      <c r="C40" s="640" t="s">
        <v>408</v>
      </c>
      <c r="D40" s="193" t="s">
        <v>409</v>
      </c>
      <c r="E40" s="702" t="s">
        <v>433</v>
      </c>
      <c r="F40" s="719" t="s">
        <v>83</v>
      </c>
      <c r="G40" s="719" t="s">
        <v>83</v>
      </c>
      <c r="H40" s="719" t="s">
        <v>96</v>
      </c>
      <c r="I40" s="719" t="s">
        <v>96</v>
      </c>
      <c r="J40" s="719" t="s">
        <v>84</v>
      </c>
      <c r="K40" s="317" t="s">
        <v>434</v>
      </c>
      <c r="L40" s="719" t="s">
        <v>412</v>
      </c>
      <c r="M40" s="719" t="s">
        <v>83</v>
      </c>
      <c r="N40" s="719" t="s">
        <v>83</v>
      </c>
      <c r="O40" s="719" t="s">
        <v>83</v>
      </c>
      <c r="P40" s="719" t="s">
        <v>83</v>
      </c>
      <c r="Q40" s="719" t="s">
        <v>83</v>
      </c>
      <c r="R40" s="719" t="s">
        <v>83</v>
      </c>
      <c r="S40" s="719" t="s">
        <v>83</v>
      </c>
      <c r="T40" s="719" t="s">
        <v>83</v>
      </c>
      <c r="U40" s="719" t="s">
        <v>83</v>
      </c>
      <c r="V40" s="719" t="s">
        <v>83</v>
      </c>
      <c r="W40" s="719" t="s">
        <v>83</v>
      </c>
      <c r="X40" s="719" t="s">
        <v>83</v>
      </c>
      <c r="Y40" s="719" t="s">
        <v>83</v>
      </c>
      <c r="Z40" s="719" t="s">
        <v>83</v>
      </c>
      <c r="AA40" s="719" t="s">
        <v>83</v>
      </c>
      <c r="AB40" s="719" t="s">
        <v>146</v>
      </c>
      <c r="AC40" s="719" t="s">
        <v>83</v>
      </c>
      <c r="AD40" s="719" t="s">
        <v>83</v>
      </c>
      <c r="AE40" s="719" t="s">
        <v>146</v>
      </c>
      <c r="AF40" s="641">
        <v>17</v>
      </c>
      <c r="AG40" s="719" t="s">
        <v>88</v>
      </c>
      <c r="AH40" s="641">
        <v>3</v>
      </c>
      <c r="AI40" s="641" t="s">
        <v>89</v>
      </c>
      <c r="AJ40" s="476">
        <v>5</v>
      </c>
      <c r="AK40" s="250" t="s">
        <v>90</v>
      </c>
      <c r="AL40" s="317" t="s">
        <v>452</v>
      </c>
      <c r="AM40" s="193" t="s">
        <v>453</v>
      </c>
      <c r="AN40" s="707" t="s">
        <v>454</v>
      </c>
      <c r="AO40" s="197" t="s">
        <v>93</v>
      </c>
      <c r="AP40" s="197" t="s">
        <v>330</v>
      </c>
      <c r="AQ40" s="641" t="s">
        <v>96</v>
      </c>
      <c r="AR40" s="641" t="s">
        <v>96</v>
      </c>
      <c r="AS40" s="641" t="s">
        <v>95</v>
      </c>
      <c r="AT40" s="641" t="s">
        <v>96</v>
      </c>
      <c r="AU40" s="641" t="s">
        <v>96</v>
      </c>
      <c r="AV40" s="641" t="s">
        <v>96</v>
      </c>
      <c r="AW40" s="641" t="s">
        <v>96</v>
      </c>
      <c r="AX40" s="641">
        <v>85</v>
      </c>
      <c r="AY40" s="645" t="s">
        <v>150</v>
      </c>
      <c r="AZ40" s="641">
        <v>3</v>
      </c>
      <c r="BA40" s="641" t="s">
        <v>112</v>
      </c>
      <c r="BB40" s="476">
        <v>1</v>
      </c>
      <c r="BC40" s="218" t="s">
        <v>89</v>
      </c>
      <c r="BD40" s="641">
        <v>5</v>
      </c>
      <c r="BE40" s="218" t="s">
        <v>113</v>
      </c>
      <c r="BF40" s="640">
        <v>5</v>
      </c>
      <c r="BG40" s="197" t="s">
        <v>416</v>
      </c>
      <c r="BH40" s="197" t="s">
        <v>135</v>
      </c>
      <c r="BI40" s="193" t="s">
        <v>417</v>
      </c>
      <c r="BJ40" s="646" t="s">
        <v>428</v>
      </c>
      <c r="BK40" s="640" t="s">
        <v>95</v>
      </c>
      <c r="BL40" s="640" t="s">
        <v>455</v>
      </c>
      <c r="BM40" s="640" t="s">
        <v>95</v>
      </c>
      <c r="BN40" s="640" t="s">
        <v>456</v>
      </c>
      <c r="BO40" s="640" t="s">
        <v>95</v>
      </c>
      <c r="BP40" s="640" t="s">
        <v>457</v>
      </c>
      <c r="BQ40" s="418"/>
      <c r="BR40" s="417"/>
      <c r="BS40" s="441"/>
      <c r="BT40" s="426"/>
      <c r="BU40" s="421"/>
      <c r="BV40" s="421"/>
    </row>
    <row r="41" spans="1:74" ht="60.75" customHeight="1">
      <c r="A41" s="193" t="s">
        <v>458</v>
      </c>
      <c r="B41" s="640" t="s">
        <v>459</v>
      </c>
      <c r="C41" s="640" t="s">
        <v>460</v>
      </c>
      <c r="D41" s="193" t="s">
        <v>461</v>
      </c>
      <c r="E41" s="195" t="s">
        <v>462</v>
      </c>
      <c r="F41" s="197" t="s">
        <v>96</v>
      </c>
      <c r="G41" s="197" t="s">
        <v>96</v>
      </c>
      <c r="H41" s="197" t="s">
        <v>96</v>
      </c>
      <c r="I41" s="197" t="s">
        <v>96</v>
      </c>
      <c r="J41" s="197" t="s">
        <v>84</v>
      </c>
      <c r="K41" s="195" t="s">
        <v>463</v>
      </c>
      <c r="L41" s="195" t="s">
        <v>464</v>
      </c>
      <c r="M41" s="197" t="s">
        <v>96</v>
      </c>
      <c r="N41" s="197" t="s">
        <v>96</v>
      </c>
      <c r="O41" s="197" t="s">
        <v>95</v>
      </c>
      <c r="P41" s="197" t="s">
        <v>95</v>
      </c>
      <c r="Q41" s="197" t="s">
        <v>96</v>
      </c>
      <c r="R41" s="197" t="s">
        <v>96</v>
      </c>
      <c r="S41" s="197" t="s">
        <v>96</v>
      </c>
      <c r="T41" s="197" t="s">
        <v>95</v>
      </c>
      <c r="U41" s="197" t="s">
        <v>96</v>
      </c>
      <c r="V41" s="197" t="s">
        <v>96</v>
      </c>
      <c r="W41" s="197" t="s">
        <v>96</v>
      </c>
      <c r="X41" s="197" t="s">
        <v>96</v>
      </c>
      <c r="Y41" s="197" t="s">
        <v>96</v>
      </c>
      <c r="Z41" s="197" t="s">
        <v>96</v>
      </c>
      <c r="AA41" s="197" t="s">
        <v>96</v>
      </c>
      <c r="AB41" s="197" t="s">
        <v>95</v>
      </c>
      <c r="AC41" s="197" t="s">
        <v>96</v>
      </c>
      <c r="AD41" s="197" t="s">
        <v>95</v>
      </c>
      <c r="AE41" s="197" t="s">
        <v>95</v>
      </c>
      <c r="AF41" s="641">
        <v>13</v>
      </c>
      <c r="AG41" s="197" t="s">
        <v>112</v>
      </c>
      <c r="AH41" s="641">
        <v>1</v>
      </c>
      <c r="AI41" s="641" t="s">
        <v>89</v>
      </c>
      <c r="AJ41" s="476">
        <v>5</v>
      </c>
      <c r="AK41" s="250" t="s">
        <v>90</v>
      </c>
      <c r="AL41" s="201" t="s">
        <v>465</v>
      </c>
      <c r="AM41" s="196" t="s">
        <v>466</v>
      </c>
      <c r="AN41" s="195" t="s">
        <v>467</v>
      </c>
      <c r="AO41" s="197" t="s">
        <v>93</v>
      </c>
      <c r="AP41" s="197" t="s">
        <v>94</v>
      </c>
      <c r="AQ41" s="641" t="s">
        <v>96</v>
      </c>
      <c r="AR41" s="641" t="s">
        <v>96</v>
      </c>
      <c r="AS41" s="641" t="s">
        <v>95</v>
      </c>
      <c r="AT41" s="641" t="s">
        <v>96</v>
      </c>
      <c r="AU41" s="641" t="s">
        <v>96</v>
      </c>
      <c r="AV41" s="641" t="s">
        <v>96</v>
      </c>
      <c r="AW41" s="641" t="s">
        <v>96</v>
      </c>
      <c r="AX41" s="641">
        <v>85</v>
      </c>
      <c r="AY41" s="645" t="s">
        <v>150</v>
      </c>
      <c r="AZ41" s="641">
        <v>1</v>
      </c>
      <c r="BA41" s="641" t="s">
        <v>112</v>
      </c>
      <c r="BB41" s="476">
        <v>1</v>
      </c>
      <c r="BC41" s="149" t="s">
        <v>89</v>
      </c>
      <c r="BD41" s="668">
        <v>5</v>
      </c>
      <c r="BE41" s="218" t="s">
        <v>90</v>
      </c>
      <c r="BF41" s="640">
        <v>5</v>
      </c>
      <c r="BG41" s="197" t="s">
        <v>98</v>
      </c>
      <c r="BH41" s="197" t="s">
        <v>152</v>
      </c>
      <c r="BI41" s="196" t="s">
        <v>468</v>
      </c>
      <c r="BJ41" s="646" t="s">
        <v>469</v>
      </c>
      <c r="BK41" s="640" t="s">
        <v>95</v>
      </c>
      <c r="BL41" s="646" t="s">
        <v>470</v>
      </c>
      <c r="BM41" s="640" t="s">
        <v>95</v>
      </c>
      <c r="BN41" s="640" t="s">
        <v>471</v>
      </c>
      <c r="BO41" s="640" t="s">
        <v>95</v>
      </c>
      <c r="BP41" s="640" t="s">
        <v>472</v>
      </c>
      <c r="BQ41" s="418"/>
      <c r="BR41" s="417"/>
      <c r="BS41" s="441"/>
      <c r="BT41" s="426"/>
      <c r="BU41" s="421"/>
      <c r="BV41" s="421"/>
    </row>
    <row r="42" spans="1:74" ht="87" customHeight="1">
      <c r="A42" s="193" t="s">
        <v>458</v>
      </c>
      <c r="B42" s="640" t="s">
        <v>473</v>
      </c>
      <c r="C42" s="640" t="s">
        <v>460</v>
      </c>
      <c r="D42" s="193" t="s">
        <v>461</v>
      </c>
      <c r="E42" s="195" t="s">
        <v>462</v>
      </c>
      <c r="F42" s="197" t="s">
        <v>96</v>
      </c>
      <c r="G42" s="197" t="s">
        <v>96</v>
      </c>
      <c r="H42" s="197" t="s">
        <v>96</v>
      </c>
      <c r="I42" s="197" t="s">
        <v>96</v>
      </c>
      <c r="J42" s="197" t="s">
        <v>84</v>
      </c>
      <c r="K42" s="195" t="s">
        <v>474</v>
      </c>
      <c r="L42" s="195" t="s">
        <v>464</v>
      </c>
      <c r="M42" s="197" t="s">
        <v>96</v>
      </c>
      <c r="N42" s="197" t="s">
        <v>96</v>
      </c>
      <c r="O42" s="197" t="s">
        <v>95</v>
      </c>
      <c r="P42" s="197" t="s">
        <v>95</v>
      </c>
      <c r="Q42" s="197" t="s">
        <v>96</v>
      </c>
      <c r="R42" s="197" t="s">
        <v>96</v>
      </c>
      <c r="S42" s="197" t="s">
        <v>96</v>
      </c>
      <c r="T42" s="197" t="s">
        <v>95</v>
      </c>
      <c r="U42" s="197" t="s">
        <v>96</v>
      </c>
      <c r="V42" s="197" t="s">
        <v>96</v>
      </c>
      <c r="W42" s="197" t="s">
        <v>96</v>
      </c>
      <c r="X42" s="197" t="s">
        <v>96</v>
      </c>
      <c r="Y42" s="197" t="s">
        <v>96</v>
      </c>
      <c r="Z42" s="197" t="s">
        <v>96</v>
      </c>
      <c r="AA42" s="197" t="s">
        <v>96</v>
      </c>
      <c r="AB42" s="197" t="s">
        <v>95</v>
      </c>
      <c r="AC42" s="197" t="s">
        <v>96</v>
      </c>
      <c r="AD42" s="197" t="s">
        <v>95</v>
      </c>
      <c r="AE42" s="197" t="s">
        <v>95</v>
      </c>
      <c r="AF42" s="641">
        <v>13</v>
      </c>
      <c r="AG42" s="197" t="s">
        <v>112</v>
      </c>
      <c r="AH42" s="641">
        <v>1</v>
      </c>
      <c r="AI42" s="641" t="s">
        <v>89</v>
      </c>
      <c r="AJ42" s="476">
        <v>5</v>
      </c>
      <c r="AK42" s="250" t="s">
        <v>90</v>
      </c>
      <c r="AL42" s="195" t="s">
        <v>465</v>
      </c>
      <c r="AM42" s="196" t="s">
        <v>466</v>
      </c>
      <c r="AN42" s="195" t="s">
        <v>475</v>
      </c>
      <c r="AO42" s="197" t="s">
        <v>93</v>
      </c>
      <c r="AP42" s="197" t="s">
        <v>94</v>
      </c>
      <c r="AQ42" s="641" t="s">
        <v>96</v>
      </c>
      <c r="AR42" s="641" t="s">
        <v>96</v>
      </c>
      <c r="AS42" s="641" t="s">
        <v>95</v>
      </c>
      <c r="AT42" s="641" t="s">
        <v>96</v>
      </c>
      <c r="AU42" s="641" t="s">
        <v>96</v>
      </c>
      <c r="AV42" s="641" t="s">
        <v>96</v>
      </c>
      <c r="AW42" s="641" t="s">
        <v>96</v>
      </c>
      <c r="AX42" s="641">
        <v>85</v>
      </c>
      <c r="AY42" s="645" t="s">
        <v>150</v>
      </c>
      <c r="AZ42" s="641">
        <v>1</v>
      </c>
      <c r="BA42" s="641" t="s">
        <v>112</v>
      </c>
      <c r="BB42" s="476">
        <v>1</v>
      </c>
      <c r="BC42" s="149" t="s">
        <v>89</v>
      </c>
      <c r="BD42" s="668">
        <v>5</v>
      </c>
      <c r="BE42" s="218" t="s">
        <v>90</v>
      </c>
      <c r="BF42" s="640">
        <v>5</v>
      </c>
      <c r="BG42" s="197" t="s">
        <v>98</v>
      </c>
      <c r="BH42" s="197" t="s">
        <v>152</v>
      </c>
      <c r="BI42" s="196" t="s">
        <v>468</v>
      </c>
      <c r="BJ42" s="646" t="s">
        <v>469</v>
      </c>
      <c r="BK42" s="640" t="s">
        <v>95</v>
      </c>
      <c r="BL42" s="646" t="s">
        <v>470</v>
      </c>
      <c r="BM42" s="640" t="s">
        <v>95</v>
      </c>
      <c r="BN42" s="640" t="s">
        <v>471</v>
      </c>
      <c r="BO42" s="640" t="s">
        <v>95</v>
      </c>
      <c r="BP42" s="640" t="s">
        <v>472</v>
      </c>
      <c r="BQ42" s="418"/>
      <c r="BR42" s="435"/>
      <c r="BS42" s="430"/>
      <c r="BT42" s="430"/>
      <c r="BU42" s="435"/>
      <c r="BV42" s="435"/>
    </row>
    <row r="43" spans="1:74" s="190" customFormat="1" ht="137.25" customHeight="1">
      <c r="A43" s="193" t="s">
        <v>476</v>
      </c>
      <c r="B43" s="640" t="s">
        <v>477</v>
      </c>
      <c r="C43" s="640" t="s">
        <v>478</v>
      </c>
      <c r="D43" s="193" t="s">
        <v>81</v>
      </c>
      <c r="E43" s="195" t="s">
        <v>479</v>
      </c>
      <c r="F43" s="197" t="s">
        <v>127</v>
      </c>
      <c r="G43" s="197" t="s">
        <v>127</v>
      </c>
      <c r="H43" s="197" t="s">
        <v>127</v>
      </c>
      <c r="I43" s="197" t="s">
        <v>127</v>
      </c>
      <c r="J43" s="197" t="s">
        <v>109</v>
      </c>
      <c r="K43" s="195" t="s">
        <v>480</v>
      </c>
      <c r="L43" s="195" t="s">
        <v>481</v>
      </c>
      <c r="M43" s="197" t="s">
        <v>83</v>
      </c>
      <c r="N43" s="197" t="s">
        <v>83</v>
      </c>
      <c r="O43" s="197" t="s">
        <v>87</v>
      </c>
      <c r="P43" s="197" t="s">
        <v>87</v>
      </c>
      <c r="Q43" s="197" t="s">
        <v>83</v>
      </c>
      <c r="R43" s="197" t="s">
        <v>83</v>
      </c>
      <c r="S43" s="197" t="s">
        <v>83</v>
      </c>
      <c r="T43" s="193" t="s">
        <v>87</v>
      </c>
      <c r="U43" s="197" t="s">
        <v>83</v>
      </c>
      <c r="V43" s="197" t="s">
        <v>83</v>
      </c>
      <c r="W43" s="197" t="s">
        <v>83</v>
      </c>
      <c r="X43" s="197" t="s">
        <v>83</v>
      </c>
      <c r="Y43" s="197" t="s">
        <v>87</v>
      </c>
      <c r="Z43" s="197" t="s">
        <v>83</v>
      </c>
      <c r="AA43" s="197" t="s">
        <v>83</v>
      </c>
      <c r="AB43" s="197" t="s">
        <v>87</v>
      </c>
      <c r="AC43" s="197" t="s">
        <v>83</v>
      </c>
      <c r="AD43" s="197" t="s">
        <v>87</v>
      </c>
      <c r="AE43" s="197" t="s">
        <v>87</v>
      </c>
      <c r="AF43" s="641">
        <v>12</v>
      </c>
      <c r="AG43" s="197" t="s">
        <v>151</v>
      </c>
      <c r="AH43" s="641">
        <v>2</v>
      </c>
      <c r="AI43" s="641" t="s">
        <v>89</v>
      </c>
      <c r="AJ43" s="476">
        <v>5</v>
      </c>
      <c r="AK43" s="250" t="s">
        <v>90</v>
      </c>
      <c r="AL43" s="201" t="s">
        <v>1719</v>
      </c>
      <c r="AM43" s="196" t="s">
        <v>482</v>
      </c>
      <c r="AN43" s="708" t="s">
        <v>483</v>
      </c>
      <c r="AO43" s="197" t="s">
        <v>93</v>
      </c>
      <c r="AP43" s="197" t="s">
        <v>94</v>
      </c>
      <c r="AQ43" s="641" t="s">
        <v>96</v>
      </c>
      <c r="AR43" s="641" t="s">
        <v>96</v>
      </c>
      <c r="AS43" s="641" t="s">
        <v>95</v>
      </c>
      <c r="AT43" s="641" t="s">
        <v>96</v>
      </c>
      <c r="AU43" s="641" t="s">
        <v>96</v>
      </c>
      <c r="AV43" s="641" t="s">
        <v>96</v>
      </c>
      <c r="AW43" s="641" t="s">
        <v>96</v>
      </c>
      <c r="AX43" s="641">
        <v>85</v>
      </c>
      <c r="AY43" s="645" t="s">
        <v>150</v>
      </c>
      <c r="AZ43" s="641">
        <v>2</v>
      </c>
      <c r="BA43" s="641" t="s">
        <v>112</v>
      </c>
      <c r="BB43" s="476">
        <v>1</v>
      </c>
      <c r="BC43" s="149" t="s">
        <v>89</v>
      </c>
      <c r="BD43" s="668">
        <v>5</v>
      </c>
      <c r="BE43" s="218" t="s">
        <v>113</v>
      </c>
      <c r="BF43" s="640">
        <v>5</v>
      </c>
      <c r="BG43" s="197" t="s">
        <v>416</v>
      </c>
      <c r="BH43" s="197" t="s">
        <v>233</v>
      </c>
      <c r="BI43" s="196" t="s">
        <v>484</v>
      </c>
      <c r="BJ43" s="646" t="s">
        <v>485</v>
      </c>
      <c r="BK43" s="640" t="s">
        <v>95</v>
      </c>
      <c r="BL43" s="643" t="s">
        <v>1720</v>
      </c>
      <c r="BM43" s="640" t="s">
        <v>95</v>
      </c>
      <c r="BN43" s="640" t="s">
        <v>486</v>
      </c>
      <c r="BO43" s="640" t="s">
        <v>95</v>
      </c>
      <c r="BP43" s="640" t="s">
        <v>487</v>
      </c>
      <c r="BQ43" s="418"/>
      <c r="BR43" s="435"/>
      <c r="BS43" s="430"/>
      <c r="BT43" s="430"/>
      <c r="BU43" s="435"/>
      <c r="BV43" s="435"/>
    </row>
    <row r="44" spans="1:74" ht="24" customHeight="1">
      <c r="A44" s="417"/>
      <c r="B44" s="418"/>
      <c r="C44" s="418" t="e">
        <f>VLOOKUP(A44,'Fórmulas '!$B$47:$C$68,2,FALSE)</f>
        <v>#N/A</v>
      </c>
      <c r="D44" s="417" t="e">
        <f>VLOOKUP(A44,'Fórmulas '!$F$47:$G$67,2,FALSE)</f>
        <v>#N/A</v>
      </c>
      <c r="E44" s="425"/>
      <c r="F44" s="425"/>
      <c r="G44" s="425"/>
      <c r="H44" s="425"/>
      <c r="I44" s="425"/>
      <c r="J44" s="425"/>
      <c r="K44" s="428"/>
      <c r="L44" s="428"/>
      <c r="M44" s="425"/>
      <c r="N44" s="425"/>
      <c r="O44" s="425"/>
      <c r="P44" s="425"/>
      <c r="Q44" s="425"/>
      <c r="R44" s="425"/>
      <c r="S44" s="425"/>
      <c r="T44" s="425"/>
      <c r="U44" s="425"/>
      <c r="V44" s="425"/>
      <c r="W44" s="425"/>
      <c r="X44" s="425"/>
      <c r="Y44" s="425"/>
      <c r="Z44" s="425"/>
      <c r="AA44" s="425"/>
      <c r="AB44" s="425"/>
      <c r="AC44" s="425"/>
      <c r="AD44" s="425"/>
      <c r="AE44" s="425"/>
      <c r="AF44" s="419">
        <f>+COUNTIF(M44:AE44,"SI")</f>
        <v>0</v>
      </c>
      <c r="AG44" s="439"/>
      <c r="AH44" s="419" t="str">
        <f>IFERROR(VLOOKUP(AG44,'[1]Fórmulas '!$B$26:$C$30,2,0),"")</f>
        <v/>
      </c>
      <c r="AI44" s="419"/>
      <c r="AJ44" s="420" t="str">
        <f>+IFERROR(VLOOKUP(AI44,'[1]Fórmulas '!$E$28:$F$30,2,),"")</f>
        <v/>
      </c>
      <c r="AK44" s="421" t="str">
        <f>IFERROR(VLOOKUP(CONCATENATE(AH44,AJ44),'[1]Fórmulas '!$J$47:$K$71,2,),"")</f>
        <v/>
      </c>
      <c r="AL44" s="435"/>
      <c r="AM44" s="425"/>
      <c r="AN44" s="425"/>
      <c r="AO44" s="425"/>
      <c r="AP44" s="425"/>
      <c r="AQ44" s="419"/>
      <c r="AR44" s="419"/>
      <c r="AS44" s="419"/>
      <c r="AT44" s="419"/>
      <c r="AU44" s="419"/>
      <c r="AV44" s="419"/>
      <c r="AW44" s="419"/>
      <c r="AX44" s="419">
        <f>IF(AQ44="SI",15,0) + IF(AR44="SI",5,0) + IF(AS44="SI",15,0) + IF(AT44="SI",10,0) + IF(AU44="SI",15,0) + IF(AV44="SI",10,0) + IF(AW44="SI",30,0)</f>
        <v>0</v>
      </c>
      <c r="AY44" s="422" t="str">
        <f>IF(AX44=" "," ",IF(AX44&lt;=50,"DISMINUYE CERO PUNTOS",IF(AX44&lt;=75,"DISMINUYE UN PUNTO",IF(AX44&lt;=100,"DISMINUYE DOS PUNTOS"))))</f>
        <v>DISMINUYE CERO PUNTOS</v>
      </c>
      <c r="AZ44" s="419"/>
      <c r="BA44" s="419" t="str">
        <f>IF(BB44=1,"RARA VEZ",IF(BB44=2,"IMPROBABLE",IF(BB44=3,"POSIBLE",IF(BB44=4,"PROBABLE'","CASI SEGURO"))))</f>
        <v>CASI SEGURO</v>
      </c>
      <c r="BB44" s="420" t="str">
        <f>IF(AH44&lt;=2,1,IF(AY44="DISMINUYE CERO PUNTOS",AH44,IF(AY44="DISMINUYE UN PUNTO",AH44-1,AH44-2)))</f>
        <v/>
      </c>
      <c r="BC44" s="423">
        <f t="shared" ref="BC44:BD48" si="0">AI44</f>
        <v>0</v>
      </c>
      <c r="BD44" s="419" t="str">
        <f t="shared" si="0"/>
        <v/>
      </c>
      <c r="BE44" s="423" t="str">
        <f>IFERROR(VLOOKUP(CONCATENATE(BB44,BD44),'[1]Fórmulas '!$J$47:$K$71,2,),"")</f>
        <v/>
      </c>
      <c r="BF44" s="418" t="str">
        <f>IFERROR(BD44*BB44,"")</f>
        <v/>
      </c>
      <c r="BG44" s="420"/>
      <c r="BH44" s="420"/>
      <c r="BI44" s="418"/>
      <c r="BJ44" s="418"/>
      <c r="BK44" s="417"/>
      <c r="BL44" s="417"/>
      <c r="BM44" s="418"/>
      <c r="BN44" s="418"/>
      <c r="BO44" s="418"/>
      <c r="BP44" s="418"/>
      <c r="BQ44" s="418"/>
      <c r="BR44" s="418"/>
      <c r="BS44" s="424"/>
      <c r="BT44" s="431"/>
      <c r="BU44" s="417"/>
      <c r="BV44" s="425"/>
    </row>
    <row r="45" spans="1:74" ht="24" customHeight="1">
      <c r="A45" s="417"/>
      <c r="B45" s="418"/>
      <c r="C45" s="418" t="e">
        <f>VLOOKUP(A45,'Fórmulas '!$B$47:$C$68,2,FALSE)</f>
        <v>#N/A</v>
      </c>
      <c r="D45" s="417" t="e">
        <f>VLOOKUP(A45,'Fórmulas '!$F$47:$G$67,2,FALSE)</f>
        <v>#N/A</v>
      </c>
      <c r="E45" s="425"/>
      <c r="F45" s="425"/>
      <c r="G45" s="425"/>
      <c r="H45" s="425"/>
      <c r="I45" s="425"/>
      <c r="J45" s="425"/>
      <c r="K45" s="431"/>
      <c r="L45" s="417"/>
      <c r="M45" s="425"/>
      <c r="N45" s="425"/>
      <c r="O45" s="425"/>
      <c r="P45" s="425"/>
      <c r="Q45" s="425"/>
      <c r="R45" s="425"/>
      <c r="S45" s="425"/>
      <c r="T45" s="425"/>
      <c r="U45" s="425"/>
      <c r="V45" s="425"/>
      <c r="W45" s="425"/>
      <c r="X45" s="425"/>
      <c r="Y45" s="425"/>
      <c r="Z45" s="425"/>
      <c r="AA45" s="425"/>
      <c r="AB45" s="425"/>
      <c r="AC45" s="425"/>
      <c r="AD45" s="425"/>
      <c r="AE45" s="425"/>
      <c r="AF45" s="419">
        <f>+COUNTIF(M45:AE45,"SI")</f>
        <v>0</v>
      </c>
      <c r="AG45" s="439"/>
      <c r="AH45" s="419" t="str">
        <f>IFERROR(VLOOKUP(AG45,'[1]Fórmulas '!$B$26:$C$30,2,0),"")</f>
        <v/>
      </c>
      <c r="AI45" s="419"/>
      <c r="AJ45" s="420" t="str">
        <f>+IFERROR(VLOOKUP(AI45,'[1]Fórmulas '!$E$28:$F$30,2,),"")</f>
        <v/>
      </c>
      <c r="AK45" s="421" t="str">
        <f>IFERROR(VLOOKUP(CONCATENATE(AH45,AJ45),'[1]Fórmulas '!$J$47:$K$71,2,),"")</f>
        <v/>
      </c>
      <c r="AL45" s="435"/>
      <c r="AM45" s="425"/>
      <c r="AN45" s="425"/>
      <c r="AO45" s="425"/>
      <c r="AP45" s="425"/>
      <c r="AQ45" s="419"/>
      <c r="AR45" s="419"/>
      <c r="AS45" s="419"/>
      <c r="AT45" s="419"/>
      <c r="AU45" s="419"/>
      <c r="AV45" s="419"/>
      <c r="AW45" s="419"/>
      <c r="AX45" s="419">
        <f>IF(AQ45="SI",15,0) + IF(AR45="SI",5,0) + IF(AS45="SI",15,0) + IF(AT45="SI",10,0) + IF(AU45="SI",15,0) + IF(AV45="SI",10,0) + IF(AW45="SI",30,0)</f>
        <v>0</v>
      </c>
      <c r="AY45" s="422" t="str">
        <f>IF(AX45=" "," ",IF(AX45&lt;=50,"DISMINUYE CERO PUNTOS",IF(AX45&lt;=75,"DISMINUYE UN PUNTO",IF(AX45&lt;=100,"DISMINUYE DOS PUNTOS"))))</f>
        <v>DISMINUYE CERO PUNTOS</v>
      </c>
      <c r="AZ45" s="419"/>
      <c r="BA45" s="419" t="str">
        <f>IF(BB45=1,"RARA VEZ",IF(BB45=2,"IMPROBABLE",IF(BB45=3,"POSIBLE",IF(BB45=4,"PROBABLE'","CASI SEGURO"))))</f>
        <v>CASI SEGURO</v>
      </c>
      <c r="BB45" s="420" t="str">
        <f>IF(AH45&lt;=2,1,IF(AY45="DISMINUYE CERO PUNTOS",AH45,IF(AY45="DISMINUYE UN PUNTO",AH45-1,AH45-2)))</f>
        <v/>
      </c>
      <c r="BC45" s="423">
        <f t="shared" si="0"/>
        <v>0</v>
      </c>
      <c r="BD45" s="419" t="str">
        <f t="shared" si="0"/>
        <v/>
      </c>
      <c r="BE45" s="423" t="str">
        <f>IFERROR(VLOOKUP(CONCATENATE(BB45,BD45),'[1]Fórmulas '!$J$47:$K$71,2,),"")</f>
        <v/>
      </c>
      <c r="BF45" s="418" t="str">
        <f>IFERROR(BD45*BB45,"")</f>
        <v/>
      </c>
      <c r="BG45" s="425"/>
      <c r="BH45" s="425"/>
      <c r="BI45" s="417"/>
      <c r="BJ45" s="417"/>
      <c r="BK45" s="418"/>
      <c r="BL45" s="417"/>
      <c r="BM45" s="418"/>
      <c r="BN45" s="418"/>
      <c r="BO45" s="418"/>
      <c r="BP45" s="418"/>
      <c r="BQ45" s="418"/>
      <c r="BR45" s="418"/>
      <c r="BS45" s="424"/>
      <c r="BT45" s="424"/>
      <c r="BU45" s="418"/>
      <c r="BV45" s="420"/>
    </row>
    <row r="46" spans="1:74" ht="24" customHeight="1">
      <c r="A46" s="417"/>
      <c r="B46" s="418"/>
      <c r="C46" s="418" t="e">
        <f>VLOOKUP(A46,'Fórmulas '!$B$47:$C$68,2,FALSE)</f>
        <v>#N/A</v>
      </c>
      <c r="D46" s="417" t="e">
        <f>VLOOKUP(A46,'Fórmulas '!$F$47:$G$67,2,FALSE)</f>
        <v>#N/A</v>
      </c>
      <c r="E46" s="425"/>
      <c r="F46" s="425"/>
      <c r="G46" s="425"/>
      <c r="H46" s="425"/>
      <c r="I46" s="425"/>
      <c r="J46" s="425"/>
      <c r="K46" s="431"/>
      <c r="L46" s="417"/>
      <c r="M46" s="425"/>
      <c r="N46" s="425"/>
      <c r="O46" s="425"/>
      <c r="P46" s="425"/>
      <c r="Q46" s="425"/>
      <c r="R46" s="425"/>
      <c r="S46" s="425"/>
      <c r="T46" s="425"/>
      <c r="U46" s="425"/>
      <c r="V46" s="425"/>
      <c r="W46" s="425"/>
      <c r="X46" s="425"/>
      <c r="Y46" s="425"/>
      <c r="Z46" s="425"/>
      <c r="AA46" s="425"/>
      <c r="AB46" s="425"/>
      <c r="AC46" s="425"/>
      <c r="AD46" s="425"/>
      <c r="AE46" s="425"/>
      <c r="AF46" s="419">
        <f>+COUNTIF(M46:AE46,"SI")</f>
        <v>0</v>
      </c>
      <c r="AG46" s="439"/>
      <c r="AH46" s="419" t="str">
        <f>IFERROR(VLOOKUP(AG46,'[1]Fórmulas '!$B$26:$C$30,2,0),"")</f>
        <v/>
      </c>
      <c r="AI46" s="419"/>
      <c r="AJ46" s="420" t="str">
        <f>+IFERROR(VLOOKUP(AI46,'[1]Fórmulas '!$E$28:$F$30,2,),"")</f>
        <v/>
      </c>
      <c r="AK46" s="421" t="str">
        <f>IFERROR(VLOOKUP(CONCATENATE(AH46,AJ46),'[1]Fórmulas '!$J$47:$K$71,2,),"")</f>
        <v/>
      </c>
      <c r="AL46" s="435"/>
      <c r="AM46" s="425"/>
      <c r="AN46" s="425"/>
      <c r="AO46" s="425"/>
      <c r="AP46" s="425"/>
      <c r="AQ46" s="419"/>
      <c r="AR46" s="419"/>
      <c r="AS46" s="419"/>
      <c r="AT46" s="419"/>
      <c r="AU46" s="419"/>
      <c r="AV46" s="419"/>
      <c r="AW46" s="419"/>
      <c r="AX46" s="419">
        <f>IF(AQ46="SI",15,0) + IF(AR46="SI",5,0) + IF(AS46="SI",15,0) + IF(AT46="SI",10,0) + IF(AU46="SI",15,0) + IF(AV46="SI",10,0) + IF(AW46="SI",30,0)</f>
        <v>0</v>
      </c>
      <c r="AY46" s="422" t="str">
        <f>IF(AX46=" "," ",IF(AX46&lt;=50,"DISMINUYE CERO PUNTOS",IF(AX46&lt;=75,"DISMINUYE UN PUNTO",IF(AX46&lt;=100,"DISMINUYE DOS PUNTOS"))))</f>
        <v>DISMINUYE CERO PUNTOS</v>
      </c>
      <c r="AZ46" s="419"/>
      <c r="BA46" s="419" t="str">
        <f>IF(BB46=1,"RARA VEZ",IF(BB46=2,"IMPROBABLE",IF(BB46=3,"POSIBLE",IF(BB46=4,"PROBABLE'","CASI SEGURO"))))</f>
        <v>CASI SEGURO</v>
      </c>
      <c r="BB46" s="420" t="str">
        <f>IF(AH46&lt;=2,1,IF(AY46="DISMINUYE CERO PUNTOS",AH46,IF(AY46="DISMINUYE UN PUNTO",AH46-1,AH46-2)))</f>
        <v/>
      </c>
      <c r="BC46" s="423">
        <f t="shared" si="0"/>
        <v>0</v>
      </c>
      <c r="BD46" s="419" t="str">
        <f t="shared" si="0"/>
        <v/>
      </c>
      <c r="BE46" s="423" t="str">
        <f>IFERROR(VLOOKUP(CONCATENATE(BB46,BD46),'[1]Fórmulas '!$J$47:$K$71,2,),"")</f>
        <v/>
      </c>
      <c r="BF46" s="418" t="str">
        <f>IFERROR(BD46*BB46,"")</f>
        <v/>
      </c>
      <c r="BG46" s="425"/>
      <c r="BH46" s="425"/>
      <c r="BI46" s="417"/>
      <c r="BJ46" s="417"/>
      <c r="BK46" s="417"/>
      <c r="BL46" s="417"/>
      <c r="BM46" s="418"/>
      <c r="BN46" s="418"/>
      <c r="BO46" s="418"/>
      <c r="BP46" s="418"/>
      <c r="BQ46" s="418"/>
      <c r="BR46" s="417"/>
      <c r="BS46" s="431"/>
      <c r="BT46" s="425"/>
      <c r="BU46" s="417"/>
      <c r="BV46" s="425"/>
    </row>
    <row r="47" spans="1:74" ht="24" customHeight="1">
      <c r="A47" s="417"/>
      <c r="B47" s="418"/>
      <c r="C47" s="418" t="e">
        <f>VLOOKUP(A47,'Fórmulas '!$B$47:$C$68,2,FALSE)</f>
        <v>#N/A</v>
      </c>
      <c r="D47" s="417" t="e">
        <f>VLOOKUP(A47,'Fórmulas '!$F$47:$G$67,2,FALSE)</f>
        <v>#N/A</v>
      </c>
      <c r="E47" s="425"/>
      <c r="F47" s="425"/>
      <c r="G47" s="425"/>
      <c r="H47" s="425"/>
      <c r="I47" s="425"/>
      <c r="J47" s="425"/>
      <c r="K47" s="431"/>
      <c r="L47" s="431"/>
      <c r="M47" s="425"/>
      <c r="N47" s="425"/>
      <c r="O47" s="425"/>
      <c r="P47" s="425"/>
      <c r="Q47" s="425"/>
      <c r="R47" s="425"/>
      <c r="S47" s="425"/>
      <c r="T47" s="425"/>
      <c r="U47" s="425"/>
      <c r="V47" s="425"/>
      <c r="W47" s="425"/>
      <c r="X47" s="425"/>
      <c r="Y47" s="425"/>
      <c r="Z47" s="425"/>
      <c r="AA47" s="425"/>
      <c r="AB47" s="425"/>
      <c r="AC47" s="425"/>
      <c r="AD47" s="425"/>
      <c r="AE47" s="425"/>
      <c r="AF47" s="419">
        <f>+COUNTIF(M47:AE47,"SI")</f>
        <v>0</v>
      </c>
      <c r="AG47" s="439"/>
      <c r="AH47" s="419" t="str">
        <f>IFERROR(VLOOKUP(AG47,'[1]Fórmulas '!$B$26:$C$30,2,0),"")</f>
        <v/>
      </c>
      <c r="AI47" s="419"/>
      <c r="AJ47" s="420" t="str">
        <f>+IFERROR(VLOOKUP(AI47,'[1]Fórmulas '!$E$28:$F$30,2,),"")</f>
        <v/>
      </c>
      <c r="AK47" s="421" t="str">
        <f>IFERROR(VLOOKUP(CONCATENATE(AH47,AJ47),'[1]Fórmulas '!$J$47:$K$71,2,),"")</f>
        <v/>
      </c>
      <c r="AL47" s="426"/>
      <c r="AM47" s="426"/>
      <c r="AN47" s="426"/>
      <c r="AO47" s="425"/>
      <c r="AP47" s="425"/>
      <c r="AQ47" s="419"/>
      <c r="AR47" s="419"/>
      <c r="AS47" s="419"/>
      <c r="AT47" s="419"/>
      <c r="AU47" s="419"/>
      <c r="AV47" s="419"/>
      <c r="AW47" s="419"/>
      <c r="AX47" s="419">
        <f>IF(AQ47="SI",15,0) + IF(AR47="SI",5,0) + IF(AS47="SI",15,0) + IF(AT47="SI",10,0) + IF(AU47="SI",15,0) + IF(AV47="SI",10,0) + IF(AW47="SI",30,0)</f>
        <v>0</v>
      </c>
      <c r="AY47" s="422" t="str">
        <f>IF(AX47=" "," ",IF(AX47&lt;=50,"DISMINUYE CERO PUNTOS",IF(AX47&lt;=75,"DISMINUYE UN PUNTO",IF(AX47&lt;=100,"DISMINUYE DOS PUNTOS"))))</f>
        <v>DISMINUYE CERO PUNTOS</v>
      </c>
      <c r="AZ47" s="419"/>
      <c r="BA47" s="419" t="str">
        <f>IF(BB47=1,"RARA VEZ",IF(BB47=2,"IMPROBABLE",IF(BB47=3,"POSIBLE",IF(BB47=4,"PROBABLE'","CASI SEGURO"))))</f>
        <v>CASI SEGURO</v>
      </c>
      <c r="BB47" s="420" t="str">
        <f>IF(AH47&lt;=2,1,IF(AY47="DISMINUYE CERO PUNTOS",AH47,IF(AY47="DISMINUYE UN PUNTO",AH47-1,AH47-2)))</f>
        <v/>
      </c>
      <c r="BC47" s="423">
        <f t="shared" si="0"/>
        <v>0</v>
      </c>
      <c r="BD47" s="419" t="str">
        <f t="shared" si="0"/>
        <v/>
      </c>
      <c r="BE47" s="423" t="str">
        <f>IFERROR(VLOOKUP(CONCATENATE(BB47,BD47),'[1]Fórmulas '!$J$47:$K$71,2,),"")</f>
        <v/>
      </c>
      <c r="BF47" s="418" t="str">
        <f>IFERROR(BD47*BB47,"")</f>
        <v/>
      </c>
      <c r="BG47" s="425"/>
      <c r="BH47" s="425"/>
      <c r="BI47" s="417"/>
      <c r="BJ47" s="425"/>
      <c r="BK47" s="425"/>
      <c r="BL47" s="425"/>
      <c r="BM47" s="418"/>
      <c r="BN47" s="418"/>
      <c r="BO47" s="418"/>
      <c r="BP47" s="418"/>
      <c r="BQ47" s="418"/>
      <c r="BR47" s="425"/>
      <c r="BS47" s="417"/>
      <c r="BT47" s="417"/>
      <c r="BU47" s="417"/>
      <c r="BV47" s="417"/>
    </row>
    <row r="48" spans="1:74" ht="24" customHeight="1">
      <c r="A48" s="417"/>
      <c r="B48" s="418"/>
      <c r="C48" s="418" t="e">
        <f>VLOOKUP(A48,'Fórmulas '!$B$47:$C$68,2,FALSE)</f>
        <v>#N/A</v>
      </c>
      <c r="D48" s="417" t="e">
        <f>VLOOKUP(A48,'Fórmulas '!$F$47:$G$67,2,FALSE)</f>
        <v>#N/A</v>
      </c>
      <c r="E48" s="425"/>
      <c r="F48" s="425"/>
      <c r="G48" s="425"/>
      <c r="H48" s="425"/>
      <c r="I48" s="425"/>
      <c r="J48" s="425"/>
      <c r="K48" s="418"/>
      <c r="L48" s="418"/>
      <c r="M48" s="425"/>
      <c r="N48" s="425"/>
      <c r="O48" s="425"/>
      <c r="P48" s="425"/>
      <c r="Q48" s="425"/>
      <c r="R48" s="425"/>
      <c r="S48" s="425"/>
      <c r="T48" s="425"/>
      <c r="U48" s="425"/>
      <c r="V48" s="425"/>
      <c r="W48" s="425"/>
      <c r="X48" s="425"/>
      <c r="Y48" s="425"/>
      <c r="Z48" s="425"/>
      <c r="AA48" s="425"/>
      <c r="AB48" s="425"/>
      <c r="AC48" s="425"/>
      <c r="AD48" s="425"/>
      <c r="AE48" s="425"/>
      <c r="AF48" s="419">
        <f>+COUNTIF(M48:AE48,"SI")</f>
        <v>0</v>
      </c>
      <c r="AG48" s="439"/>
      <c r="AH48" s="419" t="str">
        <f>IFERROR(VLOOKUP(AG48,'[1]Fórmulas '!$B$26:$C$30,2,0),"")</f>
        <v/>
      </c>
      <c r="AI48" s="419"/>
      <c r="AJ48" s="420" t="str">
        <f>+IFERROR(VLOOKUP(AI48,'[1]Fórmulas '!$E$28:$F$30,2,),"")</f>
        <v/>
      </c>
      <c r="AK48" s="421" t="str">
        <f>IFERROR(VLOOKUP(CONCATENATE(AH48,AJ48),'[1]Fórmulas '!$J$47:$K$71,2,),"")</f>
        <v/>
      </c>
      <c r="AL48" s="417"/>
      <c r="AM48" s="418"/>
      <c r="AN48" s="418"/>
      <c r="AO48" s="425"/>
      <c r="AP48" s="425"/>
      <c r="AQ48" s="419"/>
      <c r="AR48" s="419"/>
      <c r="AS48" s="419"/>
      <c r="AT48" s="419"/>
      <c r="AU48" s="419"/>
      <c r="AV48" s="419"/>
      <c r="AW48" s="419"/>
      <c r="AX48" s="419">
        <f>IF(AQ48="SI",15,0) + IF(AR48="SI",5,0) + IF(AS48="SI",15,0) + IF(AT48="SI",10,0) + IF(AU48="SI",15,0) + IF(AV48="SI",10,0) + IF(AW48="SI",30,0)</f>
        <v>0</v>
      </c>
      <c r="AY48" s="422" t="str">
        <f>IF(AX48=" "," ",IF(AX48&lt;=50,"DISMINUYE CERO PUNTOS",IF(AX48&lt;=75,"DISMINUYE UN PUNTO",IF(AX48&lt;=100,"DISMINUYE DOS PUNTOS"))))</f>
        <v>DISMINUYE CERO PUNTOS</v>
      </c>
      <c r="AZ48" s="419"/>
      <c r="BA48" s="419" t="str">
        <f>IF(BB48=1,"RARA VEZ",IF(BB48=2,"IMPROBABLE",IF(BB48=3,"POSIBLE",IF(BB48=4,"PROBABLE'","CASI SEGURO"))))</f>
        <v>CASI SEGURO</v>
      </c>
      <c r="BB48" s="420" t="str">
        <f>IF(AH48&lt;=2,1,IF(AY48="DISMINUYE CERO PUNTOS",AH48,IF(AY48="DISMINUYE UN PUNTO",AH48-1,AH48-2)))</f>
        <v/>
      </c>
      <c r="BC48" s="423">
        <f t="shared" si="0"/>
        <v>0</v>
      </c>
      <c r="BD48" s="419" t="str">
        <f t="shared" si="0"/>
        <v/>
      </c>
      <c r="BE48" s="423" t="str">
        <f>IFERROR(VLOOKUP(CONCATENATE(BB48,BD48),'[1]Fórmulas '!$J$47:$K$71,2,),"")</f>
        <v/>
      </c>
      <c r="BF48" s="418" t="str">
        <f>IFERROR(BD48*BB48,"")</f>
        <v/>
      </c>
      <c r="BG48" s="425"/>
      <c r="BH48" s="425"/>
      <c r="BI48" s="418"/>
      <c r="BJ48" s="418"/>
      <c r="BK48" s="418"/>
      <c r="BL48" s="418"/>
      <c r="BM48" s="418"/>
      <c r="BN48" s="418"/>
      <c r="BO48" s="418"/>
      <c r="BP48" s="418"/>
      <c r="BQ48" s="418"/>
      <c r="BR48" s="418"/>
      <c r="BS48" s="418"/>
      <c r="BT48" s="418"/>
      <c r="BU48" s="418"/>
      <c r="BV48" s="418"/>
    </row>
  </sheetData>
  <autoFilter ref="A11:DV48">
    <filterColumn colId="49" showButton="0"/>
  </autoFilter>
  <mergeCells count="26">
    <mergeCell ref="AL8:BF8"/>
    <mergeCell ref="BD10:BD11"/>
    <mergeCell ref="BE10:BE11"/>
    <mergeCell ref="BF10:BF11"/>
    <mergeCell ref="E2:BV5"/>
    <mergeCell ref="A8:L10"/>
    <mergeCell ref="M8:AK10"/>
    <mergeCell ref="A2:D5"/>
    <mergeCell ref="BG10:BG11"/>
    <mergeCell ref="AL9:AP10"/>
    <mergeCell ref="AQ9:AY9"/>
    <mergeCell ref="AQ10:AW10"/>
    <mergeCell ref="AX10:AY11"/>
    <mergeCell ref="AZ10:AZ11"/>
    <mergeCell ref="BB10:BB11"/>
    <mergeCell ref="BC10:BC11"/>
    <mergeCell ref="BK8:BV8"/>
    <mergeCell ref="BH10:BH11"/>
    <mergeCell ref="BI10:BI11"/>
    <mergeCell ref="BJ10:BJ11"/>
    <mergeCell ref="BK9:BL10"/>
    <mergeCell ref="BS9:BT10"/>
    <mergeCell ref="BM9:BN10"/>
    <mergeCell ref="BO9:BP10"/>
    <mergeCell ref="BQ9:BR10"/>
    <mergeCell ref="BU9:BV10"/>
  </mergeCells>
  <conditionalFormatting sqref="AG12:AG17">
    <cfRule type="containsText" dxfId="157" priority="17" operator="containsText" text="CASI SEGURO">
      <formula>NOT(ISERROR(SEARCH("CASI SEGURO",AG12)))</formula>
    </cfRule>
    <cfRule type="containsText" dxfId="156" priority="18" operator="containsText" text="PROBABLE'">
      <formula>NOT(ISERROR(SEARCH("PROBABLE'",AG12)))</formula>
    </cfRule>
    <cfRule type="containsText" dxfId="155" priority="19" operator="containsText" text="POSIBLE">
      <formula>NOT(ISERROR(SEARCH("POSIBLE",AG12)))</formula>
    </cfRule>
    <cfRule type="containsText" dxfId="154" priority="20" operator="containsText" text="IMPROBABLE">
      <formula>NOT(ISERROR(SEARCH("IMPROBABLE",AG12)))</formula>
    </cfRule>
    <cfRule type="containsText" dxfId="153" priority="21" operator="containsText" text="RARA VEZ">
      <formula>NOT(ISERROR(SEARCH("RARA VEZ",AG12)))</formula>
    </cfRule>
  </conditionalFormatting>
  <conditionalFormatting sqref="AG19:AG30 AG32:AG48">
    <cfRule type="containsText" dxfId="152" priority="25" operator="containsText" text="CASI SEGURO">
      <formula>NOT(ISERROR(SEARCH("CASI SEGURO",AG19)))</formula>
    </cfRule>
    <cfRule type="containsText" dxfId="151" priority="26" operator="containsText" text="PROBABLE'">
      <formula>NOT(ISERROR(SEARCH("PROBABLE'",AG19)))</formula>
    </cfRule>
    <cfRule type="containsText" dxfId="150" priority="27" operator="containsText" text="POSIBLE">
      <formula>NOT(ISERROR(SEARCH("POSIBLE",AG19)))</formula>
    </cfRule>
    <cfRule type="containsText" dxfId="149" priority="28" operator="containsText" text="IMPROBABLE">
      <formula>NOT(ISERROR(SEARCH("IMPROBABLE",AG19)))</formula>
    </cfRule>
    <cfRule type="containsText" dxfId="148" priority="29" operator="containsText" text="RARA VEZ">
      <formula>NOT(ISERROR(SEARCH("RARA VEZ",AG19)))</formula>
    </cfRule>
  </conditionalFormatting>
  <conditionalFormatting sqref="AI12:AI17">
    <cfRule type="cellIs" dxfId="147" priority="22" operator="equal">
      <formula>"CATASTRÓFICO"</formula>
    </cfRule>
    <cfRule type="cellIs" dxfId="146" priority="23" operator="equal">
      <formula>"MAYOR"</formula>
    </cfRule>
    <cfRule type="cellIs" dxfId="145" priority="24" operator="equal">
      <formula>"MODERADO"</formula>
    </cfRule>
  </conditionalFormatting>
  <conditionalFormatting sqref="AI19">
    <cfRule type="cellIs" dxfId="144" priority="323" operator="equal">
      <formula>"CATASTRÓFICO"</formula>
    </cfRule>
    <cfRule type="cellIs" dxfId="143" priority="324" operator="equal">
      <formula>"MAYOR"</formula>
    </cfRule>
    <cfRule type="cellIs" dxfId="142" priority="325" operator="equal">
      <formula>"MODERADO"</formula>
    </cfRule>
  </conditionalFormatting>
  <conditionalFormatting sqref="AI21:AI48">
    <cfRule type="cellIs" dxfId="141" priority="38" operator="equal">
      <formula>"CATASTRÓFICO"</formula>
    </cfRule>
    <cfRule type="cellIs" dxfId="140" priority="39" operator="equal">
      <formula>"MAYOR"</formula>
    </cfRule>
    <cfRule type="cellIs" dxfId="139" priority="40" operator="equal">
      <formula>"MODERADO"</formula>
    </cfRule>
  </conditionalFormatting>
  <conditionalFormatting sqref="AK12:AK17">
    <cfRule type="containsText" dxfId="138" priority="13" operator="containsText" text="BAJO">
      <formula>NOT(ISERROR(SEARCH("BAJO",AK12)))</formula>
    </cfRule>
    <cfRule type="containsText" dxfId="137" priority="14" operator="containsText" text="MODERADO">
      <formula>NOT(ISERROR(SEARCH("MODERADO",AK12)))</formula>
    </cfRule>
    <cfRule type="containsText" dxfId="136" priority="15" operator="containsText" text="ALTO">
      <formula>NOT(ISERROR(SEARCH("ALTO",AK12)))</formula>
    </cfRule>
    <cfRule type="containsText" dxfId="135" priority="16" operator="containsText" text="EXTREMO">
      <formula>NOT(ISERROR(SEARCH("EXTREMO",AK12)))</formula>
    </cfRule>
  </conditionalFormatting>
  <conditionalFormatting sqref="AK19:AK30 AK32:AK48">
    <cfRule type="containsText" dxfId="134" priority="41" operator="containsText" text="BAJO">
      <formula>NOT(ISERROR(SEARCH("BAJO",AK19)))</formula>
    </cfRule>
    <cfRule type="containsText" dxfId="133" priority="42" operator="containsText" text="MODERADO">
      <formula>NOT(ISERROR(SEARCH("MODERADO",AK19)))</formula>
    </cfRule>
    <cfRule type="containsText" dxfId="132" priority="43" operator="containsText" text="ALTO">
      <formula>NOT(ISERROR(SEARCH("ALTO",AK19)))</formula>
    </cfRule>
    <cfRule type="containsText" dxfId="131" priority="44" operator="containsText" text="EXTREMO">
      <formula>NOT(ISERROR(SEARCH("EXTREMO",AK19)))</formula>
    </cfRule>
  </conditionalFormatting>
  <conditionalFormatting sqref="BA12:BA17">
    <cfRule type="containsText" dxfId="130" priority="1" operator="containsText" text="CASI SEGURO">
      <formula>NOT(ISERROR(SEARCH("CASI SEGURO",BA12)))</formula>
    </cfRule>
    <cfRule type="containsText" dxfId="129" priority="2" operator="containsText" text="PROBABLE'">
      <formula>NOT(ISERROR(SEARCH("PROBABLE'",BA12)))</formula>
    </cfRule>
    <cfRule type="containsText" dxfId="128" priority="3" operator="containsText" text="POSIBLE">
      <formula>NOT(ISERROR(SEARCH("POSIBLE",BA12)))</formula>
    </cfRule>
    <cfRule type="containsText" dxfId="127" priority="4" stopIfTrue="1" operator="containsText" text="IMPROBABLE">
      <formula>NOT(ISERROR(SEARCH("IMPROBABLE",BA12)))</formula>
    </cfRule>
    <cfRule type="containsText" dxfId="126" priority="5" operator="containsText" text="RARA VEZ">
      <formula>NOT(ISERROR(SEARCH("RARA VEZ",BA12)))</formula>
    </cfRule>
  </conditionalFormatting>
  <conditionalFormatting sqref="BA19">
    <cfRule type="containsText" dxfId="125" priority="315" operator="containsText" text="CASI SEGURO">
      <formula>NOT(ISERROR(SEARCH("CASI SEGURO",BA19)))</formula>
    </cfRule>
    <cfRule type="containsText" dxfId="124" priority="316" operator="containsText" text="PROBABLE'">
      <formula>NOT(ISERROR(SEARCH("PROBABLE'",BA19)))</formula>
    </cfRule>
    <cfRule type="containsText" dxfId="123" priority="317" operator="containsText" text="POSIBLE">
      <formula>NOT(ISERROR(SEARCH("POSIBLE",BA19)))</formula>
    </cfRule>
    <cfRule type="containsText" dxfId="122" priority="318" stopIfTrue="1" operator="containsText" text="IMPROBABLE">
      <formula>NOT(ISERROR(SEARCH("IMPROBABLE",BA19)))</formula>
    </cfRule>
    <cfRule type="containsText" dxfId="121" priority="319" operator="containsText" text="RARA VEZ">
      <formula>NOT(ISERROR(SEARCH("RARA VEZ",BA19)))</formula>
    </cfRule>
  </conditionalFormatting>
  <conditionalFormatting sqref="BA21:BA48">
    <cfRule type="containsText" dxfId="120" priority="30" operator="containsText" text="CASI SEGURO">
      <formula>NOT(ISERROR(SEARCH("CASI SEGURO",BA21)))</formula>
    </cfRule>
    <cfRule type="containsText" dxfId="119" priority="31" operator="containsText" text="PROBABLE'">
      <formula>NOT(ISERROR(SEARCH("PROBABLE'",BA21)))</formula>
    </cfRule>
    <cfRule type="containsText" dxfId="118" priority="32" operator="containsText" text="POSIBLE">
      <formula>NOT(ISERROR(SEARCH("POSIBLE",BA21)))</formula>
    </cfRule>
    <cfRule type="containsText" dxfId="117" priority="33" stopIfTrue="1" operator="containsText" text="IMPROBABLE">
      <formula>NOT(ISERROR(SEARCH("IMPROBABLE",BA21)))</formula>
    </cfRule>
    <cfRule type="containsText" dxfId="116" priority="34" operator="containsText" text="RARA VEZ">
      <formula>NOT(ISERROR(SEARCH("RARA VEZ",BA21)))</formula>
    </cfRule>
  </conditionalFormatting>
  <conditionalFormatting sqref="BC12:BC17">
    <cfRule type="containsText" dxfId="115" priority="6" operator="containsText" text="MODERADO">
      <formula>NOT(ISERROR(SEARCH("MODERADO",BC12)))</formula>
    </cfRule>
    <cfRule type="containsText" dxfId="114" priority="7" operator="containsText" text="MAYO">
      <formula>NOT(ISERROR(SEARCH("MAYO",BC12)))</formula>
    </cfRule>
    <cfRule type="containsText" dxfId="113" priority="8" operator="containsText" text="CATASTRÓFICO">
      <formula>NOT(ISERROR(SEARCH("CATASTRÓFICO",BC12)))</formula>
    </cfRule>
  </conditionalFormatting>
  <conditionalFormatting sqref="BC19">
    <cfRule type="containsText" dxfId="112" priority="320" operator="containsText" text="MODERADO">
      <formula>NOT(ISERROR(SEARCH("MODERADO",BC19)))</formula>
    </cfRule>
    <cfRule type="containsText" dxfId="111" priority="321" operator="containsText" text="MAYO">
      <formula>NOT(ISERROR(SEARCH("MAYO",BC19)))</formula>
    </cfRule>
    <cfRule type="containsText" dxfId="110" priority="322" operator="containsText" text="CATASTRÓFICO">
      <formula>NOT(ISERROR(SEARCH("CATASTRÓFICO",BC19)))</formula>
    </cfRule>
  </conditionalFormatting>
  <conditionalFormatting sqref="BC21:BC30 BC32:BC48">
    <cfRule type="containsText" dxfId="109" priority="35" operator="containsText" text="MODERADO">
      <formula>NOT(ISERROR(SEARCH("MODERADO",BC21)))</formula>
    </cfRule>
    <cfRule type="containsText" dxfId="108" priority="36" operator="containsText" text="MAYO">
      <formula>NOT(ISERROR(SEARCH("MAYO",BC21)))</formula>
    </cfRule>
    <cfRule type="containsText" dxfId="107" priority="37" operator="containsText" text="CATASTRÓFICO">
      <formula>NOT(ISERROR(SEARCH("CATASTRÓFICO",BC21)))</formula>
    </cfRule>
  </conditionalFormatting>
  <conditionalFormatting sqref="BE12:BE17">
    <cfRule type="containsText" dxfId="106" priority="9" operator="containsText" text="BAJO">
      <formula>NOT(ISERROR(SEARCH("BAJO",BE12)))</formula>
    </cfRule>
    <cfRule type="containsText" dxfId="105" priority="10" operator="containsText" text="MODERADO">
      <formula>NOT(ISERROR(SEARCH("MODERADO",BE12)))</formula>
    </cfRule>
    <cfRule type="containsText" dxfId="104" priority="11" operator="containsText" text="ALTO">
      <formula>NOT(ISERROR(SEARCH("ALTO",BE12)))</formula>
    </cfRule>
    <cfRule type="containsText" dxfId="103" priority="12" operator="containsText" text="EXTREMO">
      <formula>NOT(ISERROR(SEARCH("EXTREMO",BE12)))</formula>
    </cfRule>
  </conditionalFormatting>
  <conditionalFormatting sqref="BE19">
    <cfRule type="containsText" dxfId="102" priority="330" operator="containsText" text="BAJO">
      <formula>NOT(ISERROR(SEARCH("BAJO",BE19)))</formula>
    </cfRule>
    <cfRule type="containsText" dxfId="101" priority="331" operator="containsText" text="MODERADO">
      <formula>NOT(ISERROR(SEARCH("MODERADO",BE19)))</formula>
    </cfRule>
    <cfRule type="containsText" dxfId="100" priority="332" operator="containsText" text="ALTO">
      <formula>NOT(ISERROR(SEARCH("ALTO",BE19)))</formula>
    </cfRule>
    <cfRule type="containsText" dxfId="99" priority="333" operator="containsText" text="EXTREMO">
      <formula>NOT(ISERROR(SEARCH("EXTREMO",BE19)))</formula>
    </cfRule>
  </conditionalFormatting>
  <conditionalFormatting sqref="BE21:BE48">
    <cfRule type="containsText" dxfId="98" priority="45" operator="containsText" text="BAJO">
      <formula>NOT(ISERROR(SEARCH("BAJO",BE21)))</formula>
    </cfRule>
    <cfRule type="containsText" dxfId="97" priority="46" operator="containsText" text="MODERADO">
      <formula>NOT(ISERROR(SEARCH("MODERADO",BE21)))</formula>
    </cfRule>
    <cfRule type="containsText" dxfId="96" priority="47" operator="containsText" text="ALTO">
      <formula>NOT(ISERROR(SEARCH("ALTO",BE21)))</formula>
    </cfRule>
    <cfRule type="containsText" dxfId="95" priority="48" operator="containsText" text="EXTREMO">
      <formula>NOT(ISERROR(SEARCH("EXTREMO",BE21)))</formula>
    </cfRule>
  </conditionalFormatting>
  <dataValidations count="2">
    <dataValidation type="list" allowBlank="1" showInputMessage="1" showErrorMessage="1" sqref="AS49:AS1048576">
      <formula1>#REF!</formula1>
    </dataValidation>
    <dataValidation type="list" allowBlank="1" showInputMessage="1" showErrorMessage="1" sqref="AQ12:AW17 AQ19:AW19 AQ21:AW30 AQ32:AW48">
      <formula1>"SI,NO"</formula1>
    </dataValidation>
  </dataValidations>
  <hyperlinks>
    <hyperlink ref="BL13" r:id="rId1" display="https://indeportesantioquia-my.sharepoint.com/:f:/r/personal/ialvarez_indeportesantioquia_gov_co/Documents/Documentos/0.%202026/Evidencias%20riesgos%20corrupcion%202026?csf=1&amp;web=1&amp;e=6vbJlR"/>
    <hyperlink ref="AN25" r:id="rId2"/>
    <hyperlink ref="AN26" r:id="rId3"/>
    <hyperlink ref="AN24" r:id="rId4"/>
    <hyperlink ref="AN36" r:id="rId5"/>
    <hyperlink ref="AN37" r:id="rId6"/>
    <hyperlink ref="AN38" r:id="rId7"/>
    <hyperlink ref="AN39" r:id="rId8"/>
    <hyperlink ref="AN40" r:id="rId9"/>
  </hyperlinks>
  <pageMargins left="0.23622047244094491" right="0.23622047244094491" top="0.74803149606299213" bottom="0.74803149606299213" header="0.31496062992125984" footer="0.31496062992125984"/>
  <pageSetup paperSize="5" scale="10" orientation="landscape" horizontalDpi="4294967293" r:id="rId10"/>
  <drawing r:id="rId11"/>
  <legacyDrawing r:id="rId12"/>
  <oleObjects>
    <mc:AlternateContent xmlns:mc="http://schemas.openxmlformats.org/markup-compatibility/2006">
      <mc:Choice Requires="x14">
        <oleObject progId="PBrush" shapeId="10258" r:id="rId13">
          <objectPr defaultSize="0" autoPict="0" r:id="rId14">
            <anchor moveWithCells="1" sizeWithCells="1">
              <from>
                <xdr:col>0</xdr:col>
                <xdr:colOff>1333500</xdr:colOff>
                <xdr:row>1</xdr:row>
                <xdr:rowOff>57150</xdr:rowOff>
              </from>
              <to>
                <xdr:col>3</xdr:col>
                <xdr:colOff>85725</xdr:colOff>
                <xdr:row>4</xdr:row>
                <xdr:rowOff>304800</xdr:rowOff>
              </to>
            </anchor>
          </objectPr>
        </oleObject>
      </mc:Choice>
      <mc:Fallback>
        <oleObject progId="PBrush" shapeId="10258" r:id="rId13"/>
      </mc:Fallback>
    </mc:AlternateContent>
  </oleObjects>
  <extLst>
    <ext xmlns:x14="http://schemas.microsoft.com/office/spreadsheetml/2009/9/main" uri="{CCE6A557-97BC-4b89-ADB6-D9C93CAAB3DF}">
      <x14:dataValidations xmlns:xm="http://schemas.microsoft.com/office/excel/2006/main" count="7">
        <x14:dataValidation type="list" allowBlank="1" showInputMessage="1" showErrorMessage="1">
          <x14:formula1>
            <xm:f>'Fórmulas '!$B$26:$B$30</xm:f>
          </x14:formula1>
          <xm:sqref>AG12 AG44:AG1048576</xm:sqref>
        </x14:dataValidation>
        <x14:dataValidation type="list" allowBlank="1" showInputMessage="1" showErrorMessage="1">
          <x14:formula1>
            <xm:f>'Fórmulas '!$AA$5:$AA$7</xm:f>
          </x14:formula1>
          <xm:sqref>BQ12:BQ48 BS12:BS1048576 BU12:BU1048576 BM19:BM48 BK44:BK1048576 BM12:BM17 BO12:BO48</xm:sqref>
        </x14:dataValidation>
        <x14:dataValidation type="list" allowBlank="1" showInputMessage="1" showErrorMessage="1">
          <x14:formula1>
            <xm:f>'Fórmulas '!$Q$10:$Q$11</xm:f>
          </x14:formula1>
          <xm:sqref>AO44:AO1048576</xm:sqref>
        </x14:dataValidation>
        <x14:dataValidation type="list" allowBlank="1" showInputMessage="1" showErrorMessage="1">
          <x14:formula1>
            <xm:f>'Fórmulas '!$Q$5:$Q$7</xm:f>
          </x14:formula1>
          <xm:sqref>AP44:AP1048576</xm:sqref>
        </x14:dataValidation>
        <x14:dataValidation type="list" allowBlank="1" showInputMessage="1" showErrorMessage="1">
          <x14:formula1>
            <xm:f>'Fórmulas '!$Y$6:$Y$8</xm:f>
          </x14:formula1>
          <xm:sqref>BG44:BG1048576</xm:sqref>
        </x14:dataValidation>
        <x14:dataValidation type="list" allowBlank="1" showInputMessage="1" showErrorMessage="1">
          <x14:formula1>
            <xm:f>'Fórmulas '!$B$13:$B$22</xm:f>
          </x14:formula1>
          <xm:sqref>BH44:BH1048576</xm:sqref>
        </x14:dataValidation>
        <x14:dataValidation type="list" allowBlank="1" showInputMessage="1" showErrorMessage="1">
          <x14:formula1>
            <xm:f>'Fórmulas '!$B$47:$B$68</xm:f>
          </x14:formula1>
          <xm:sqref>B49:B1048576 A12:A14 A44:A1048576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393"/>
  <sheetViews>
    <sheetView showGridLines="0" view="pageBreakPreview" topLeftCell="A8" zoomScale="98" zoomScaleNormal="80" zoomScaleSheetLayoutView="98" workbookViewId="0">
      <selection activeCell="E20" sqref="E20"/>
    </sheetView>
  </sheetViews>
  <sheetFormatPr baseColWidth="10" defaultColWidth="11.42578125" defaultRowHeight="24" customHeight="1"/>
  <cols>
    <col min="1" max="2" width="26.42578125" customWidth="1"/>
    <col min="3" max="3" width="45.28515625" customWidth="1"/>
    <col min="4" max="4" width="29.28515625" customWidth="1"/>
    <col min="5" max="5" width="38.28515625" customWidth="1"/>
    <col min="6" max="7" width="31.7109375" customWidth="1"/>
    <col min="8" max="8" width="23.28515625" customWidth="1"/>
    <col min="9" max="9" width="31.7109375" customWidth="1"/>
    <col min="10" max="10" width="22.7109375" customWidth="1"/>
    <col min="11" max="11" width="15.85546875" style="147" customWidth="1"/>
    <col min="12" max="12" width="19.28515625" customWidth="1"/>
    <col min="13" max="13" width="11.5703125" style="147" customWidth="1"/>
    <col min="14" max="14" width="16.85546875" customWidth="1"/>
    <col min="15" max="15" width="11.42578125" style="147" customWidth="1"/>
    <col min="16" max="16" width="39.5703125" customWidth="1"/>
    <col min="17" max="17" width="20" style="3" customWidth="1"/>
    <col min="18" max="18" width="20.140625" style="2" customWidth="1"/>
    <col min="19" max="19" width="18.85546875" customWidth="1"/>
    <col min="20" max="20" width="18.140625" customWidth="1"/>
    <col min="21" max="21" width="19.28515625" style="148" customWidth="1"/>
    <col min="22" max="22" width="23.7109375" style="148" customWidth="1"/>
    <col min="23" max="23" width="23.5703125" style="148" customWidth="1"/>
    <col min="24" max="24" width="20.85546875" style="148" customWidth="1"/>
    <col min="25" max="25" width="25.140625" style="148" customWidth="1"/>
    <col min="26" max="26" width="24.42578125" customWidth="1"/>
    <col min="27" max="27" width="23.85546875" customWidth="1"/>
    <col min="28" max="28" width="11.5703125" customWidth="1"/>
    <col min="29" max="29" width="22.140625" customWidth="1"/>
    <col min="30" max="30" width="18.85546875" customWidth="1"/>
    <col min="31" max="31" width="14.7109375" customWidth="1"/>
    <col min="32" max="32" width="11.5703125" customWidth="1"/>
    <col min="33" max="33" width="23.28515625" style="3" customWidth="1"/>
    <col min="34" max="34" width="52.85546875" customWidth="1"/>
    <col min="35" max="35" width="26.7109375" style="3" customWidth="1"/>
    <col min="36" max="36" width="52.85546875" customWidth="1"/>
    <col min="37" max="37" width="15.7109375" customWidth="1"/>
    <col min="38" max="38" width="52.85546875" customWidth="1"/>
    <col min="39" max="39" width="26" customWidth="1"/>
    <col min="40" max="40" width="52.85546875" customWidth="1"/>
    <col min="41" max="41" width="20.85546875" customWidth="1"/>
    <col min="42" max="42" width="52.85546875" customWidth="1"/>
    <col min="43" max="43" width="20.42578125" customWidth="1"/>
    <col min="44" max="44" width="52.85546875" customWidth="1"/>
  </cols>
  <sheetData>
    <row r="1" spans="1:45" ht="15" hidden="1">
      <c r="K1"/>
      <c r="M1"/>
      <c r="O1"/>
      <c r="Q1"/>
      <c r="R1"/>
      <c r="U1"/>
      <c r="V1"/>
      <c r="W1"/>
      <c r="X1"/>
      <c r="Y1"/>
    </row>
    <row r="2" spans="1:45" ht="18" hidden="1" customHeight="1">
      <c r="A2" s="128"/>
      <c r="B2" s="129"/>
      <c r="C2" s="129"/>
      <c r="D2" s="130"/>
      <c r="E2" s="131" t="s">
        <v>488</v>
      </c>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571" t="s">
        <v>489</v>
      </c>
      <c r="AP2" s="571"/>
      <c r="AQ2" s="572"/>
      <c r="AR2" s="133"/>
    </row>
    <row r="3" spans="1:45" ht="14.45" hidden="1" customHeight="1">
      <c r="A3" s="134"/>
      <c r="D3" s="135"/>
      <c r="E3" s="136"/>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571"/>
      <c r="AP3" s="571"/>
      <c r="AQ3" s="572"/>
      <c r="AR3" s="3"/>
    </row>
    <row r="4" spans="1:45" ht="14.45" hidden="1" customHeight="1">
      <c r="A4" s="134"/>
      <c r="D4" s="135"/>
      <c r="E4" s="136"/>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571"/>
      <c r="AP4" s="571"/>
      <c r="AQ4" s="572"/>
      <c r="AR4" s="3"/>
    </row>
    <row r="5" spans="1:45" ht="14.45" customHeight="1">
      <c r="A5" s="134"/>
      <c r="E5" s="579" t="s">
        <v>0</v>
      </c>
      <c r="F5" s="580"/>
      <c r="G5" s="580"/>
      <c r="H5" s="580"/>
      <c r="I5" s="580"/>
      <c r="J5" s="580"/>
      <c r="K5" s="580"/>
      <c r="L5" s="580"/>
      <c r="M5" s="580"/>
      <c r="N5" s="580"/>
      <c r="O5" s="580"/>
      <c r="P5" s="580"/>
      <c r="Q5" s="580"/>
      <c r="R5" s="580"/>
      <c r="S5" s="580"/>
      <c r="T5" s="580"/>
      <c r="U5" s="580"/>
      <c r="V5" s="580"/>
      <c r="W5" s="580"/>
      <c r="X5" s="580"/>
      <c r="Y5" s="580"/>
      <c r="Z5" s="580"/>
      <c r="AA5" s="580"/>
      <c r="AB5" s="580"/>
      <c r="AC5" s="580"/>
      <c r="AD5" s="580"/>
      <c r="AE5" s="580"/>
      <c r="AF5" s="580"/>
      <c r="AG5" s="580"/>
      <c r="AH5" s="580"/>
      <c r="AI5" s="580"/>
      <c r="AJ5" s="580"/>
      <c r="AK5" s="580"/>
      <c r="AL5" s="580"/>
      <c r="AM5" s="580"/>
      <c r="AN5" s="581"/>
      <c r="AO5" s="571"/>
      <c r="AP5" s="571"/>
      <c r="AQ5" s="572"/>
      <c r="AR5" s="575" t="s">
        <v>490</v>
      </c>
    </row>
    <row r="6" spans="1:45" ht="14.45" customHeight="1">
      <c r="A6" s="134"/>
      <c r="E6" s="582"/>
      <c r="F6" s="571"/>
      <c r="G6" s="571"/>
      <c r="H6" s="571"/>
      <c r="I6" s="571"/>
      <c r="J6" s="571"/>
      <c r="K6" s="571"/>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2"/>
      <c r="AO6" s="571"/>
      <c r="AP6" s="571"/>
      <c r="AQ6" s="572"/>
      <c r="AR6" s="576"/>
    </row>
    <row r="7" spans="1:45" ht="14.45" customHeight="1">
      <c r="A7" s="134"/>
      <c r="E7" s="582"/>
      <c r="F7" s="571"/>
      <c r="G7" s="571"/>
      <c r="H7" s="571"/>
      <c r="I7" s="571"/>
      <c r="J7" s="571"/>
      <c r="K7" s="571"/>
      <c r="L7" s="571"/>
      <c r="M7" s="571"/>
      <c r="N7" s="571"/>
      <c r="O7" s="571"/>
      <c r="P7" s="571"/>
      <c r="Q7" s="571"/>
      <c r="R7" s="571"/>
      <c r="S7" s="571"/>
      <c r="T7" s="571"/>
      <c r="U7" s="571"/>
      <c r="V7" s="571"/>
      <c r="W7" s="571"/>
      <c r="X7" s="571"/>
      <c r="Y7" s="571"/>
      <c r="Z7" s="571"/>
      <c r="AA7" s="571"/>
      <c r="AB7" s="571"/>
      <c r="AC7" s="571"/>
      <c r="AD7" s="571"/>
      <c r="AE7" s="571"/>
      <c r="AF7" s="571"/>
      <c r="AG7" s="571"/>
      <c r="AH7" s="571"/>
      <c r="AI7" s="571"/>
      <c r="AJ7" s="571"/>
      <c r="AK7" s="571"/>
      <c r="AL7" s="571"/>
      <c r="AM7" s="571"/>
      <c r="AN7" s="572"/>
      <c r="AO7" s="571"/>
      <c r="AP7" s="571"/>
      <c r="AQ7" s="572"/>
      <c r="AR7" s="576"/>
    </row>
    <row r="8" spans="1:45" ht="14.45" customHeight="1">
      <c r="A8" s="134"/>
      <c r="E8" s="582"/>
      <c r="F8" s="571"/>
      <c r="G8" s="571"/>
      <c r="H8" s="571"/>
      <c r="I8" s="571"/>
      <c r="J8" s="571"/>
      <c r="K8" s="571"/>
      <c r="L8" s="571"/>
      <c r="M8" s="571"/>
      <c r="N8" s="571"/>
      <c r="O8" s="571"/>
      <c r="P8" s="571"/>
      <c r="Q8" s="571"/>
      <c r="R8" s="571"/>
      <c r="S8" s="571"/>
      <c r="T8" s="571"/>
      <c r="U8" s="571"/>
      <c r="V8" s="571"/>
      <c r="W8" s="571"/>
      <c r="X8" s="571"/>
      <c r="Y8" s="571"/>
      <c r="Z8" s="571"/>
      <c r="AA8" s="571"/>
      <c r="AB8" s="571"/>
      <c r="AC8" s="571"/>
      <c r="AD8" s="571"/>
      <c r="AE8" s="571"/>
      <c r="AF8" s="571"/>
      <c r="AG8" s="571"/>
      <c r="AH8" s="571"/>
      <c r="AI8" s="571"/>
      <c r="AJ8" s="571"/>
      <c r="AK8" s="571"/>
      <c r="AL8" s="571"/>
      <c r="AM8" s="571"/>
      <c r="AN8" s="572"/>
      <c r="AO8" s="571"/>
      <c r="AP8" s="571"/>
      <c r="AQ8" s="572"/>
      <c r="AR8" s="576"/>
    </row>
    <row r="9" spans="1:45" ht="14.45" customHeight="1">
      <c r="A9" s="134"/>
      <c r="E9" s="582"/>
      <c r="F9" s="571"/>
      <c r="G9" s="571"/>
      <c r="H9" s="571"/>
      <c r="I9" s="571"/>
      <c r="J9" s="571"/>
      <c r="K9" s="571"/>
      <c r="L9" s="571"/>
      <c r="M9" s="571"/>
      <c r="N9" s="571"/>
      <c r="O9" s="571"/>
      <c r="P9" s="571"/>
      <c r="Q9" s="571"/>
      <c r="R9" s="571"/>
      <c r="S9" s="571"/>
      <c r="T9" s="571"/>
      <c r="U9" s="571"/>
      <c r="V9" s="571"/>
      <c r="W9" s="571"/>
      <c r="X9" s="571"/>
      <c r="Y9" s="571"/>
      <c r="Z9" s="571"/>
      <c r="AA9" s="571"/>
      <c r="AB9" s="571"/>
      <c r="AC9" s="571"/>
      <c r="AD9" s="571"/>
      <c r="AE9" s="571"/>
      <c r="AF9" s="571"/>
      <c r="AG9" s="571"/>
      <c r="AH9" s="571"/>
      <c r="AI9" s="571"/>
      <c r="AJ9" s="571"/>
      <c r="AK9" s="571"/>
      <c r="AL9" s="571"/>
      <c r="AM9" s="571"/>
      <c r="AN9" s="572"/>
      <c r="AO9" s="571"/>
      <c r="AP9" s="571"/>
      <c r="AQ9" s="572"/>
      <c r="AR9" s="576"/>
    </row>
    <row r="10" spans="1:45" ht="14.45" customHeight="1">
      <c r="A10" s="134"/>
      <c r="E10" s="582"/>
      <c r="F10" s="571"/>
      <c r="G10" s="571"/>
      <c r="H10" s="571"/>
      <c r="I10" s="571"/>
      <c r="J10" s="571"/>
      <c r="K10" s="571"/>
      <c r="L10" s="571"/>
      <c r="M10" s="571"/>
      <c r="N10" s="571"/>
      <c r="O10" s="571"/>
      <c r="P10" s="571"/>
      <c r="Q10" s="571"/>
      <c r="R10" s="571"/>
      <c r="S10" s="571"/>
      <c r="T10" s="571"/>
      <c r="U10" s="571"/>
      <c r="V10" s="571"/>
      <c r="W10" s="571"/>
      <c r="X10" s="571"/>
      <c r="Y10" s="571"/>
      <c r="Z10" s="571"/>
      <c r="AA10" s="571"/>
      <c r="AB10" s="571"/>
      <c r="AC10" s="571"/>
      <c r="AD10" s="571"/>
      <c r="AE10" s="571"/>
      <c r="AF10" s="571"/>
      <c r="AG10" s="571"/>
      <c r="AH10" s="571"/>
      <c r="AI10" s="571"/>
      <c r="AJ10" s="571"/>
      <c r="AK10" s="571"/>
      <c r="AL10" s="571"/>
      <c r="AM10" s="571"/>
      <c r="AN10" s="572"/>
      <c r="AO10" s="571"/>
      <c r="AP10" s="571"/>
      <c r="AQ10" s="572"/>
      <c r="AR10" s="576"/>
    </row>
    <row r="11" spans="1:45" ht="14.45" customHeight="1">
      <c r="A11" s="138"/>
      <c r="B11" s="139"/>
      <c r="C11" s="139"/>
      <c r="D11" s="139"/>
      <c r="E11" s="583"/>
      <c r="F11" s="573"/>
      <c r="G11" s="573"/>
      <c r="H11" s="573"/>
      <c r="I11" s="573"/>
      <c r="J11" s="573"/>
      <c r="K11" s="573"/>
      <c r="L11" s="573"/>
      <c r="M11" s="573"/>
      <c r="N11" s="573"/>
      <c r="O11" s="573"/>
      <c r="P11" s="573"/>
      <c r="Q11" s="573"/>
      <c r="R11" s="573"/>
      <c r="S11" s="573"/>
      <c r="T11" s="573"/>
      <c r="U11" s="573"/>
      <c r="V11" s="573"/>
      <c r="W11" s="573"/>
      <c r="X11" s="573"/>
      <c r="Y11" s="573"/>
      <c r="Z11" s="573"/>
      <c r="AA11" s="573"/>
      <c r="AB11" s="573"/>
      <c r="AC11" s="573"/>
      <c r="AD11" s="573"/>
      <c r="AE11" s="573"/>
      <c r="AF11" s="573"/>
      <c r="AG11" s="573"/>
      <c r="AH11" s="573"/>
      <c r="AI11" s="573"/>
      <c r="AJ11" s="573"/>
      <c r="AK11" s="573"/>
      <c r="AL11" s="573"/>
      <c r="AM11" s="573"/>
      <c r="AN11" s="574"/>
      <c r="AO11" s="573"/>
      <c r="AP11" s="573"/>
      <c r="AQ11" s="574"/>
      <c r="AR11" s="577"/>
    </row>
    <row r="12" spans="1:45" ht="14.45" customHeight="1">
      <c r="K12"/>
      <c r="M12"/>
      <c r="O12"/>
      <c r="Q12"/>
      <c r="R12"/>
      <c r="U12"/>
      <c r="V12"/>
      <c r="W12"/>
      <c r="X12"/>
      <c r="Y12"/>
      <c r="AN12" s="140"/>
      <c r="AO12" s="141"/>
    </row>
    <row r="13" spans="1:45" ht="15">
      <c r="K13"/>
      <c r="M13"/>
      <c r="O13"/>
      <c r="Q13"/>
      <c r="R13"/>
      <c r="U13"/>
      <c r="V13"/>
      <c r="W13"/>
      <c r="X13"/>
      <c r="Y13"/>
    </row>
    <row r="14" spans="1:45" ht="31.9" customHeight="1">
      <c r="A14" s="595" t="s">
        <v>1</v>
      </c>
      <c r="B14" s="596"/>
      <c r="C14" s="596"/>
      <c r="D14" s="596"/>
      <c r="E14" s="596"/>
      <c r="F14" s="596"/>
      <c r="G14" s="596"/>
      <c r="H14" s="596"/>
      <c r="I14" s="596"/>
      <c r="J14" s="599" t="s">
        <v>2</v>
      </c>
      <c r="K14" s="600"/>
      <c r="L14" s="600"/>
      <c r="M14" s="600"/>
      <c r="N14" s="600"/>
      <c r="O14" s="600"/>
      <c r="P14" s="569" t="s">
        <v>491</v>
      </c>
      <c r="Q14" s="570"/>
      <c r="R14" s="570"/>
      <c r="S14" s="570"/>
      <c r="T14" s="570"/>
      <c r="U14" s="570"/>
      <c r="V14" s="570"/>
      <c r="W14" s="570"/>
      <c r="X14" s="570"/>
      <c r="Y14" s="570"/>
      <c r="Z14" s="570"/>
      <c r="AA14" s="570"/>
      <c r="AB14" s="570"/>
      <c r="AC14" s="570"/>
      <c r="AD14" s="570"/>
      <c r="AE14" s="570"/>
      <c r="AF14" s="223"/>
      <c r="AG14" s="584" t="s">
        <v>3</v>
      </c>
      <c r="AH14" s="585"/>
      <c r="AI14" s="585"/>
      <c r="AJ14" s="585"/>
      <c r="AK14" s="585"/>
      <c r="AL14" s="585"/>
      <c r="AM14" s="585"/>
      <c r="AN14" s="585"/>
      <c r="AO14" s="585"/>
      <c r="AP14" s="585"/>
      <c r="AQ14" s="585"/>
      <c r="AR14" s="585"/>
      <c r="AS14" s="568" t="s">
        <v>492</v>
      </c>
    </row>
    <row r="15" spans="1:45" ht="18" customHeight="1">
      <c r="A15" s="597"/>
      <c r="B15" s="598"/>
      <c r="C15" s="598"/>
      <c r="D15" s="598"/>
      <c r="E15" s="598"/>
      <c r="F15" s="598"/>
      <c r="G15" s="598"/>
      <c r="H15" s="598"/>
      <c r="I15" s="598"/>
      <c r="J15" s="601"/>
      <c r="K15" s="602"/>
      <c r="L15" s="602"/>
      <c r="M15" s="602"/>
      <c r="N15" s="602"/>
      <c r="O15" s="602"/>
      <c r="P15" s="588"/>
      <c r="Q15" s="589"/>
      <c r="R15" s="589"/>
      <c r="S15" s="589"/>
      <c r="T15" s="590"/>
      <c r="U15" s="569" t="s">
        <v>4</v>
      </c>
      <c r="V15" s="570"/>
      <c r="W15" s="570"/>
      <c r="X15" s="570"/>
      <c r="Y15" s="570"/>
      <c r="Z15" s="570"/>
      <c r="AA15" s="570"/>
      <c r="AB15" s="570"/>
      <c r="AC15" s="570"/>
      <c r="AD15" s="570"/>
      <c r="AE15" s="570"/>
      <c r="AF15" s="223"/>
      <c r="AG15" s="586"/>
      <c r="AH15" s="587"/>
      <c r="AI15" s="587"/>
      <c r="AJ15" s="587"/>
      <c r="AK15" s="587"/>
      <c r="AL15" s="587"/>
      <c r="AM15" s="587"/>
      <c r="AN15" s="587"/>
      <c r="AO15" s="587"/>
      <c r="AP15" s="587"/>
      <c r="AQ15" s="587"/>
      <c r="AR15" s="587"/>
      <c r="AS15" s="568"/>
    </row>
    <row r="16" spans="1:45" ht="31.9" customHeight="1">
      <c r="A16" s="224"/>
      <c r="B16" s="224"/>
      <c r="C16" s="224"/>
      <c r="D16" s="224"/>
      <c r="E16" s="224"/>
      <c r="F16" s="225"/>
      <c r="G16" s="225"/>
      <c r="H16" s="225"/>
      <c r="I16" s="225"/>
      <c r="J16" s="226"/>
      <c r="K16" s="226"/>
      <c r="L16" s="226"/>
      <c r="M16" s="226"/>
      <c r="N16" s="226"/>
      <c r="O16" s="227"/>
      <c r="P16" s="588" t="s">
        <v>493</v>
      </c>
      <c r="Q16" s="589"/>
      <c r="R16" s="590"/>
      <c r="S16" s="591" t="s">
        <v>494</v>
      </c>
      <c r="T16" s="591"/>
      <c r="U16" s="591" t="s">
        <v>494</v>
      </c>
      <c r="V16" s="591"/>
      <c r="W16" s="592" t="s">
        <v>495</v>
      </c>
      <c r="X16" s="593"/>
      <c r="Y16" s="594"/>
      <c r="Z16" s="207"/>
      <c r="AA16" s="213"/>
      <c r="AB16" s="213"/>
      <c r="AC16" s="213"/>
      <c r="AD16" s="213"/>
      <c r="AE16" s="213"/>
      <c r="AF16" s="228"/>
      <c r="AG16" s="578" t="s">
        <v>5</v>
      </c>
      <c r="AH16" s="578"/>
      <c r="AI16" s="578" t="s">
        <v>6</v>
      </c>
      <c r="AJ16" s="578"/>
      <c r="AK16" s="578" t="s">
        <v>496</v>
      </c>
      <c r="AL16" s="578"/>
      <c r="AM16" s="578" t="s">
        <v>8</v>
      </c>
      <c r="AN16" s="578"/>
      <c r="AO16" s="578" t="s">
        <v>9</v>
      </c>
      <c r="AP16" s="578"/>
      <c r="AQ16" s="578" t="s">
        <v>10</v>
      </c>
      <c r="AR16" s="578"/>
      <c r="AS16" s="568"/>
    </row>
    <row r="17" spans="1:45" ht="64.5" customHeight="1">
      <c r="A17" s="208" t="s">
        <v>22</v>
      </c>
      <c r="B17" s="208" t="s">
        <v>23</v>
      </c>
      <c r="C17" s="208" t="s">
        <v>24</v>
      </c>
      <c r="D17" s="208" t="s">
        <v>25</v>
      </c>
      <c r="E17" s="208" t="s">
        <v>26</v>
      </c>
      <c r="F17" s="208" t="s">
        <v>497</v>
      </c>
      <c r="G17" s="208" t="s">
        <v>498</v>
      </c>
      <c r="H17" s="209" t="s">
        <v>499</v>
      </c>
      <c r="I17" s="209" t="s">
        <v>500</v>
      </c>
      <c r="J17" s="210" t="s">
        <v>54</v>
      </c>
      <c r="K17" s="211" t="s">
        <v>13</v>
      </c>
      <c r="L17" s="210" t="s">
        <v>501</v>
      </c>
      <c r="M17" s="211" t="s">
        <v>15</v>
      </c>
      <c r="N17" s="211" t="s">
        <v>56</v>
      </c>
      <c r="O17" s="212" t="s">
        <v>17</v>
      </c>
      <c r="P17" s="293" t="s">
        <v>57</v>
      </c>
      <c r="Q17" s="294" t="s">
        <v>502</v>
      </c>
      <c r="R17" s="294" t="s">
        <v>59</v>
      </c>
      <c r="S17" s="295" t="s">
        <v>503</v>
      </c>
      <c r="T17" s="295" t="s">
        <v>504</v>
      </c>
      <c r="U17" s="296" t="s">
        <v>505</v>
      </c>
      <c r="V17" s="296" t="s">
        <v>506</v>
      </c>
      <c r="W17" s="295" t="s">
        <v>507</v>
      </c>
      <c r="X17" s="295" t="s">
        <v>508</v>
      </c>
      <c r="Y17" s="295" t="s">
        <v>509</v>
      </c>
      <c r="Z17" s="296" t="s">
        <v>510</v>
      </c>
      <c r="AA17" s="296" t="s">
        <v>511</v>
      </c>
      <c r="AB17" s="296" t="s">
        <v>13</v>
      </c>
      <c r="AC17" s="294" t="s">
        <v>14</v>
      </c>
      <c r="AD17" s="296" t="s">
        <v>15</v>
      </c>
      <c r="AE17" s="296" t="s">
        <v>16</v>
      </c>
      <c r="AF17" s="297" t="s">
        <v>512</v>
      </c>
      <c r="AG17" s="214" t="s">
        <v>513</v>
      </c>
      <c r="AH17" s="215" t="s">
        <v>514</v>
      </c>
      <c r="AI17" s="214" t="s">
        <v>513</v>
      </c>
      <c r="AJ17" s="215" t="s">
        <v>514</v>
      </c>
      <c r="AK17" s="214" t="s">
        <v>513</v>
      </c>
      <c r="AL17" s="215" t="s">
        <v>514</v>
      </c>
      <c r="AM17" s="214" t="s">
        <v>513</v>
      </c>
      <c r="AN17" s="215" t="s">
        <v>514</v>
      </c>
      <c r="AO17" s="214" t="s">
        <v>513</v>
      </c>
      <c r="AP17" s="215" t="s">
        <v>514</v>
      </c>
      <c r="AQ17" s="214" t="s">
        <v>513</v>
      </c>
      <c r="AR17" s="215" t="s">
        <v>514</v>
      </c>
      <c r="AS17" s="568"/>
    </row>
    <row r="18" spans="1:45" ht="127.5" customHeight="1">
      <c r="A18" s="278" t="s">
        <v>78</v>
      </c>
      <c r="B18" s="278" t="s">
        <v>515</v>
      </c>
      <c r="C18" s="278" t="s">
        <v>80</v>
      </c>
      <c r="D18" s="278" t="s">
        <v>81</v>
      </c>
      <c r="E18" s="278" t="s">
        <v>516</v>
      </c>
      <c r="F18" s="195" t="s">
        <v>517</v>
      </c>
      <c r="G18" s="195" t="s">
        <v>518</v>
      </c>
      <c r="H18" s="221" t="s">
        <v>519</v>
      </c>
      <c r="I18" s="278" t="s">
        <v>520</v>
      </c>
      <c r="J18" s="195" t="s">
        <v>521</v>
      </c>
      <c r="K18" s="283">
        <v>0.8</v>
      </c>
      <c r="L18" s="195" t="s">
        <v>522</v>
      </c>
      <c r="M18" s="283">
        <v>0.8</v>
      </c>
      <c r="N18" s="221" t="s">
        <v>113</v>
      </c>
      <c r="O18" s="282">
        <v>0.64</v>
      </c>
      <c r="P18" s="284" t="s">
        <v>523</v>
      </c>
      <c r="Q18" s="195" t="s">
        <v>524</v>
      </c>
      <c r="R18" s="195" t="s">
        <v>525</v>
      </c>
      <c r="S18" s="195" t="s">
        <v>93</v>
      </c>
      <c r="T18" s="195" t="s">
        <v>94</v>
      </c>
      <c r="U18" s="281">
        <v>0.25</v>
      </c>
      <c r="V18" s="281">
        <v>0.15</v>
      </c>
      <c r="W18" s="195" t="s">
        <v>526</v>
      </c>
      <c r="X18" s="195" t="s">
        <v>527</v>
      </c>
      <c r="Y18" s="195" t="s">
        <v>528</v>
      </c>
      <c r="Z18" s="280">
        <v>0.36</v>
      </c>
      <c r="AA18" s="221" t="s">
        <v>529</v>
      </c>
      <c r="AB18" s="280">
        <v>0.2</v>
      </c>
      <c r="AC18" s="195" t="s">
        <v>522</v>
      </c>
      <c r="AD18" s="280">
        <v>0.8</v>
      </c>
      <c r="AE18" s="221" t="s">
        <v>530</v>
      </c>
      <c r="AF18" s="250" t="s">
        <v>98</v>
      </c>
      <c r="AG18" s="195" t="s">
        <v>87</v>
      </c>
      <c r="AH18" s="195" t="s">
        <v>531</v>
      </c>
      <c r="AI18" s="195" t="s">
        <v>95</v>
      </c>
      <c r="AJ18" s="195" t="s">
        <v>532</v>
      </c>
      <c r="AK18" s="195" t="s">
        <v>95</v>
      </c>
      <c r="AL18" s="279" t="s">
        <v>533</v>
      </c>
      <c r="AM18" s="250"/>
      <c r="AN18" s="250"/>
      <c r="AO18" s="250"/>
      <c r="AP18" s="195"/>
      <c r="AQ18" s="195"/>
      <c r="AR18" s="195"/>
      <c r="AS18" s="291"/>
    </row>
    <row r="19" spans="1:45" ht="102" customHeight="1">
      <c r="A19" s="278" t="s">
        <v>78</v>
      </c>
      <c r="B19" s="278" t="s">
        <v>534</v>
      </c>
      <c r="C19" s="278" t="s">
        <v>80</v>
      </c>
      <c r="D19" s="278" t="s">
        <v>81</v>
      </c>
      <c r="E19" s="278" t="s">
        <v>535</v>
      </c>
      <c r="F19" s="278" t="s">
        <v>536</v>
      </c>
      <c r="G19" s="278" t="s">
        <v>537</v>
      </c>
      <c r="H19" s="221" t="s">
        <v>519</v>
      </c>
      <c r="I19" s="278" t="s">
        <v>520</v>
      </c>
      <c r="J19" s="250" t="s">
        <v>521</v>
      </c>
      <c r="K19" s="283">
        <v>0.8</v>
      </c>
      <c r="L19" s="250" t="s">
        <v>522</v>
      </c>
      <c r="M19" s="283">
        <v>0.8</v>
      </c>
      <c r="N19" s="221" t="s">
        <v>113</v>
      </c>
      <c r="O19" s="282">
        <v>0.64</v>
      </c>
      <c r="P19" s="195" t="s">
        <v>538</v>
      </c>
      <c r="Q19" s="250" t="s">
        <v>539</v>
      </c>
      <c r="R19" s="195" t="s">
        <v>525</v>
      </c>
      <c r="S19" s="250" t="s">
        <v>93</v>
      </c>
      <c r="T19" s="250" t="s">
        <v>94</v>
      </c>
      <c r="U19" s="281">
        <v>0.25</v>
      </c>
      <c r="V19" s="281">
        <v>0.15</v>
      </c>
      <c r="W19" s="195" t="s">
        <v>526</v>
      </c>
      <c r="X19" s="195" t="s">
        <v>527</v>
      </c>
      <c r="Y19" s="195" t="s">
        <v>528</v>
      </c>
      <c r="Z19" s="280">
        <v>0.36</v>
      </c>
      <c r="AA19" s="221" t="s">
        <v>529</v>
      </c>
      <c r="AB19" s="280">
        <v>0.2</v>
      </c>
      <c r="AC19" s="250" t="s">
        <v>522</v>
      </c>
      <c r="AD19" s="280">
        <v>0.8</v>
      </c>
      <c r="AE19" s="221" t="s">
        <v>530</v>
      </c>
      <c r="AF19" s="250" t="s">
        <v>98</v>
      </c>
      <c r="AG19" s="195" t="s">
        <v>87</v>
      </c>
      <c r="AH19" s="195" t="s">
        <v>540</v>
      </c>
      <c r="AI19" s="195" t="s">
        <v>95</v>
      </c>
      <c r="AJ19" s="195" t="s">
        <v>541</v>
      </c>
      <c r="AK19" s="195" t="s">
        <v>95</v>
      </c>
      <c r="AL19" s="279" t="s">
        <v>542</v>
      </c>
      <c r="AM19" s="250"/>
      <c r="AN19" s="250"/>
      <c r="AO19" s="250"/>
      <c r="AP19" s="195"/>
      <c r="AQ19" s="195"/>
      <c r="AR19" s="195"/>
      <c r="AS19" s="292"/>
    </row>
    <row r="20" spans="1:45" ht="102" customHeight="1">
      <c r="A20" s="466" t="s">
        <v>122</v>
      </c>
      <c r="B20" s="451" t="s">
        <v>543</v>
      </c>
      <c r="C20" s="467" t="s">
        <v>124</v>
      </c>
      <c r="D20" s="278" t="s">
        <v>544</v>
      </c>
      <c r="E20" s="452" t="s">
        <v>545</v>
      </c>
      <c r="F20" s="453" t="s">
        <v>546</v>
      </c>
      <c r="G20" s="454" t="s">
        <v>547</v>
      </c>
      <c r="H20" s="455" t="s">
        <v>519</v>
      </c>
      <c r="I20" s="456" t="s">
        <v>520</v>
      </c>
      <c r="J20" s="457" t="s">
        <v>548</v>
      </c>
      <c r="K20" s="283">
        <v>0.8</v>
      </c>
      <c r="L20" s="457" t="s">
        <v>549</v>
      </c>
      <c r="M20" s="472">
        <v>0.8</v>
      </c>
      <c r="N20" s="221" t="s">
        <v>131</v>
      </c>
      <c r="O20" s="458">
        <v>0.36</v>
      </c>
      <c r="P20" s="195" t="s">
        <v>550</v>
      </c>
      <c r="Q20" s="459" t="s">
        <v>551</v>
      </c>
      <c r="R20" s="460" t="s">
        <v>552</v>
      </c>
      <c r="S20" s="461" t="s">
        <v>93</v>
      </c>
      <c r="T20" s="461" t="s">
        <v>94</v>
      </c>
      <c r="U20" s="462" cm="1">
        <f t="array" ref="U20">_xlfn.IFS(T20="Preventivo",25%,T20="Detectivo",15%,T20="Correctivo",10%)</f>
        <v>0.25</v>
      </c>
      <c r="V20" s="462" cm="1">
        <f t="array" ref="V20">_xlfn.IFS(S20="Automático",25%,S20="Manual",15%)</f>
        <v>0.15</v>
      </c>
      <c r="W20" s="461" t="s">
        <v>553</v>
      </c>
      <c r="X20" s="461" t="s">
        <v>527</v>
      </c>
      <c r="Y20" s="461" t="s">
        <v>528</v>
      </c>
      <c r="Z20" s="463">
        <v>0.36</v>
      </c>
      <c r="AA20" s="221" t="s">
        <v>529</v>
      </c>
      <c r="AB20" s="280">
        <v>0.2</v>
      </c>
      <c r="AC20" s="461" t="s">
        <v>554</v>
      </c>
      <c r="AD20" s="464">
        <v>0.4</v>
      </c>
      <c r="AE20" s="465" t="s">
        <v>555</v>
      </c>
      <c r="AF20" s="465" t="s">
        <v>98</v>
      </c>
      <c r="AG20" s="195" t="s">
        <v>87</v>
      </c>
      <c r="AH20" s="195" t="s">
        <v>556</v>
      </c>
      <c r="AI20" s="195" t="s">
        <v>87</v>
      </c>
      <c r="AJ20" s="195" t="s">
        <v>557</v>
      </c>
      <c r="AK20" s="195" t="s">
        <v>87</v>
      </c>
      <c r="AL20" s="279" t="s">
        <v>558</v>
      </c>
      <c r="AM20" s="250"/>
      <c r="AN20" s="250"/>
      <c r="AO20" s="250"/>
      <c r="AP20" s="195"/>
      <c r="AQ20" s="195"/>
      <c r="AR20" s="195"/>
      <c r="AS20" s="292"/>
    </row>
    <row r="21" spans="1:45" ht="102" customHeight="1">
      <c r="A21" s="466" t="s">
        <v>122</v>
      </c>
      <c r="B21" s="451" t="s">
        <v>559</v>
      </c>
      <c r="C21" s="467" t="s">
        <v>124</v>
      </c>
      <c r="D21" s="278" t="s">
        <v>544</v>
      </c>
      <c r="E21" s="468" t="s">
        <v>560</v>
      </c>
      <c r="F21" s="469" t="s">
        <v>561</v>
      </c>
      <c r="G21" s="460" t="s">
        <v>562</v>
      </c>
      <c r="H21" s="470" t="s">
        <v>519</v>
      </c>
      <c r="I21" s="456" t="s">
        <v>520</v>
      </c>
      <c r="J21" s="457" t="s">
        <v>548</v>
      </c>
      <c r="K21" s="472">
        <v>0.8</v>
      </c>
      <c r="L21" s="457" t="s">
        <v>549</v>
      </c>
      <c r="M21" s="472">
        <v>0.8</v>
      </c>
      <c r="N21" s="221" t="s">
        <v>131</v>
      </c>
      <c r="O21" s="458">
        <v>0.36</v>
      </c>
      <c r="P21" s="471" t="s">
        <v>563</v>
      </c>
      <c r="Q21" s="459" t="s">
        <v>551</v>
      </c>
      <c r="R21" s="460" t="s">
        <v>552</v>
      </c>
      <c r="S21" s="461" t="s">
        <v>93</v>
      </c>
      <c r="T21" s="461" t="s">
        <v>94</v>
      </c>
      <c r="U21" s="462" cm="1">
        <f t="array" ref="U21">_xlfn.IFS(T21="Preventivo",25%,T21="Detectivo",15%,T21="Correctivo",10%)</f>
        <v>0.25</v>
      </c>
      <c r="V21" s="462" cm="1">
        <f t="array" ref="V21">_xlfn.IFS(S21="Automático",25%,S21="Manual",15%)</f>
        <v>0.15</v>
      </c>
      <c r="W21" s="461" t="s">
        <v>553</v>
      </c>
      <c r="X21" s="461" t="s">
        <v>527</v>
      </c>
      <c r="Y21" s="461" t="s">
        <v>528</v>
      </c>
      <c r="Z21" s="463">
        <v>0.36</v>
      </c>
      <c r="AA21" s="221" t="s">
        <v>529</v>
      </c>
      <c r="AB21" s="280">
        <v>0.2</v>
      </c>
      <c r="AC21" s="461" t="s">
        <v>554</v>
      </c>
      <c r="AD21" s="464">
        <v>0.4</v>
      </c>
      <c r="AE21" s="465" t="s">
        <v>555</v>
      </c>
      <c r="AF21" s="465" t="s">
        <v>98</v>
      </c>
      <c r="AG21" s="195" t="s">
        <v>87</v>
      </c>
      <c r="AH21" s="195" t="s">
        <v>564</v>
      </c>
      <c r="AI21" s="195" t="s">
        <v>87</v>
      </c>
      <c r="AJ21" s="195" t="s">
        <v>565</v>
      </c>
      <c r="AK21" s="195" t="s">
        <v>87</v>
      </c>
      <c r="AL21" s="279" t="s">
        <v>558</v>
      </c>
      <c r="AM21" s="250"/>
      <c r="AN21" s="250"/>
      <c r="AO21" s="250"/>
      <c r="AP21" s="195"/>
      <c r="AQ21" s="195"/>
      <c r="AR21" s="195"/>
      <c r="AS21" s="292"/>
    </row>
    <row r="22" spans="1:45" ht="113.25" customHeight="1">
      <c r="A22" s="278" t="s">
        <v>566</v>
      </c>
      <c r="B22" s="278" t="s">
        <v>567</v>
      </c>
      <c r="C22" s="278" t="s">
        <v>568</v>
      </c>
      <c r="D22" s="278" t="s">
        <v>569</v>
      </c>
      <c r="E22" s="278" t="s">
        <v>570</v>
      </c>
      <c r="F22" s="195" t="s">
        <v>571</v>
      </c>
      <c r="G22" s="195" t="s">
        <v>572</v>
      </c>
      <c r="H22" s="221" t="s">
        <v>519</v>
      </c>
      <c r="I22" s="250" t="s">
        <v>573</v>
      </c>
      <c r="J22" s="195" t="s">
        <v>548</v>
      </c>
      <c r="K22" s="280">
        <v>0.6</v>
      </c>
      <c r="L22" s="195" t="s">
        <v>549</v>
      </c>
      <c r="M22" s="280">
        <v>0.6</v>
      </c>
      <c r="N22" s="221" t="s">
        <v>131</v>
      </c>
      <c r="O22" s="281">
        <v>0.36</v>
      </c>
      <c r="P22" s="430" t="s">
        <v>574</v>
      </c>
      <c r="Q22" s="250" t="s">
        <v>575</v>
      </c>
      <c r="R22" s="195" t="s">
        <v>576</v>
      </c>
      <c r="S22" s="195" t="s">
        <v>93</v>
      </c>
      <c r="T22" s="195" t="s">
        <v>94</v>
      </c>
      <c r="U22" s="281">
        <v>0.25</v>
      </c>
      <c r="V22" s="281">
        <v>0.15</v>
      </c>
      <c r="W22" s="195" t="s">
        <v>553</v>
      </c>
      <c r="X22" s="195" t="s">
        <v>527</v>
      </c>
      <c r="Y22" s="195" t="s">
        <v>528</v>
      </c>
      <c r="Z22" s="280">
        <v>0.36</v>
      </c>
      <c r="AA22" s="221" t="s">
        <v>529</v>
      </c>
      <c r="AB22" s="280">
        <v>0.2</v>
      </c>
      <c r="AC22" s="195" t="s">
        <v>554</v>
      </c>
      <c r="AD22" s="280">
        <v>0.4</v>
      </c>
      <c r="AE22" s="221" t="s">
        <v>555</v>
      </c>
      <c r="AF22" s="250" t="s">
        <v>98</v>
      </c>
      <c r="AG22" s="195" t="s">
        <v>95</v>
      </c>
      <c r="AH22" s="195" t="s">
        <v>577</v>
      </c>
      <c r="AI22" s="195" t="s">
        <v>95</v>
      </c>
      <c r="AJ22" s="195" t="s">
        <v>578</v>
      </c>
      <c r="AK22" s="195" t="s">
        <v>95</v>
      </c>
      <c r="AL22" s="279" t="s">
        <v>542</v>
      </c>
      <c r="AM22" s="250"/>
      <c r="AN22" s="250"/>
      <c r="AO22" s="250"/>
      <c r="AP22" s="195"/>
      <c r="AQ22" s="195"/>
      <c r="AR22" s="195"/>
      <c r="AS22" s="292"/>
    </row>
    <row r="23" spans="1:45" s="1" customFormat="1" ht="128.25" customHeight="1">
      <c r="A23" s="278" t="s">
        <v>566</v>
      </c>
      <c r="B23" s="278" t="s">
        <v>579</v>
      </c>
      <c r="C23" s="278" t="s">
        <v>568</v>
      </c>
      <c r="D23" s="278" t="s">
        <v>569</v>
      </c>
      <c r="E23" s="278" t="s">
        <v>580</v>
      </c>
      <c r="F23" s="195" t="s">
        <v>581</v>
      </c>
      <c r="G23" s="195" t="s">
        <v>582</v>
      </c>
      <c r="H23" s="278" t="s">
        <v>519</v>
      </c>
      <c r="I23" s="278" t="s">
        <v>520</v>
      </c>
      <c r="J23" s="195" t="s">
        <v>548</v>
      </c>
      <c r="K23" s="280">
        <v>0.6</v>
      </c>
      <c r="L23" s="195" t="s">
        <v>549</v>
      </c>
      <c r="M23" s="280">
        <v>0.6</v>
      </c>
      <c r="N23" s="221" t="s">
        <v>131</v>
      </c>
      <c r="O23" s="281">
        <v>0.36</v>
      </c>
      <c r="P23" s="195" t="s">
        <v>583</v>
      </c>
      <c r="Q23" s="250" t="s">
        <v>575</v>
      </c>
      <c r="R23" s="195" t="s">
        <v>584</v>
      </c>
      <c r="S23" s="195" t="s">
        <v>93</v>
      </c>
      <c r="T23" s="195" t="s">
        <v>94</v>
      </c>
      <c r="U23" s="281">
        <v>0.25</v>
      </c>
      <c r="V23" s="281">
        <v>0.15</v>
      </c>
      <c r="W23" s="195" t="s">
        <v>553</v>
      </c>
      <c r="X23" s="195" t="s">
        <v>527</v>
      </c>
      <c r="Y23" s="195" t="s">
        <v>528</v>
      </c>
      <c r="Z23" s="280">
        <v>0.36</v>
      </c>
      <c r="AA23" s="221" t="s">
        <v>529</v>
      </c>
      <c r="AB23" s="280">
        <v>0.2</v>
      </c>
      <c r="AC23" s="195" t="s">
        <v>554</v>
      </c>
      <c r="AD23" s="280">
        <v>0.4</v>
      </c>
      <c r="AE23" s="221" t="s">
        <v>555</v>
      </c>
      <c r="AF23" s="250" t="s">
        <v>98</v>
      </c>
      <c r="AG23" s="195" t="s">
        <v>95</v>
      </c>
      <c r="AH23" s="195" t="s">
        <v>585</v>
      </c>
      <c r="AI23" s="195" t="s">
        <v>95</v>
      </c>
      <c r="AJ23" s="195" t="s">
        <v>578</v>
      </c>
      <c r="AK23" s="195" t="s">
        <v>95</v>
      </c>
      <c r="AL23" s="279" t="s">
        <v>586</v>
      </c>
      <c r="AM23" s="250"/>
      <c r="AN23" s="250"/>
      <c r="AO23" s="250"/>
      <c r="AP23" s="195"/>
      <c r="AQ23" s="195"/>
      <c r="AR23" s="195"/>
      <c r="AS23" s="292"/>
    </row>
    <row r="24" spans="1:45" s="1" customFormat="1" ht="68.25" customHeight="1">
      <c r="A24" s="278" t="s">
        <v>104</v>
      </c>
      <c r="B24" s="278" t="s">
        <v>587</v>
      </c>
      <c r="C24" s="278" t="s">
        <v>106</v>
      </c>
      <c r="D24" s="278" t="s">
        <v>107</v>
      </c>
      <c r="E24" s="278" t="s">
        <v>588</v>
      </c>
      <c r="F24" s="278" t="s">
        <v>589</v>
      </c>
      <c r="G24" s="278" t="s">
        <v>590</v>
      </c>
      <c r="H24" s="278" t="s">
        <v>591</v>
      </c>
      <c r="I24" s="278" t="s">
        <v>520</v>
      </c>
      <c r="J24" s="278" t="s">
        <v>548</v>
      </c>
      <c r="K24" s="282">
        <v>0.6</v>
      </c>
      <c r="L24" s="278" t="s">
        <v>549</v>
      </c>
      <c r="M24" s="282">
        <v>0.6</v>
      </c>
      <c r="N24" s="278" t="s">
        <v>131</v>
      </c>
      <c r="O24" s="282">
        <v>0.36</v>
      </c>
      <c r="P24" s="285" t="s">
        <v>592</v>
      </c>
      <c r="Q24" s="278" t="s">
        <v>593</v>
      </c>
      <c r="R24" s="278" t="s">
        <v>594</v>
      </c>
      <c r="S24" s="278" t="s">
        <v>93</v>
      </c>
      <c r="T24" s="278" t="s">
        <v>94</v>
      </c>
      <c r="U24" s="282">
        <v>0.25</v>
      </c>
      <c r="V24" s="282">
        <v>0.15</v>
      </c>
      <c r="W24" s="278" t="s">
        <v>553</v>
      </c>
      <c r="X24" s="278" t="s">
        <v>527</v>
      </c>
      <c r="Y24" s="278" t="s">
        <v>528</v>
      </c>
      <c r="Z24" s="282">
        <v>0.36</v>
      </c>
      <c r="AA24" s="278" t="s">
        <v>529</v>
      </c>
      <c r="AB24" s="282">
        <v>0.2</v>
      </c>
      <c r="AC24" s="278" t="s">
        <v>549</v>
      </c>
      <c r="AD24" s="282">
        <v>0.6</v>
      </c>
      <c r="AE24" s="278" t="s">
        <v>131</v>
      </c>
      <c r="AF24" s="278" t="s">
        <v>98</v>
      </c>
      <c r="AG24" s="221" t="s">
        <v>95</v>
      </c>
      <c r="AH24" s="195" t="s">
        <v>595</v>
      </c>
      <c r="AI24" s="195" t="s">
        <v>95</v>
      </c>
      <c r="AJ24" s="195" t="s">
        <v>596</v>
      </c>
      <c r="AK24" s="195" t="s">
        <v>95</v>
      </c>
      <c r="AL24" s="279" t="s">
        <v>597</v>
      </c>
      <c r="AM24" s="195"/>
      <c r="AN24" s="250"/>
      <c r="AO24" s="250"/>
      <c r="AP24" s="195"/>
      <c r="AQ24" s="195"/>
      <c r="AR24" s="195"/>
      <c r="AS24" s="292"/>
    </row>
    <row r="25" spans="1:45" s="1" customFormat="1" ht="74.25" customHeight="1">
      <c r="A25" s="278" t="s">
        <v>139</v>
      </c>
      <c r="B25" s="278" t="s">
        <v>598</v>
      </c>
      <c r="C25" s="278" t="s">
        <v>599</v>
      </c>
      <c r="D25" s="278" t="s">
        <v>142</v>
      </c>
      <c r="E25" s="278" t="s">
        <v>600</v>
      </c>
      <c r="F25" s="278" t="s">
        <v>601</v>
      </c>
      <c r="G25" s="278" t="s">
        <v>602</v>
      </c>
      <c r="H25" s="278" t="s">
        <v>603</v>
      </c>
      <c r="I25" s="278" t="s">
        <v>520</v>
      </c>
      <c r="J25" s="221" t="s">
        <v>521</v>
      </c>
      <c r="K25" s="280">
        <v>0.8</v>
      </c>
      <c r="L25" s="221" t="s">
        <v>522</v>
      </c>
      <c r="M25" s="280">
        <v>0.8</v>
      </c>
      <c r="N25" s="221" t="s">
        <v>113</v>
      </c>
      <c r="O25" s="281">
        <v>0.64</v>
      </c>
      <c r="P25" s="286" t="s">
        <v>604</v>
      </c>
      <c r="Q25" s="195" t="s">
        <v>152</v>
      </c>
      <c r="R25" s="195" t="s">
        <v>605</v>
      </c>
      <c r="S25" s="221" t="s">
        <v>93</v>
      </c>
      <c r="T25" s="221" t="s">
        <v>94</v>
      </c>
      <c r="U25" s="281">
        <v>0.25</v>
      </c>
      <c r="V25" s="281">
        <v>0.15</v>
      </c>
      <c r="W25" s="221" t="s">
        <v>553</v>
      </c>
      <c r="X25" s="221" t="s">
        <v>527</v>
      </c>
      <c r="Y25" s="221" t="s">
        <v>528</v>
      </c>
      <c r="Z25" s="280">
        <v>0.48</v>
      </c>
      <c r="AA25" s="221" t="s">
        <v>548</v>
      </c>
      <c r="AB25" s="280">
        <v>0.4</v>
      </c>
      <c r="AC25" s="195" t="s">
        <v>549</v>
      </c>
      <c r="AD25" s="280">
        <v>0.6</v>
      </c>
      <c r="AE25" s="221" t="s">
        <v>131</v>
      </c>
      <c r="AF25" s="221" t="s">
        <v>98</v>
      </c>
      <c r="AG25" s="250" t="s">
        <v>95</v>
      </c>
      <c r="AH25" s="195" t="s">
        <v>606</v>
      </c>
      <c r="AI25" s="195" t="s">
        <v>95</v>
      </c>
      <c r="AJ25" s="195" t="s">
        <v>607</v>
      </c>
      <c r="AK25" s="195" t="s">
        <v>95</v>
      </c>
      <c r="AL25" s="279" t="s">
        <v>608</v>
      </c>
      <c r="AM25" s="195"/>
      <c r="AN25" s="250"/>
      <c r="AO25" s="250"/>
      <c r="AP25" s="195"/>
      <c r="AQ25" s="195"/>
      <c r="AR25" s="195"/>
      <c r="AS25" s="292"/>
    </row>
    <row r="26" spans="1:45" s="1" customFormat="1" ht="93.75" customHeight="1">
      <c r="A26" s="278" t="s">
        <v>139</v>
      </c>
      <c r="B26" s="278" t="s">
        <v>609</v>
      </c>
      <c r="C26" s="278" t="s">
        <v>599</v>
      </c>
      <c r="D26" s="278" t="s">
        <v>142</v>
      </c>
      <c r="E26" s="278" t="s">
        <v>610</v>
      </c>
      <c r="F26" s="278" t="s">
        <v>611</v>
      </c>
      <c r="G26" s="278" t="s">
        <v>612</v>
      </c>
      <c r="H26" s="278" t="s">
        <v>603</v>
      </c>
      <c r="I26" s="278" t="s">
        <v>520</v>
      </c>
      <c r="J26" s="221" t="s">
        <v>613</v>
      </c>
      <c r="K26" s="280">
        <v>0.2</v>
      </c>
      <c r="L26" s="221" t="s">
        <v>522</v>
      </c>
      <c r="M26" s="280">
        <v>0.4</v>
      </c>
      <c r="N26" s="221" t="s">
        <v>555</v>
      </c>
      <c r="O26" s="281">
        <v>0.08</v>
      </c>
      <c r="P26" s="286" t="s">
        <v>614</v>
      </c>
      <c r="Q26" s="250" t="s">
        <v>218</v>
      </c>
      <c r="R26" s="195" t="s">
        <v>615</v>
      </c>
      <c r="S26" s="221" t="s">
        <v>93</v>
      </c>
      <c r="T26" s="221" t="s">
        <v>94</v>
      </c>
      <c r="U26" s="281">
        <v>0.25</v>
      </c>
      <c r="V26" s="281">
        <v>0.15</v>
      </c>
      <c r="W26" s="221" t="s">
        <v>553</v>
      </c>
      <c r="X26" s="221" t="s">
        <v>527</v>
      </c>
      <c r="Y26" s="221" t="s">
        <v>528</v>
      </c>
      <c r="Z26" s="280">
        <v>0.12</v>
      </c>
      <c r="AA26" s="221" t="s">
        <v>616</v>
      </c>
      <c r="AB26" s="250" t="b">
        <v>0</v>
      </c>
      <c r="AC26" s="195" t="s">
        <v>549</v>
      </c>
      <c r="AD26" s="280">
        <v>0.6</v>
      </c>
      <c r="AE26" s="221" t="s">
        <v>90</v>
      </c>
      <c r="AF26" s="221" t="s">
        <v>98</v>
      </c>
      <c r="AG26" s="195" t="s">
        <v>95</v>
      </c>
      <c r="AH26" s="195" t="s">
        <v>617</v>
      </c>
      <c r="AI26" s="195" t="s">
        <v>95</v>
      </c>
      <c r="AJ26" s="195" t="s">
        <v>618</v>
      </c>
      <c r="AK26" s="195" t="s">
        <v>95</v>
      </c>
      <c r="AL26" s="195" t="s">
        <v>619</v>
      </c>
      <c r="AM26" s="279"/>
      <c r="AN26" s="195"/>
      <c r="AO26" s="250"/>
      <c r="AP26" s="195"/>
      <c r="AQ26" s="250"/>
      <c r="AR26" s="250"/>
      <c r="AS26" s="292"/>
    </row>
    <row r="27" spans="1:45" s="1" customFormat="1" ht="99.75" customHeight="1">
      <c r="A27" s="278" t="s">
        <v>139</v>
      </c>
      <c r="B27" s="278" t="s">
        <v>620</v>
      </c>
      <c r="C27" s="278" t="s">
        <v>599</v>
      </c>
      <c r="D27" s="278" t="s">
        <v>142</v>
      </c>
      <c r="E27" s="278" t="s">
        <v>621</v>
      </c>
      <c r="F27" s="278" t="s">
        <v>622</v>
      </c>
      <c r="G27" s="278" t="s">
        <v>623</v>
      </c>
      <c r="H27" s="278" t="s">
        <v>603</v>
      </c>
      <c r="I27" s="278" t="s">
        <v>624</v>
      </c>
      <c r="J27" s="221" t="s">
        <v>521</v>
      </c>
      <c r="K27" s="280">
        <v>0.8</v>
      </c>
      <c r="L27" s="221" t="s">
        <v>522</v>
      </c>
      <c r="M27" s="280">
        <v>0.8</v>
      </c>
      <c r="N27" s="221" t="s">
        <v>113</v>
      </c>
      <c r="O27" s="281">
        <v>0.64</v>
      </c>
      <c r="P27" s="286" t="s">
        <v>625</v>
      </c>
      <c r="Q27" s="195" t="s">
        <v>152</v>
      </c>
      <c r="R27" s="195" t="s">
        <v>626</v>
      </c>
      <c r="S27" s="221" t="s">
        <v>93</v>
      </c>
      <c r="T27" s="221" t="s">
        <v>94</v>
      </c>
      <c r="U27" s="281">
        <v>0.25</v>
      </c>
      <c r="V27" s="281">
        <v>0.15</v>
      </c>
      <c r="W27" s="221" t="s">
        <v>553</v>
      </c>
      <c r="X27" s="221" t="s">
        <v>527</v>
      </c>
      <c r="Y27" s="221" t="s">
        <v>528</v>
      </c>
      <c r="Z27" s="280">
        <v>0.48</v>
      </c>
      <c r="AA27" s="221" t="s">
        <v>548</v>
      </c>
      <c r="AB27" s="280">
        <v>0.4</v>
      </c>
      <c r="AC27" s="195" t="s">
        <v>549</v>
      </c>
      <c r="AD27" s="280">
        <v>0.6</v>
      </c>
      <c r="AE27" s="221" t="s">
        <v>131</v>
      </c>
      <c r="AF27" s="221" t="s">
        <v>98</v>
      </c>
      <c r="AG27" s="195" t="s">
        <v>95</v>
      </c>
      <c r="AH27" s="195" t="s">
        <v>627</v>
      </c>
      <c r="AI27" s="195" t="s">
        <v>95</v>
      </c>
      <c r="AJ27" s="195" t="s">
        <v>628</v>
      </c>
      <c r="AK27" s="195" t="s">
        <v>95</v>
      </c>
      <c r="AL27" s="478" t="s">
        <v>629</v>
      </c>
      <c r="AM27" s="279"/>
      <c r="AN27" s="195"/>
      <c r="AO27" s="250"/>
      <c r="AP27" s="195"/>
      <c r="AQ27" s="250"/>
      <c r="AR27" s="250"/>
      <c r="AS27" s="292"/>
    </row>
    <row r="28" spans="1:45" s="1" customFormat="1" ht="105.75" customHeight="1">
      <c r="A28" s="278" t="s">
        <v>139</v>
      </c>
      <c r="B28" s="278" t="s">
        <v>630</v>
      </c>
      <c r="C28" s="278" t="s">
        <v>599</v>
      </c>
      <c r="D28" s="278" t="s">
        <v>142</v>
      </c>
      <c r="E28" s="195" t="s">
        <v>631</v>
      </c>
      <c r="F28" s="195" t="s">
        <v>632</v>
      </c>
      <c r="G28" s="195" t="s">
        <v>633</v>
      </c>
      <c r="H28" s="278" t="s">
        <v>603</v>
      </c>
      <c r="I28" s="278" t="s">
        <v>520</v>
      </c>
      <c r="J28" s="221" t="s">
        <v>613</v>
      </c>
      <c r="K28" s="280">
        <v>0.2</v>
      </c>
      <c r="L28" s="221" t="s">
        <v>549</v>
      </c>
      <c r="M28" s="280">
        <v>0.6</v>
      </c>
      <c r="N28" s="221" t="s">
        <v>131</v>
      </c>
      <c r="O28" s="281">
        <v>0.12</v>
      </c>
      <c r="P28" s="286" t="s">
        <v>634</v>
      </c>
      <c r="Q28" s="221" t="s">
        <v>635</v>
      </c>
      <c r="R28" s="278" t="s">
        <v>636</v>
      </c>
      <c r="S28" s="221" t="s">
        <v>93</v>
      </c>
      <c r="T28" s="221" t="s">
        <v>94</v>
      </c>
      <c r="U28" s="281">
        <v>0.25</v>
      </c>
      <c r="V28" s="281">
        <v>0.15</v>
      </c>
      <c r="W28" s="221" t="s">
        <v>553</v>
      </c>
      <c r="X28" s="221" t="s">
        <v>527</v>
      </c>
      <c r="Y28" s="221" t="s">
        <v>528</v>
      </c>
      <c r="Z28" s="280">
        <v>0.12</v>
      </c>
      <c r="AA28" s="221" t="s">
        <v>616</v>
      </c>
      <c r="AB28" s="280">
        <v>0.2</v>
      </c>
      <c r="AC28" s="221" t="s">
        <v>637</v>
      </c>
      <c r="AD28" s="280">
        <v>0.2</v>
      </c>
      <c r="AE28" s="221" t="s">
        <v>555</v>
      </c>
      <c r="AF28" s="221" t="s">
        <v>98</v>
      </c>
      <c r="AG28" s="195" t="s">
        <v>95</v>
      </c>
      <c r="AH28" s="195" t="s">
        <v>638</v>
      </c>
      <c r="AI28" s="195" t="s">
        <v>95</v>
      </c>
      <c r="AJ28" s="195" t="s">
        <v>639</v>
      </c>
      <c r="AK28" s="195" t="s">
        <v>95</v>
      </c>
      <c r="AL28" s="195" t="s">
        <v>640</v>
      </c>
      <c r="AM28" s="279"/>
      <c r="AN28" s="250"/>
      <c r="AO28" s="250"/>
      <c r="AP28" s="195"/>
      <c r="AQ28" s="250"/>
      <c r="AR28" s="250"/>
      <c r="AS28" s="292"/>
    </row>
    <row r="29" spans="1:45" s="1" customFormat="1" ht="85.5" customHeight="1">
      <c r="A29" s="278" t="s">
        <v>139</v>
      </c>
      <c r="B29" s="278" t="s">
        <v>641</v>
      </c>
      <c r="C29" s="278" t="s">
        <v>599</v>
      </c>
      <c r="D29" s="278" t="s">
        <v>142</v>
      </c>
      <c r="E29" s="195" t="s">
        <v>642</v>
      </c>
      <c r="F29" s="195" t="s">
        <v>643</v>
      </c>
      <c r="G29" s="195" t="s">
        <v>644</v>
      </c>
      <c r="H29" s="278" t="s">
        <v>603</v>
      </c>
      <c r="I29" s="278" t="s">
        <v>520</v>
      </c>
      <c r="J29" s="221" t="s">
        <v>613</v>
      </c>
      <c r="K29" s="280">
        <v>0.2</v>
      </c>
      <c r="L29" s="221" t="s">
        <v>645</v>
      </c>
      <c r="M29" s="280">
        <v>1</v>
      </c>
      <c r="N29" s="221" t="s">
        <v>90</v>
      </c>
      <c r="O29" s="281">
        <v>0.2</v>
      </c>
      <c r="P29" s="286" t="s">
        <v>646</v>
      </c>
      <c r="Q29" s="221" t="s">
        <v>233</v>
      </c>
      <c r="R29" s="278" t="s">
        <v>647</v>
      </c>
      <c r="S29" s="221" t="s">
        <v>93</v>
      </c>
      <c r="T29" s="221" t="s">
        <v>267</v>
      </c>
      <c r="U29" s="281">
        <v>0.15</v>
      </c>
      <c r="V29" s="281">
        <v>0.15</v>
      </c>
      <c r="W29" s="221" t="s">
        <v>553</v>
      </c>
      <c r="X29" s="221" t="s">
        <v>648</v>
      </c>
      <c r="Y29" s="221" t="s">
        <v>528</v>
      </c>
      <c r="Z29" s="280">
        <v>0.14000000000000001</v>
      </c>
      <c r="AA29" s="221" t="s">
        <v>616</v>
      </c>
      <c r="AB29" s="280">
        <v>0.2</v>
      </c>
      <c r="AC29" s="221" t="s">
        <v>637</v>
      </c>
      <c r="AD29" s="280">
        <v>0.2</v>
      </c>
      <c r="AE29" s="221" t="s">
        <v>555</v>
      </c>
      <c r="AF29" s="221" t="s">
        <v>98</v>
      </c>
      <c r="AG29" s="195" t="s">
        <v>95</v>
      </c>
      <c r="AH29" s="195" t="s">
        <v>649</v>
      </c>
      <c r="AI29" s="195" t="s">
        <v>95</v>
      </c>
      <c r="AJ29" s="195" t="s">
        <v>650</v>
      </c>
      <c r="AK29" s="195" t="s">
        <v>95</v>
      </c>
      <c r="AL29" s="195" t="s">
        <v>651</v>
      </c>
      <c r="AM29" s="250"/>
      <c r="AN29" s="250"/>
      <c r="AO29" s="250"/>
      <c r="AP29" s="250"/>
      <c r="AQ29" s="250"/>
      <c r="AR29" s="250"/>
      <c r="AS29" s="292"/>
    </row>
    <row r="30" spans="1:45" s="1" customFormat="1" ht="114.75" customHeight="1">
      <c r="A30" s="278" t="s">
        <v>139</v>
      </c>
      <c r="B30" s="278" t="s">
        <v>652</v>
      </c>
      <c r="C30" s="278" t="s">
        <v>599</v>
      </c>
      <c r="D30" s="278" t="s">
        <v>142</v>
      </c>
      <c r="E30" s="195" t="s">
        <v>653</v>
      </c>
      <c r="F30" s="195" t="s">
        <v>654</v>
      </c>
      <c r="G30" s="195" t="s">
        <v>655</v>
      </c>
      <c r="H30" s="278" t="s">
        <v>603</v>
      </c>
      <c r="I30" s="278" t="s">
        <v>520</v>
      </c>
      <c r="J30" s="221" t="s">
        <v>521</v>
      </c>
      <c r="K30" s="280">
        <v>0.8</v>
      </c>
      <c r="L30" s="221" t="s">
        <v>549</v>
      </c>
      <c r="M30" s="280">
        <v>0.6</v>
      </c>
      <c r="N30" s="221" t="s">
        <v>113</v>
      </c>
      <c r="O30" s="281">
        <v>0.48</v>
      </c>
      <c r="P30" s="286" t="s">
        <v>656</v>
      </c>
      <c r="Q30" s="221" t="s">
        <v>233</v>
      </c>
      <c r="R30" s="221" t="s">
        <v>657</v>
      </c>
      <c r="S30" s="221" t="s">
        <v>93</v>
      </c>
      <c r="T30" s="221" t="s">
        <v>94</v>
      </c>
      <c r="U30" s="281">
        <v>0.25</v>
      </c>
      <c r="V30" s="281">
        <v>0.15</v>
      </c>
      <c r="W30" s="221" t="s">
        <v>553</v>
      </c>
      <c r="X30" s="221" t="s">
        <v>648</v>
      </c>
      <c r="Y30" s="221" t="s">
        <v>528</v>
      </c>
      <c r="Z30" s="280">
        <v>0.48</v>
      </c>
      <c r="AA30" s="221" t="s">
        <v>548</v>
      </c>
      <c r="AB30" s="280">
        <v>0.2</v>
      </c>
      <c r="AC30" s="221" t="s">
        <v>637</v>
      </c>
      <c r="AD30" s="280">
        <v>0.2</v>
      </c>
      <c r="AE30" s="221" t="s">
        <v>555</v>
      </c>
      <c r="AF30" s="221" t="s">
        <v>98</v>
      </c>
      <c r="AG30" s="195" t="s">
        <v>95</v>
      </c>
      <c r="AH30" s="195" t="s">
        <v>658</v>
      </c>
      <c r="AI30" s="195" t="s">
        <v>95</v>
      </c>
      <c r="AJ30" s="195" t="s">
        <v>659</v>
      </c>
      <c r="AK30" s="195" t="s">
        <v>95</v>
      </c>
      <c r="AL30" s="195" t="s">
        <v>660</v>
      </c>
      <c r="AM30" s="250"/>
      <c r="AN30" s="250"/>
      <c r="AO30" s="250"/>
      <c r="AP30" s="250"/>
      <c r="AQ30" s="250"/>
      <c r="AR30" s="250"/>
      <c r="AS30" s="292"/>
    </row>
    <row r="31" spans="1:45" s="1" customFormat="1" ht="75" customHeight="1">
      <c r="A31" s="278" t="s">
        <v>158</v>
      </c>
      <c r="B31" s="278" t="s">
        <v>661</v>
      </c>
      <c r="C31" s="278" t="s">
        <v>160</v>
      </c>
      <c r="D31" s="278" t="s">
        <v>161</v>
      </c>
      <c r="E31" s="195" t="s">
        <v>662</v>
      </c>
      <c r="F31" s="221" t="s">
        <v>663</v>
      </c>
      <c r="G31" s="221" t="s">
        <v>664</v>
      </c>
      <c r="H31" s="221" t="s">
        <v>519</v>
      </c>
      <c r="I31" s="221" t="s">
        <v>665</v>
      </c>
      <c r="J31" s="195" t="s">
        <v>548</v>
      </c>
      <c r="K31" s="283">
        <v>0.6</v>
      </c>
      <c r="L31" s="195" t="s">
        <v>522</v>
      </c>
      <c r="M31" s="283">
        <v>0.8</v>
      </c>
      <c r="N31" s="221" t="s">
        <v>530</v>
      </c>
      <c r="O31" s="281">
        <v>0.48</v>
      </c>
      <c r="P31" s="195" t="s">
        <v>666</v>
      </c>
      <c r="Q31" s="250" t="s">
        <v>667</v>
      </c>
      <c r="R31" s="195" t="s">
        <v>668</v>
      </c>
      <c r="S31" s="195" t="s">
        <v>93</v>
      </c>
      <c r="T31" s="195" t="s">
        <v>94</v>
      </c>
      <c r="U31" s="281">
        <v>0.25</v>
      </c>
      <c r="V31" s="281">
        <v>0.15</v>
      </c>
      <c r="W31" s="195" t="s">
        <v>553</v>
      </c>
      <c r="X31" s="195" t="s">
        <v>527</v>
      </c>
      <c r="Y31" s="195" t="s">
        <v>528</v>
      </c>
      <c r="Z31" s="280">
        <v>0.36</v>
      </c>
      <c r="AA31" s="221" t="s">
        <v>529</v>
      </c>
      <c r="AB31" s="280">
        <v>0.2</v>
      </c>
      <c r="AC31" s="195" t="s">
        <v>637</v>
      </c>
      <c r="AD31" s="280">
        <v>0.2</v>
      </c>
      <c r="AE31" s="221" t="s">
        <v>555</v>
      </c>
      <c r="AF31" s="250" t="s">
        <v>98</v>
      </c>
      <c r="AG31" s="195" t="s">
        <v>95</v>
      </c>
      <c r="AH31" s="195" t="s">
        <v>669</v>
      </c>
      <c r="AI31" s="195" t="s">
        <v>95</v>
      </c>
      <c r="AJ31" s="195" t="s">
        <v>670</v>
      </c>
      <c r="AK31" s="195" t="s">
        <v>95</v>
      </c>
      <c r="AL31" s="195" t="s">
        <v>671</v>
      </c>
      <c r="AM31" s="250"/>
      <c r="AN31" s="250"/>
      <c r="AO31" s="250"/>
      <c r="AP31" s="250"/>
      <c r="AQ31" s="250"/>
      <c r="AR31" s="250"/>
      <c r="AS31" s="292"/>
    </row>
    <row r="32" spans="1:45" s="1" customFormat="1" ht="45.75" customHeight="1">
      <c r="A32" s="278" t="s">
        <v>171</v>
      </c>
      <c r="B32" s="278" t="s">
        <v>672</v>
      </c>
      <c r="C32" s="278" t="s">
        <v>173</v>
      </c>
      <c r="D32" s="195" t="str">
        <f>VLOOKUP(A32,'Fórmulas '!$F$47:$G$68,2,FALSE)</f>
        <v>Subgerente de Fomento y Desarrollo Deportivo</v>
      </c>
      <c r="E32" s="277" t="s">
        <v>673</v>
      </c>
      <c r="F32" s="277" t="s">
        <v>674</v>
      </c>
      <c r="G32" s="287" t="s">
        <v>675</v>
      </c>
      <c r="H32" s="221" t="s">
        <v>519</v>
      </c>
      <c r="I32" s="278" t="s">
        <v>676</v>
      </c>
      <c r="J32" s="195" t="s">
        <v>521</v>
      </c>
      <c r="K32" s="283">
        <v>0.8</v>
      </c>
      <c r="L32" s="195" t="s">
        <v>522</v>
      </c>
      <c r="M32" s="283">
        <v>0.8</v>
      </c>
      <c r="N32" s="221" t="s">
        <v>113</v>
      </c>
      <c r="O32" s="281">
        <v>0.64</v>
      </c>
      <c r="P32" s="286" t="s">
        <v>677</v>
      </c>
      <c r="Q32" s="195" t="s">
        <v>218</v>
      </c>
      <c r="R32" s="195" t="s">
        <v>678</v>
      </c>
      <c r="S32" s="195" t="s">
        <v>679</v>
      </c>
      <c r="T32" s="195" t="s">
        <v>94</v>
      </c>
      <c r="U32" s="281">
        <v>0.25</v>
      </c>
      <c r="V32" s="281">
        <v>0.25</v>
      </c>
      <c r="W32" s="195" t="s">
        <v>553</v>
      </c>
      <c r="X32" s="195" t="s">
        <v>527</v>
      </c>
      <c r="Y32" s="195" t="s">
        <v>528</v>
      </c>
      <c r="Z32" s="280">
        <v>0.4</v>
      </c>
      <c r="AA32" s="221" t="s">
        <v>548</v>
      </c>
      <c r="AB32" s="280">
        <v>0.4</v>
      </c>
      <c r="AC32" s="195" t="s">
        <v>549</v>
      </c>
      <c r="AD32" s="280">
        <v>0.6</v>
      </c>
      <c r="AE32" s="221" t="s">
        <v>131</v>
      </c>
      <c r="AF32" s="250" t="s">
        <v>98</v>
      </c>
      <c r="AG32" s="195" t="s">
        <v>95</v>
      </c>
      <c r="AH32" s="195" t="s">
        <v>680</v>
      </c>
      <c r="AI32" s="195" t="s">
        <v>95</v>
      </c>
      <c r="AJ32" s="195" t="s">
        <v>681</v>
      </c>
      <c r="AK32" s="279" t="s">
        <v>95</v>
      </c>
      <c r="AL32" s="279" t="s">
        <v>682</v>
      </c>
      <c r="AM32" s="195"/>
      <c r="AN32" s="195"/>
      <c r="AO32" s="250"/>
      <c r="AP32" s="195"/>
      <c r="AQ32" s="195"/>
      <c r="AR32" s="195"/>
      <c r="AS32" s="292"/>
    </row>
    <row r="33" spans="1:45" s="1" customFormat="1" ht="75" customHeight="1">
      <c r="A33" s="278" t="s">
        <v>171</v>
      </c>
      <c r="B33" s="278" t="s">
        <v>683</v>
      </c>
      <c r="C33" s="278" t="s">
        <v>684</v>
      </c>
      <c r="D33" s="195" t="s">
        <v>174</v>
      </c>
      <c r="E33" s="277" t="s">
        <v>685</v>
      </c>
      <c r="F33" s="198" t="s">
        <v>686</v>
      </c>
      <c r="G33" s="199" t="s">
        <v>687</v>
      </c>
      <c r="H33" s="377" t="s">
        <v>519</v>
      </c>
      <c r="I33" s="187" t="s">
        <v>688</v>
      </c>
      <c r="J33" s="185" t="s">
        <v>548</v>
      </c>
      <c r="K33" s="378">
        <v>0.6</v>
      </c>
      <c r="L33" s="278" t="s">
        <v>549</v>
      </c>
      <c r="M33" s="378">
        <v>0.6</v>
      </c>
      <c r="N33" s="379" t="s">
        <v>131</v>
      </c>
      <c r="O33" s="205">
        <v>0.36</v>
      </c>
      <c r="P33" s="286" t="s">
        <v>689</v>
      </c>
      <c r="Q33" s="380" t="s">
        <v>690</v>
      </c>
      <c r="R33" s="199" t="s">
        <v>691</v>
      </c>
      <c r="S33" s="194" t="s">
        <v>679</v>
      </c>
      <c r="T33" s="185" t="s">
        <v>94</v>
      </c>
      <c r="U33" s="205">
        <v>0.25</v>
      </c>
      <c r="V33" s="205">
        <v>0.25</v>
      </c>
      <c r="W33" s="221" t="s">
        <v>526</v>
      </c>
      <c r="X33" s="221" t="s">
        <v>527</v>
      </c>
      <c r="Y33" s="185" t="s">
        <v>528</v>
      </c>
      <c r="Z33" s="204">
        <v>0.3</v>
      </c>
      <c r="AA33" s="379" t="s">
        <v>529</v>
      </c>
      <c r="AB33" s="204">
        <v>0.2</v>
      </c>
      <c r="AC33" s="185" t="s">
        <v>549</v>
      </c>
      <c r="AD33" s="204">
        <v>0.6</v>
      </c>
      <c r="AE33" s="379" t="s">
        <v>131</v>
      </c>
      <c r="AF33" s="381" t="s">
        <v>98</v>
      </c>
      <c r="AG33" s="202" t="s">
        <v>95</v>
      </c>
      <c r="AH33" s="195" t="s">
        <v>692</v>
      </c>
      <c r="AI33" s="195" t="s">
        <v>95</v>
      </c>
      <c r="AJ33" s="195" t="s">
        <v>693</v>
      </c>
      <c r="AK33" s="279" t="s">
        <v>95</v>
      </c>
      <c r="AL33" s="279" t="s">
        <v>694</v>
      </c>
      <c r="AM33" s="195"/>
      <c r="AN33" s="195"/>
      <c r="AO33" s="250"/>
      <c r="AP33" s="195"/>
      <c r="AQ33" s="195"/>
      <c r="AR33" s="195"/>
      <c r="AS33" s="292"/>
    </row>
    <row r="34" spans="1:45" s="1" customFormat="1" ht="62.25" customHeight="1">
      <c r="A34" s="195" t="s">
        <v>188</v>
      </c>
      <c r="B34" s="195" t="s">
        <v>695</v>
      </c>
      <c r="C34" s="195" t="s">
        <v>190</v>
      </c>
      <c r="D34" s="195" t="s">
        <v>191</v>
      </c>
      <c r="E34" s="278" t="s">
        <v>696</v>
      </c>
      <c r="F34" s="278" t="s">
        <v>697</v>
      </c>
      <c r="G34" s="278" t="s">
        <v>698</v>
      </c>
      <c r="H34" s="221" t="s">
        <v>519</v>
      </c>
      <c r="I34" s="278" t="s">
        <v>520</v>
      </c>
      <c r="J34" s="195" t="s">
        <v>548</v>
      </c>
      <c r="K34" s="283">
        <v>0.6</v>
      </c>
      <c r="L34" s="195" t="s">
        <v>522</v>
      </c>
      <c r="M34" s="283">
        <v>0.8</v>
      </c>
      <c r="N34" s="221" t="s">
        <v>530</v>
      </c>
      <c r="O34" s="281">
        <v>0.48</v>
      </c>
      <c r="P34" s="286" t="s">
        <v>699</v>
      </c>
      <c r="Q34" s="250" t="s">
        <v>700</v>
      </c>
      <c r="R34" s="250" t="s">
        <v>701</v>
      </c>
      <c r="S34" s="195" t="s">
        <v>93</v>
      </c>
      <c r="T34" s="195" t="s">
        <v>94</v>
      </c>
      <c r="U34" s="281">
        <v>0.25</v>
      </c>
      <c r="V34" s="281">
        <v>0.15</v>
      </c>
      <c r="W34" s="221" t="s">
        <v>526</v>
      </c>
      <c r="X34" s="221" t="s">
        <v>527</v>
      </c>
      <c r="Y34" s="221" t="s">
        <v>528</v>
      </c>
      <c r="Z34" s="280">
        <v>0.36</v>
      </c>
      <c r="AA34" s="221" t="s">
        <v>529</v>
      </c>
      <c r="AB34" s="280">
        <v>0.2</v>
      </c>
      <c r="AC34" s="195" t="s">
        <v>549</v>
      </c>
      <c r="AD34" s="280">
        <v>0.6</v>
      </c>
      <c r="AE34" s="221" t="s">
        <v>131</v>
      </c>
      <c r="AF34" s="221" t="s">
        <v>98</v>
      </c>
      <c r="AG34" s="195" t="s">
        <v>95</v>
      </c>
      <c r="AH34" s="195" t="s">
        <v>702</v>
      </c>
      <c r="AI34" s="195" t="s">
        <v>95</v>
      </c>
      <c r="AJ34" s="195" t="s">
        <v>703</v>
      </c>
      <c r="AK34" s="279" t="s">
        <v>95</v>
      </c>
      <c r="AL34" s="279" t="s">
        <v>704</v>
      </c>
      <c r="AM34" s="195"/>
      <c r="AN34" s="195"/>
      <c r="AO34" s="250"/>
      <c r="AP34" s="195"/>
      <c r="AQ34" s="195"/>
      <c r="AR34" s="195"/>
      <c r="AS34" s="292"/>
    </row>
    <row r="35" spans="1:45" s="1" customFormat="1" ht="54.75" customHeight="1">
      <c r="A35" s="195" t="s">
        <v>188</v>
      </c>
      <c r="B35" s="195" t="s">
        <v>705</v>
      </c>
      <c r="C35" s="195" t="s">
        <v>190</v>
      </c>
      <c r="D35" s="195" t="s">
        <v>191</v>
      </c>
      <c r="E35" s="278" t="s">
        <v>706</v>
      </c>
      <c r="F35" s="278" t="s">
        <v>707</v>
      </c>
      <c r="G35" s="278" t="s">
        <v>708</v>
      </c>
      <c r="H35" s="221" t="s">
        <v>519</v>
      </c>
      <c r="I35" s="278" t="s">
        <v>520</v>
      </c>
      <c r="J35" s="195" t="s">
        <v>548</v>
      </c>
      <c r="K35" s="280">
        <v>0.6</v>
      </c>
      <c r="L35" s="195" t="s">
        <v>522</v>
      </c>
      <c r="M35" s="280">
        <v>0.8</v>
      </c>
      <c r="N35" s="221" t="s">
        <v>530</v>
      </c>
      <c r="O35" s="281">
        <v>0.48</v>
      </c>
      <c r="P35" s="288" t="s">
        <v>709</v>
      </c>
      <c r="Q35" s="250" t="s">
        <v>700</v>
      </c>
      <c r="R35" s="195" t="s">
        <v>710</v>
      </c>
      <c r="S35" s="195" t="s">
        <v>93</v>
      </c>
      <c r="T35" s="195" t="s">
        <v>94</v>
      </c>
      <c r="U35" s="281">
        <v>0.25</v>
      </c>
      <c r="V35" s="281">
        <v>0.15</v>
      </c>
      <c r="W35" s="221" t="s">
        <v>553</v>
      </c>
      <c r="X35" s="221" t="s">
        <v>527</v>
      </c>
      <c r="Y35" s="221" t="s">
        <v>528</v>
      </c>
      <c r="Z35" s="280">
        <v>0.36</v>
      </c>
      <c r="AA35" s="221" t="s">
        <v>529</v>
      </c>
      <c r="AB35" s="280">
        <v>0.2</v>
      </c>
      <c r="AC35" s="195" t="s">
        <v>549</v>
      </c>
      <c r="AD35" s="280">
        <v>0.6</v>
      </c>
      <c r="AE35" s="221" t="s">
        <v>131</v>
      </c>
      <c r="AF35" s="221" t="s">
        <v>98</v>
      </c>
      <c r="AG35" s="195" t="s">
        <v>95</v>
      </c>
      <c r="AH35" s="195" t="s">
        <v>711</v>
      </c>
      <c r="AI35" s="195" t="s">
        <v>95</v>
      </c>
      <c r="AJ35" s="195" t="s">
        <v>712</v>
      </c>
      <c r="AK35" s="279" t="s">
        <v>95</v>
      </c>
      <c r="AL35" s="279" t="s">
        <v>713</v>
      </c>
      <c r="AM35" s="195"/>
      <c r="AN35" s="195"/>
      <c r="AO35" s="250"/>
      <c r="AP35" s="195"/>
      <c r="AQ35" s="195"/>
      <c r="AR35" s="195"/>
      <c r="AS35" s="292"/>
    </row>
    <row r="36" spans="1:45" s="1" customFormat="1" ht="54" customHeight="1">
      <c r="A36" s="195" t="s">
        <v>188</v>
      </c>
      <c r="B36" s="195" t="s">
        <v>714</v>
      </c>
      <c r="C36" s="195" t="s">
        <v>190</v>
      </c>
      <c r="D36" s="195" t="s">
        <v>191</v>
      </c>
      <c r="E36" s="278" t="s">
        <v>715</v>
      </c>
      <c r="F36" s="278" t="s">
        <v>716</v>
      </c>
      <c r="G36" s="278" t="s">
        <v>717</v>
      </c>
      <c r="H36" s="278" t="s">
        <v>519</v>
      </c>
      <c r="I36" s="278" t="s">
        <v>520</v>
      </c>
      <c r="J36" s="195" t="s">
        <v>521</v>
      </c>
      <c r="K36" s="280">
        <v>0.8</v>
      </c>
      <c r="L36" s="195" t="s">
        <v>522</v>
      </c>
      <c r="M36" s="280">
        <v>0.8</v>
      </c>
      <c r="N36" s="221" t="s">
        <v>113</v>
      </c>
      <c r="O36" s="281">
        <v>0.64</v>
      </c>
      <c r="P36" s="195" t="s">
        <v>718</v>
      </c>
      <c r="Q36" s="250" t="s">
        <v>152</v>
      </c>
      <c r="R36" s="195" t="s">
        <v>719</v>
      </c>
      <c r="S36" s="195" t="s">
        <v>93</v>
      </c>
      <c r="T36" s="195" t="s">
        <v>94</v>
      </c>
      <c r="U36" s="281">
        <v>0.25</v>
      </c>
      <c r="V36" s="281">
        <v>0.15</v>
      </c>
      <c r="W36" s="221" t="s">
        <v>553</v>
      </c>
      <c r="X36" s="221" t="s">
        <v>527</v>
      </c>
      <c r="Y36" s="221" t="s">
        <v>528</v>
      </c>
      <c r="Z36" s="280">
        <v>0.48</v>
      </c>
      <c r="AA36" s="221" t="s">
        <v>548</v>
      </c>
      <c r="AB36" s="280">
        <v>0.4</v>
      </c>
      <c r="AC36" s="195" t="s">
        <v>549</v>
      </c>
      <c r="AD36" s="280">
        <v>0.6</v>
      </c>
      <c r="AE36" s="221" t="s">
        <v>131</v>
      </c>
      <c r="AF36" s="221" t="s">
        <v>98</v>
      </c>
      <c r="AG36" s="195" t="s">
        <v>95</v>
      </c>
      <c r="AH36" s="195" t="s">
        <v>720</v>
      </c>
      <c r="AI36" s="195" t="s">
        <v>95</v>
      </c>
      <c r="AJ36" s="195" t="s">
        <v>721</v>
      </c>
      <c r="AK36" s="279" t="s">
        <v>95</v>
      </c>
      <c r="AL36" s="195" t="s">
        <v>722</v>
      </c>
      <c r="AM36" s="276"/>
      <c r="AN36" s="250"/>
      <c r="AO36" s="250"/>
      <c r="AP36" s="250"/>
      <c r="AQ36" s="250"/>
      <c r="AR36" s="250"/>
      <c r="AS36" s="292"/>
    </row>
    <row r="37" spans="1:45" s="1" customFormat="1" ht="78.75" customHeight="1">
      <c r="A37" s="278" t="s">
        <v>200</v>
      </c>
      <c r="B37" s="278" t="s">
        <v>723</v>
      </c>
      <c r="C37" s="195" t="s">
        <v>202</v>
      </c>
      <c r="D37" s="195" t="s">
        <v>203</v>
      </c>
      <c r="E37" s="278" t="s">
        <v>696</v>
      </c>
      <c r="F37" s="278" t="s">
        <v>697</v>
      </c>
      <c r="G37" s="278" t="s">
        <v>698</v>
      </c>
      <c r="H37" s="221" t="s">
        <v>519</v>
      </c>
      <c r="I37" s="278" t="s">
        <v>520</v>
      </c>
      <c r="J37" s="195" t="s">
        <v>548</v>
      </c>
      <c r="K37" s="283">
        <v>0.6</v>
      </c>
      <c r="L37" s="195" t="s">
        <v>522</v>
      </c>
      <c r="M37" s="283">
        <v>0.8</v>
      </c>
      <c r="N37" s="221" t="s">
        <v>530</v>
      </c>
      <c r="O37" s="281">
        <v>0.48</v>
      </c>
      <c r="P37" s="195" t="s">
        <v>724</v>
      </c>
      <c r="Q37" s="250" t="s">
        <v>700</v>
      </c>
      <c r="R37" s="250" t="s">
        <v>701</v>
      </c>
      <c r="S37" s="195" t="s">
        <v>93</v>
      </c>
      <c r="T37" s="195" t="s">
        <v>94</v>
      </c>
      <c r="U37" s="281">
        <v>0.25</v>
      </c>
      <c r="V37" s="281">
        <v>0.15</v>
      </c>
      <c r="W37" s="221" t="s">
        <v>526</v>
      </c>
      <c r="X37" s="221" t="s">
        <v>527</v>
      </c>
      <c r="Y37" s="221" t="s">
        <v>528</v>
      </c>
      <c r="Z37" s="280">
        <v>0.36</v>
      </c>
      <c r="AA37" s="221" t="s">
        <v>529</v>
      </c>
      <c r="AB37" s="280">
        <v>0.2</v>
      </c>
      <c r="AC37" s="195" t="s">
        <v>549</v>
      </c>
      <c r="AD37" s="280">
        <v>0.6</v>
      </c>
      <c r="AE37" s="221" t="s">
        <v>131</v>
      </c>
      <c r="AF37" s="221" t="s">
        <v>98</v>
      </c>
      <c r="AG37" s="195" t="s">
        <v>95</v>
      </c>
      <c r="AH37" s="195" t="s">
        <v>725</v>
      </c>
      <c r="AI37" s="195" t="s">
        <v>95</v>
      </c>
      <c r="AJ37" s="195" t="s">
        <v>726</v>
      </c>
      <c r="AK37" s="279" t="s">
        <v>95</v>
      </c>
      <c r="AL37" s="195" t="s">
        <v>727</v>
      </c>
      <c r="AM37" s="276"/>
      <c r="AN37" s="250"/>
      <c r="AO37" s="250"/>
      <c r="AP37" s="250"/>
      <c r="AQ37" s="250"/>
      <c r="AR37" s="250"/>
      <c r="AS37" s="292"/>
    </row>
    <row r="38" spans="1:45" s="1" customFormat="1" ht="62.25" customHeight="1">
      <c r="A38" s="278" t="s">
        <v>200</v>
      </c>
      <c r="B38" s="278" t="s">
        <v>728</v>
      </c>
      <c r="C38" s="195" t="s">
        <v>202</v>
      </c>
      <c r="D38" s="195" t="s">
        <v>203</v>
      </c>
      <c r="E38" s="278" t="s">
        <v>706</v>
      </c>
      <c r="F38" s="278" t="s">
        <v>707</v>
      </c>
      <c r="G38" s="278" t="s">
        <v>708</v>
      </c>
      <c r="H38" s="221" t="s">
        <v>519</v>
      </c>
      <c r="I38" s="278" t="s">
        <v>520</v>
      </c>
      <c r="J38" s="195" t="s">
        <v>548</v>
      </c>
      <c r="K38" s="280">
        <v>0.6</v>
      </c>
      <c r="L38" s="195" t="s">
        <v>522</v>
      </c>
      <c r="M38" s="280">
        <v>0.8</v>
      </c>
      <c r="N38" s="221" t="s">
        <v>530</v>
      </c>
      <c r="O38" s="281">
        <v>0.48</v>
      </c>
      <c r="P38" s="195" t="s">
        <v>729</v>
      </c>
      <c r="Q38" s="250" t="s">
        <v>700</v>
      </c>
      <c r="R38" s="195" t="s">
        <v>710</v>
      </c>
      <c r="S38" s="195" t="s">
        <v>93</v>
      </c>
      <c r="T38" s="195" t="s">
        <v>94</v>
      </c>
      <c r="U38" s="281">
        <v>0.25</v>
      </c>
      <c r="V38" s="281">
        <v>0.15</v>
      </c>
      <c r="W38" s="221" t="s">
        <v>553</v>
      </c>
      <c r="X38" s="221" t="s">
        <v>527</v>
      </c>
      <c r="Y38" s="221" t="s">
        <v>528</v>
      </c>
      <c r="Z38" s="280">
        <v>0.36</v>
      </c>
      <c r="AA38" s="221" t="s">
        <v>529</v>
      </c>
      <c r="AB38" s="280">
        <v>0.2</v>
      </c>
      <c r="AC38" s="195" t="s">
        <v>549</v>
      </c>
      <c r="AD38" s="280">
        <v>0.6</v>
      </c>
      <c r="AE38" s="221" t="s">
        <v>131</v>
      </c>
      <c r="AF38" s="221" t="s">
        <v>98</v>
      </c>
      <c r="AG38" s="250" t="s">
        <v>95</v>
      </c>
      <c r="AH38" s="195" t="s">
        <v>730</v>
      </c>
      <c r="AI38" s="195" t="s">
        <v>95</v>
      </c>
      <c r="AJ38" s="195" t="s">
        <v>731</v>
      </c>
      <c r="AK38" s="279" t="s">
        <v>95</v>
      </c>
      <c r="AL38" s="195" t="s">
        <v>732</v>
      </c>
      <c r="AM38" s="195"/>
      <c r="AN38" s="195"/>
      <c r="AO38" s="250"/>
      <c r="AP38" s="250"/>
      <c r="AQ38" s="250"/>
      <c r="AR38" s="250"/>
      <c r="AS38" s="292"/>
    </row>
    <row r="39" spans="1:45" s="1" customFormat="1" ht="46.5" customHeight="1">
      <c r="A39" s="278" t="s">
        <v>200</v>
      </c>
      <c r="B39" s="278" t="s">
        <v>733</v>
      </c>
      <c r="C39" s="195" t="s">
        <v>202</v>
      </c>
      <c r="D39" s="195" t="s">
        <v>203</v>
      </c>
      <c r="E39" s="278" t="s">
        <v>715</v>
      </c>
      <c r="F39" s="278" t="s">
        <v>716</v>
      </c>
      <c r="G39" s="278" t="s">
        <v>717</v>
      </c>
      <c r="H39" s="278" t="s">
        <v>519</v>
      </c>
      <c r="I39" s="278" t="s">
        <v>520</v>
      </c>
      <c r="J39" s="195" t="s">
        <v>521</v>
      </c>
      <c r="K39" s="280">
        <v>0.8</v>
      </c>
      <c r="L39" s="195" t="s">
        <v>522</v>
      </c>
      <c r="M39" s="280">
        <v>0.8</v>
      </c>
      <c r="N39" s="221" t="s">
        <v>113</v>
      </c>
      <c r="O39" s="281">
        <v>0.64</v>
      </c>
      <c r="P39" s="195" t="s">
        <v>734</v>
      </c>
      <c r="Q39" s="250" t="s">
        <v>152</v>
      </c>
      <c r="R39" s="195" t="s">
        <v>719</v>
      </c>
      <c r="S39" s="195" t="s">
        <v>93</v>
      </c>
      <c r="T39" s="195" t="s">
        <v>94</v>
      </c>
      <c r="U39" s="281">
        <v>0.25</v>
      </c>
      <c r="V39" s="281">
        <v>0.15</v>
      </c>
      <c r="W39" s="221" t="s">
        <v>553</v>
      </c>
      <c r="X39" s="221" t="s">
        <v>527</v>
      </c>
      <c r="Y39" s="221" t="s">
        <v>528</v>
      </c>
      <c r="Z39" s="280">
        <v>0.48</v>
      </c>
      <c r="AA39" s="221" t="s">
        <v>548</v>
      </c>
      <c r="AB39" s="280">
        <v>0.4</v>
      </c>
      <c r="AC39" s="195" t="s">
        <v>549</v>
      </c>
      <c r="AD39" s="280">
        <v>0.6</v>
      </c>
      <c r="AE39" s="221" t="s">
        <v>131</v>
      </c>
      <c r="AF39" s="221" t="s">
        <v>98</v>
      </c>
      <c r="AG39" s="250" t="s">
        <v>95</v>
      </c>
      <c r="AH39" s="195" t="s">
        <v>735</v>
      </c>
      <c r="AI39" s="195" t="s">
        <v>95</v>
      </c>
      <c r="AJ39" s="195" t="s">
        <v>736</v>
      </c>
      <c r="AK39" s="279" t="s">
        <v>95</v>
      </c>
      <c r="AL39" s="195" t="s">
        <v>737</v>
      </c>
      <c r="AM39" s="195"/>
      <c r="AN39" s="195"/>
      <c r="AO39" s="250"/>
      <c r="AP39" s="250"/>
      <c r="AQ39" s="250"/>
      <c r="AR39" s="250"/>
      <c r="AS39" s="292"/>
    </row>
    <row r="40" spans="1:45" s="1" customFormat="1" ht="49.5" customHeight="1">
      <c r="A40" s="195" t="s">
        <v>208</v>
      </c>
      <c r="B40" s="195" t="s">
        <v>738</v>
      </c>
      <c r="C40" s="195" t="s">
        <v>210</v>
      </c>
      <c r="D40" s="195" t="s">
        <v>739</v>
      </c>
      <c r="E40" s="195" t="s">
        <v>740</v>
      </c>
      <c r="F40" s="195" t="s">
        <v>741</v>
      </c>
      <c r="G40" s="195" t="s">
        <v>742</v>
      </c>
      <c r="H40" s="250" t="s">
        <v>519</v>
      </c>
      <c r="I40" s="195" t="s">
        <v>743</v>
      </c>
      <c r="J40" s="195" t="s">
        <v>548</v>
      </c>
      <c r="K40" s="280">
        <v>0.6</v>
      </c>
      <c r="L40" s="195" t="s">
        <v>522</v>
      </c>
      <c r="M40" s="280">
        <v>0.8</v>
      </c>
      <c r="N40" s="221" t="s">
        <v>744</v>
      </c>
      <c r="O40" s="281">
        <v>0.48</v>
      </c>
      <c r="P40" s="195" t="s">
        <v>745</v>
      </c>
      <c r="Q40" s="250" t="s">
        <v>302</v>
      </c>
      <c r="R40" s="195" t="s">
        <v>746</v>
      </c>
      <c r="S40" s="195" t="s">
        <v>93</v>
      </c>
      <c r="T40" s="195" t="s">
        <v>94</v>
      </c>
      <c r="U40" s="281">
        <v>0.25</v>
      </c>
      <c r="V40" s="281">
        <v>0.15</v>
      </c>
      <c r="W40" s="195" t="s">
        <v>553</v>
      </c>
      <c r="X40" s="195" t="s">
        <v>527</v>
      </c>
      <c r="Y40" s="195" t="s">
        <v>528</v>
      </c>
      <c r="Z40" s="280">
        <v>0.36</v>
      </c>
      <c r="AA40" s="250" t="s">
        <v>529</v>
      </c>
      <c r="AB40" s="280">
        <v>0.2</v>
      </c>
      <c r="AC40" s="195" t="s">
        <v>645</v>
      </c>
      <c r="AD40" s="280">
        <v>1</v>
      </c>
      <c r="AE40" s="221" t="s">
        <v>113</v>
      </c>
      <c r="AF40" s="250" t="s">
        <v>98</v>
      </c>
      <c r="AG40" s="250" t="s">
        <v>95</v>
      </c>
      <c r="AH40" s="195" t="s">
        <v>221</v>
      </c>
      <c r="AI40" s="195" t="s">
        <v>95</v>
      </c>
      <c r="AJ40" s="195" t="s">
        <v>222</v>
      </c>
      <c r="AK40" s="195" t="s">
        <v>95</v>
      </c>
      <c r="AL40" s="195" t="s">
        <v>747</v>
      </c>
      <c r="AM40" s="195"/>
      <c r="AN40" s="195"/>
      <c r="AO40" s="250"/>
      <c r="AP40" s="250"/>
      <c r="AQ40" s="250"/>
      <c r="AR40" s="250"/>
      <c r="AS40" s="292"/>
    </row>
    <row r="41" spans="1:45" s="1" customFormat="1" ht="63.75" customHeight="1">
      <c r="A41" s="278" t="s">
        <v>208</v>
      </c>
      <c r="B41" s="278" t="s">
        <v>748</v>
      </c>
      <c r="C41" s="278" t="s">
        <v>210</v>
      </c>
      <c r="D41" s="278" t="s">
        <v>739</v>
      </c>
      <c r="E41" s="278" t="s">
        <v>749</v>
      </c>
      <c r="F41" s="195" t="s">
        <v>750</v>
      </c>
      <c r="G41" s="195" t="s">
        <v>751</v>
      </c>
      <c r="H41" s="221" t="s">
        <v>519</v>
      </c>
      <c r="I41" s="278" t="s">
        <v>743</v>
      </c>
      <c r="J41" s="250" t="s">
        <v>521</v>
      </c>
      <c r="K41" s="280">
        <v>0.8</v>
      </c>
      <c r="L41" s="250" t="s">
        <v>522</v>
      </c>
      <c r="M41" s="280">
        <v>0.8</v>
      </c>
      <c r="N41" s="221" t="s">
        <v>744</v>
      </c>
      <c r="O41" s="281">
        <v>0.64</v>
      </c>
      <c r="P41" s="195" t="s">
        <v>752</v>
      </c>
      <c r="Q41" s="278" t="s">
        <v>99</v>
      </c>
      <c r="R41" s="278" t="s">
        <v>753</v>
      </c>
      <c r="S41" s="250" t="s">
        <v>93</v>
      </c>
      <c r="T41" s="250" t="s">
        <v>94</v>
      </c>
      <c r="U41" s="281">
        <v>0.25</v>
      </c>
      <c r="V41" s="281">
        <v>0.15</v>
      </c>
      <c r="W41" s="250" t="s">
        <v>754</v>
      </c>
      <c r="X41" s="250" t="s">
        <v>527</v>
      </c>
      <c r="Y41" s="250" t="s">
        <v>528</v>
      </c>
      <c r="Z41" s="280">
        <v>0.36</v>
      </c>
      <c r="AA41" s="221" t="s">
        <v>529</v>
      </c>
      <c r="AB41" s="280">
        <v>0.2</v>
      </c>
      <c r="AC41" s="250" t="s">
        <v>549</v>
      </c>
      <c r="AD41" s="280">
        <v>0.6</v>
      </c>
      <c r="AE41" s="221" t="s">
        <v>549</v>
      </c>
      <c r="AF41" s="250" t="s">
        <v>98</v>
      </c>
      <c r="AG41" s="195" t="s">
        <v>95</v>
      </c>
      <c r="AH41" s="277" t="s">
        <v>755</v>
      </c>
      <c r="AI41" s="195" t="s">
        <v>95</v>
      </c>
      <c r="AJ41" s="195" t="s">
        <v>756</v>
      </c>
      <c r="AK41" s="279" t="s">
        <v>95</v>
      </c>
      <c r="AL41" s="195" t="s">
        <v>757</v>
      </c>
      <c r="AM41" s="277"/>
      <c r="AN41" s="250"/>
      <c r="AO41" s="250"/>
      <c r="AP41" s="277"/>
      <c r="AQ41" s="277"/>
      <c r="AR41" s="277"/>
      <c r="AS41" s="292"/>
    </row>
    <row r="42" spans="1:45" s="1" customFormat="1" ht="66" customHeight="1">
      <c r="A42" s="278" t="s">
        <v>208</v>
      </c>
      <c r="B42" s="195" t="s">
        <v>758</v>
      </c>
      <c r="C42" s="195" t="s">
        <v>210</v>
      </c>
      <c r="D42" s="195" t="s">
        <v>739</v>
      </c>
      <c r="E42" s="195" t="s">
        <v>759</v>
      </c>
      <c r="F42" s="195" t="s">
        <v>760</v>
      </c>
      <c r="G42" s="195" t="s">
        <v>761</v>
      </c>
      <c r="H42" s="250" t="s">
        <v>762</v>
      </c>
      <c r="I42" s="278" t="s">
        <v>743</v>
      </c>
      <c r="J42" s="250" t="s">
        <v>521</v>
      </c>
      <c r="K42" s="283">
        <v>0.8</v>
      </c>
      <c r="L42" s="250" t="s">
        <v>645</v>
      </c>
      <c r="M42" s="280">
        <v>1</v>
      </c>
      <c r="N42" s="221" t="s">
        <v>763</v>
      </c>
      <c r="O42" s="281">
        <v>0.8</v>
      </c>
      <c r="P42" s="195" t="s">
        <v>764</v>
      </c>
      <c r="Q42" s="278" t="s">
        <v>99</v>
      </c>
      <c r="R42" s="195" t="s">
        <v>765</v>
      </c>
      <c r="S42" s="250" t="s">
        <v>93</v>
      </c>
      <c r="T42" s="250" t="s">
        <v>94</v>
      </c>
      <c r="U42" s="281">
        <v>0.25</v>
      </c>
      <c r="V42" s="281">
        <v>0.15</v>
      </c>
      <c r="W42" s="250" t="s">
        <v>553</v>
      </c>
      <c r="X42" s="250" t="s">
        <v>527</v>
      </c>
      <c r="Y42" s="250" t="s">
        <v>528</v>
      </c>
      <c r="Z42" s="280">
        <v>0.48</v>
      </c>
      <c r="AA42" s="221" t="s">
        <v>548</v>
      </c>
      <c r="AB42" s="280">
        <v>0.4</v>
      </c>
      <c r="AC42" s="250" t="s">
        <v>549</v>
      </c>
      <c r="AD42" s="280">
        <v>0.6</v>
      </c>
      <c r="AE42" s="221" t="s">
        <v>549</v>
      </c>
      <c r="AF42" s="250" t="s">
        <v>98</v>
      </c>
      <c r="AG42" s="195" t="s">
        <v>95</v>
      </c>
      <c r="AH42" s="195" t="s">
        <v>766</v>
      </c>
      <c r="AI42" s="195" t="s">
        <v>95</v>
      </c>
      <c r="AJ42" s="195" t="s">
        <v>767</v>
      </c>
      <c r="AK42" s="279" t="s">
        <v>95</v>
      </c>
      <c r="AL42" s="195" t="s">
        <v>768</v>
      </c>
      <c r="AM42" s="277"/>
      <c r="AN42" s="250"/>
      <c r="AO42" s="250"/>
      <c r="AP42" s="277"/>
      <c r="AQ42" s="277"/>
      <c r="AR42" s="277"/>
      <c r="AS42" s="292"/>
    </row>
    <row r="43" spans="1:45" s="1" customFormat="1" ht="92.25" customHeight="1">
      <c r="A43" s="278" t="s">
        <v>223</v>
      </c>
      <c r="B43" s="278" t="s">
        <v>769</v>
      </c>
      <c r="C43" s="278" t="s">
        <v>770</v>
      </c>
      <c r="D43" s="278" t="s">
        <v>226</v>
      </c>
      <c r="E43" s="278" t="s">
        <v>771</v>
      </c>
      <c r="F43" s="195" t="s">
        <v>772</v>
      </c>
      <c r="G43" s="278" t="s">
        <v>773</v>
      </c>
      <c r="H43" s="221" t="s">
        <v>519</v>
      </c>
      <c r="I43" s="278" t="s">
        <v>520</v>
      </c>
      <c r="J43" s="250" t="s">
        <v>521</v>
      </c>
      <c r="K43" s="280">
        <v>0.8</v>
      </c>
      <c r="L43" s="250" t="s">
        <v>522</v>
      </c>
      <c r="M43" s="280">
        <v>0.8</v>
      </c>
      <c r="N43" s="221" t="s">
        <v>113</v>
      </c>
      <c r="O43" s="281">
        <v>0.64</v>
      </c>
      <c r="P43" s="195" t="s">
        <v>774</v>
      </c>
      <c r="Q43" s="250" t="s">
        <v>775</v>
      </c>
      <c r="R43" s="289" t="s">
        <v>776</v>
      </c>
      <c r="S43" s="250" t="s">
        <v>93</v>
      </c>
      <c r="T43" s="250" t="s">
        <v>94</v>
      </c>
      <c r="U43" s="281">
        <v>0.25</v>
      </c>
      <c r="V43" s="281">
        <v>0.15</v>
      </c>
      <c r="W43" s="195" t="s">
        <v>553</v>
      </c>
      <c r="X43" s="195" t="s">
        <v>527</v>
      </c>
      <c r="Y43" s="195" t="s">
        <v>528</v>
      </c>
      <c r="Z43" s="280">
        <v>0.48</v>
      </c>
      <c r="AA43" s="221" t="s">
        <v>548</v>
      </c>
      <c r="AB43" s="280">
        <v>0.4</v>
      </c>
      <c r="AC43" s="250" t="s">
        <v>549</v>
      </c>
      <c r="AD43" s="280">
        <v>0.6</v>
      </c>
      <c r="AE43" s="221" t="s">
        <v>131</v>
      </c>
      <c r="AF43" s="250" t="s">
        <v>98</v>
      </c>
      <c r="AG43" s="195" t="s">
        <v>95</v>
      </c>
      <c r="AH43" s="195" t="s">
        <v>777</v>
      </c>
      <c r="AI43" s="195" t="s">
        <v>95</v>
      </c>
      <c r="AJ43" s="195" t="s">
        <v>778</v>
      </c>
      <c r="AK43" s="279" t="s">
        <v>95</v>
      </c>
      <c r="AL43" s="195" t="s">
        <v>779</v>
      </c>
      <c r="AM43" s="195"/>
      <c r="AN43" s="195"/>
      <c r="AO43" s="250"/>
      <c r="AP43" s="277"/>
      <c r="AQ43" s="277"/>
      <c r="AR43" s="277"/>
      <c r="AS43" s="292"/>
    </row>
    <row r="44" spans="1:45" s="1" customFormat="1" ht="62.25" customHeight="1">
      <c r="A44" s="278" t="s">
        <v>223</v>
      </c>
      <c r="B44" s="278" t="s">
        <v>780</v>
      </c>
      <c r="C44" s="278" t="s">
        <v>770</v>
      </c>
      <c r="D44" s="278" t="s">
        <v>226</v>
      </c>
      <c r="E44" s="278" t="s">
        <v>781</v>
      </c>
      <c r="F44" s="195" t="s">
        <v>772</v>
      </c>
      <c r="G44" s="278" t="s">
        <v>782</v>
      </c>
      <c r="H44" s="221" t="s">
        <v>519</v>
      </c>
      <c r="I44" s="278" t="s">
        <v>520</v>
      </c>
      <c r="J44" s="195" t="s">
        <v>548</v>
      </c>
      <c r="K44" s="283">
        <v>0.6</v>
      </c>
      <c r="L44" s="195" t="s">
        <v>549</v>
      </c>
      <c r="M44" s="283">
        <v>0.6</v>
      </c>
      <c r="N44" s="221" t="s">
        <v>131</v>
      </c>
      <c r="O44" s="281">
        <v>0.36</v>
      </c>
      <c r="P44" s="195" t="s">
        <v>783</v>
      </c>
      <c r="Q44" s="250" t="s">
        <v>784</v>
      </c>
      <c r="R44" s="289" t="s">
        <v>785</v>
      </c>
      <c r="S44" s="195" t="s">
        <v>93</v>
      </c>
      <c r="T44" s="195" t="s">
        <v>94</v>
      </c>
      <c r="U44" s="281">
        <v>0.25</v>
      </c>
      <c r="V44" s="281">
        <v>0.15</v>
      </c>
      <c r="W44" s="195" t="s">
        <v>526</v>
      </c>
      <c r="X44" s="195" t="s">
        <v>527</v>
      </c>
      <c r="Y44" s="195" t="s">
        <v>528</v>
      </c>
      <c r="Z44" s="280">
        <v>0.36</v>
      </c>
      <c r="AA44" s="221" t="s">
        <v>529</v>
      </c>
      <c r="AB44" s="280">
        <v>0.2</v>
      </c>
      <c r="AC44" s="195" t="s">
        <v>554</v>
      </c>
      <c r="AD44" s="280">
        <v>0.4</v>
      </c>
      <c r="AE44" s="221" t="s">
        <v>555</v>
      </c>
      <c r="AF44" s="250" t="s">
        <v>98</v>
      </c>
      <c r="AG44" s="195" t="s">
        <v>95</v>
      </c>
      <c r="AH44" s="195" t="s">
        <v>786</v>
      </c>
      <c r="AI44" s="195" t="s">
        <v>95</v>
      </c>
      <c r="AJ44" s="195" t="s">
        <v>787</v>
      </c>
      <c r="AK44" s="279" t="s">
        <v>95</v>
      </c>
      <c r="AL44" s="279" t="s">
        <v>788</v>
      </c>
      <c r="AM44" s="279"/>
      <c r="AN44" s="195"/>
      <c r="AO44" s="250"/>
      <c r="AP44" s="277"/>
      <c r="AQ44" s="277"/>
      <c r="AR44" s="277"/>
      <c r="AS44" s="292"/>
    </row>
    <row r="45" spans="1:45" s="1" customFormat="1" ht="77.25" customHeight="1">
      <c r="A45" s="278" t="s">
        <v>223</v>
      </c>
      <c r="B45" s="278" t="s">
        <v>789</v>
      </c>
      <c r="C45" s="278" t="s">
        <v>770</v>
      </c>
      <c r="D45" s="278" t="s">
        <v>226</v>
      </c>
      <c r="E45" s="278" t="s">
        <v>790</v>
      </c>
      <c r="F45" s="195" t="s">
        <v>791</v>
      </c>
      <c r="G45" s="278" t="s">
        <v>792</v>
      </c>
      <c r="H45" s="221" t="s">
        <v>519</v>
      </c>
      <c r="I45" s="278" t="s">
        <v>520</v>
      </c>
      <c r="J45" s="195" t="s">
        <v>548</v>
      </c>
      <c r="K45" s="283">
        <v>0.6</v>
      </c>
      <c r="L45" s="195" t="s">
        <v>549</v>
      </c>
      <c r="M45" s="283">
        <v>0.6</v>
      </c>
      <c r="N45" s="221" t="s">
        <v>131</v>
      </c>
      <c r="O45" s="281">
        <v>0.36</v>
      </c>
      <c r="P45" s="195" t="s">
        <v>793</v>
      </c>
      <c r="Q45" s="250" t="s">
        <v>794</v>
      </c>
      <c r="R45" s="289" t="s">
        <v>795</v>
      </c>
      <c r="S45" s="195" t="s">
        <v>93</v>
      </c>
      <c r="T45" s="195" t="s">
        <v>94</v>
      </c>
      <c r="U45" s="281">
        <v>0.25</v>
      </c>
      <c r="V45" s="281">
        <v>0.15</v>
      </c>
      <c r="W45" s="195" t="s">
        <v>526</v>
      </c>
      <c r="X45" s="195" t="s">
        <v>527</v>
      </c>
      <c r="Y45" s="195" t="s">
        <v>528</v>
      </c>
      <c r="Z45" s="280">
        <v>0.36</v>
      </c>
      <c r="AA45" s="221" t="s">
        <v>529</v>
      </c>
      <c r="AB45" s="280">
        <v>0.2</v>
      </c>
      <c r="AC45" s="195" t="s">
        <v>554</v>
      </c>
      <c r="AD45" s="280">
        <v>0.4</v>
      </c>
      <c r="AE45" s="221" t="s">
        <v>555</v>
      </c>
      <c r="AF45" s="250" t="s">
        <v>98</v>
      </c>
      <c r="AG45" s="195" t="s">
        <v>95</v>
      </c>
      <c r="AH45" s="278" t="s">
        <v>796</v>
      </c>
      <c r="AI45" s="195" t="s">
        <v>95</v>
      </c>
      <c r="AJ45" s="278" t="s">
        <v>797</v>
      </c>
      <c r="AK45" s="279" t="s">
        <v>95</v>
      </c>
      <c r="AL45" s="279" t="s">
        <v>798</v>
      </c>
      <c r="AM45" s="279"/>
      <c r="AN45" s="195"/>
      <c r="AO45" s="250"/>
      <c r="AP45" s="277"/>
      <c r="AQ45" s="277"/>
      <c r="AR45" s="277"/>
      <c r="AS45" s="292"/>
    </row>
    <row r="46" spans="1:45" s="1" customFormat="1" ht="69.75" customHeight="1">
      <c r="A46" s="278" t="s">
        <v>223</v>
      </c>
      <c r="B46" s="278" t="s">
        <v>799</v>
      </c>
      <c r="C46" s="383" t="s">
        <v>770</v>
      </c>
      <c r="D46" s="383" t="s">
        <v>226</v>
      </c>
      <c r="E46" s="383" t="s">
        <v>800</v>
      </c>
      <c r="F46" s="384" t="s">
        <v>801</v>
      </c>
      <c r="G46" s="383" t="s">
        <v>802</v>
      </c>
      <c r="H46" s="221" t="s">
        <v>519</v>
      </c>
      <c r="I46" s="385" t="s">
        <v>520</v>
      </c>
      <c r="J46" s="185" t="s">
        <v>548</v>
      </c>
      <c r="K46" s="378">
        <v>0.6</v>
      </c>
      <c r="L46" s="386" t="s">
        <v>549</v>
      </c>
      <c r="M46" s="378">
        <v>0.6</v>
      </c>
      <c r="N46" s="185" t="s">
        <v>549</v>
      </c>
      <c r="O46" s="281">
        <v>0.36</v>
      </c>
      <c r="P46" s="387" t="s">
        <v>793</v>
      </c>
      <c r="Q46" s="388" t="s">
        <v>794</v>
      </c>
      <c r="R46" s="389" t="s">
        <v>795</v>
      </c>
      <c r="S46" s="185" t="s">
        <v>93</v>
      </c>
      <c r="T46" s="185" t="s">
        <v>94</v>
      </c>
      <c r="U46" s="205">
        <v>0.25</v>
      </c>
      <c r="V46" s="205">
        <v>0.15</v>
      </c>
      <c r="W46" s="185" t="s">
        <v>526</v>
      </c>
      <c r="X46" s="185" t="s">
        <v>527</v>
      </c>
      <c r="Y46" s="185" t="s">
        <v>528</v>
      </c>
      <c r="Z46" s="204">
        <v>0.36</v>
      </c>
      <c r="AA46" s="379" t="s">
        <v>529</v>
      </c>
      <c r="AB46" s="204">
        <v>0.2</v>
      </c>
      <c r="AC46" s="185" t="s">
        <v>554</v>
      </c>
      <c r="AD46" s="204">
        <v>0.4</v>
      </c>
      <c r="AE46" s="379" t="s">
        <v>555</v>
      </c>
      <c r="AF46" s="381" t="s">
        <v>98</v>
      </c>
      <c r="AG46" s="101" t="s">
        <v>95</v>
      </c>
      <c r="AH46" s="278" t="s">
        <v>796</v>
      </c>
      <c r="AI46" s="195" t="s">
        <v>95</v>
      </c>
      <c r="AJ46" s="278" t="s">
        <v>803</v>
      </c>
      <c r="AK46" s="279" t="s">
        <v>95</v>
      </c>
      <c r="AL46" s="279" t="s">
        <v>804</v>
      </c>
      <c r="AM46" s="279"/>
      <c r="AN46" s="195"/>
      <c r="AO46" s="250"/>
      <c r="AP46" s="277"/>
      <c r="AQ46" s="277"/>
      <c r="AR46" s="277"/>
      <c r="AS46" s="292"/>
    </row>
    <row r="47" spans="1:45" s="299" customFormat="1" ht="60" customHeight="1">
      <c r="A47" s="301" t="s">
        <v>242</v>
      </c>
      <c r="B47" s="301" t="s">
        <v>805</v>
      </c>
      <c r="C47" s="302" t="s">
        <v>244</v>
      </c>
      <c r="D47" s="302" t="s">
        <v>245</v>
      </c>
      <c r="E47" s="302" t="s">
        <v>806</v>
      </c>
      <c r="F47" s="302" t="s">
        <v>807</v>
      </c>
      <c r="G47" s="302" t="s">
        <v>808</v>
      </c>
      <c r="H47" s="301" t="s">
        <v>519</v>
      </c>
      <c r="I47" s="302" t="s">
        <v>665</v>
      </c>
      <c r="J47" s="201" t="s">
        <v>548</v>
      </c>
      <c r="K47" s="303">
        <v>0.6</v>
      </c>
      <c r="L47" s="201" t="s">
        <v>522</v>
      </c>
      <c r="M47" s="303">
        <v>0.8</v>
      </c>
      <c r="N47" s="301" t="s">
        <v>530</v>
      </c>
      <c r="O47" s="304">
        <v>0.48</v>
      </c>
      <c r="P47" s="195" t="s">
        <v>809</v>
      </c>
      <c r="Q47" s="305" t="s">
        <v>810</v>
      </c>
      <c r="R47" s="195" t="s">
        <v>811</v>
      </c>
      <c r="S47" s="201" t="s">
        <v>93</v>
      </c>
      <c r="T47" s="201" t="s">
        <v>94</v>
      </c>
      <c r="U47" s="304">
        <v>0.25</v>
      </c>
      <c r="V47" s="304">
        <v>0.15</v>
      </c>
      <c r="W47" s="201" t="s">
        <v>553</v>
      </c>
      <c r="X47" s="201" t="s">
        <v>527</v>
      </c>
      <c r="Y47" s="201" t="s">
        <v>528</v>
      </c>
      <c r="Z47" s="306">
        <v>0.36</v>
      </c>
      <c r="AA47" s="301" t="s">
        <v>529</v>
      </c>
      <c r="AB47" s="306">
        <v>0.2</v>
      </c>
      <c r="AC47" s="201" t="s">
        <v>637</v>
      </c>
      <c r="AD47" s="306">
        <v>0.2</v>
      </c>
      <c r="AE47" s="301" t="s">
        <v>555</v>
      </c>
      <c r="AF47" s="254" t="s">
        <v>98</v>
      </c>
      <c r="AG47" s="307" t="s">
        <v>95</v>
      </c>
      <c r="AH47" s="195" t="s">
        <v>254</v>
      </c>
      <c r="AI47" s="195" t="s">
        <v>95</v>
      </c>
      <c r="AJ47" s="195" t="s">
        <v>812</v>
      </c>
      <c r="AK47" s="279" t="s">
        <v>95</v>
      </c>
      <c r="AL47" s="279" t="s">
        <v>813</v>
      </c>
      <c r="AM47" s="279"/>
      <c r="AN47" s="195"/>
      <c r="AO47" s="250"/>
      <c r="AP47" s="277"/>
      <c r="AQ47" s="277"/>
      <c r="AR47" s="277"/>
      <c r="AS47" s="298"/>
    </row>
    <row r="48" spans="1:45" s="1" customFormat="1" ht="86.25" customHeight="1">
      <c r="A48" s="302" t="s">
        <v>257</v>
      </c>
      <c r="B48" s="307" t="s">
        <v>814</v>
      </c>
      <c r="C48" s="308" t="s">
        <v>259</v>
      </c>
      <c r="D48" s="302" t="s">
        <v>260</v>
      </c>
      <c r="E48" s="302" t="s">
        <v>815</v>
      </c>
      <c r="F48" s="302" t="s">
        <v>816</v>
      </c>
      <c r="G48" s="302" t="s">
        <v>817</v>
      </c>
      <c r="H48" s="302" t="s">
        <v>762</v>
      </c>
      <c r="I48" s="302" t="s">
        <v>520</v>
      </c>
      <c r="J48" s="201" t="s">
        <v>521</v>
      </c>
      <c r="K48" s="303">
        <v>0.8</v>
      </c>
      <c r="L48" s="201" t="s">
        <v>522</v>
      </c>
      <c r="M48" s="303">
        <v>0.8</v>
      </c>
      <c r="N48" s="301" t="s">
        <v>113</v>
      </c>
      <c r="O48" s="304">
        <v>0.64</v>
      </c>
      <c r="P48" s="195" t="s">
        <v>818</v>
      </c>
      <c r="Q48" s="309" t="s">
        <v>819</v>
      </c>
      <c r="R48" s="310" t="s">
        <v>820</v>
      </c>
      <c r="S48" s="201" t="s">
        <v>93</v>
      </c>
      <c r="T48" s="201" t="s">
        <v>94</v>
      </c>
      <c r="U48" s="304">
        <v>0.25</v>
      </c>
      <c r="V48" s="304">
        <v>0.15</v>
      </c>
      <c r="W48" s="201" t="s">
        <v>553</v>
      </c>
      <c r="X48" s="201" t="s">
        <v>527</v>
      </c>
      <c r="Y48" s="201" t="s">
        <v>528</v>
      </c>
      <c r="Z48" s="306">
        <v>0.48</v>
      </c>
      <c r="AA48" s="301" t="s">
        <v>548</v>
      </c>
      <c r="AB48" s="306">
        <v>0.4</v>
      </c>
      <c r="AC48" s="201" t="s">
        <v>522</v>
      </c>
      <c r="AD48" s="306">
        <v>0.8</v>
      </c>
      <c r="AE48" s="301" t="s">
        <v>113</v>
      </c>
      <c r="AF48" s="254" t="s">
        <v>98</v>
      </c>
      <c r="AG48" s="307" t="s">
        <v>95</v>
      </c>
      <c r="AH48" s="195" t="s">
        <v>821</v>
      </c>
      <c r="AI48" s="195" t="s">
        <v>95</v>
      </c>
      <c r="AJ48" s="195" t="s">
        <v>822</v>
      </c>
      <c r="AK48" s="195" t="s">
        <v>95</v>
      </c>
      <c r="AL48" s="195" t="s">
        <v>823</v>
      </c>
      <c r="AM48" s="278"/>
      <c r="AN48" s="278"/>
      <c r="AO48" s="250"/>
      <c r="AP48" s="278"/>
      <c r="AQ48" s="278"/>
      <c r="AR48" s="278"/>
      <c r="AS48" s="292"/>
    </row>
    <row r="49" spans="1:45" s="1" customFormat="1" ht="66" customHeight="1">
      <c r="A49" s="302" t="s">
        <v>257</v>
      </c>
      <c r="B49" s="307" t="s">
        <v>824</v>
      </c>
      <c r="C49" s="308" t="s">
        <v>259</v>
      </c>
      <c r="D49" s="302" t="s">
        <v>260</v>
      </c>
      <c r="E49" s="311" t="s">
        <v>825</v>
      </c>
      <c r="F49" s="302" t="s">
        <v>826</v>
      </c>
      <c r="G49" s="312" t="s">
        <v>827</v>
      </c>
      <c r="H49" s="302" t="s">
        <v>762</v>
      </c>
      <c r="I49" s="302" t="s">
        <v>520</v>
      </c>
      <c r="J49" s="201" t="s">
        <v>548</v>
      </c>
      <c r="K49" s="306">
        <v>0.6</v>
      </c>
      <c r="L49" s="201" t="s">
        <v>549</v>
      </c>
      <c r="M49" s="306">
        <v>0.6</v>
      </c>
      <c r="N49" s="301" t="s">
        <v>131</v>
      </c>
      <c r="O49" s="304">
        <v>0.36</v>
      </c>
      <c r="P49" s="313" t="s">
        <v>828</v>
      </c>
      <c r="Q49" s="309" t="s">
        <v>819</v>
      </c>
      <c r="R49" s="310" t="s">
        <v>829</v>
      </c>
      <c r="S49" s="201" t="s">
        <v>93</v>
      </c>
      <c r="T49" s="201" t="s">
        <v>94</v>
      </c>
      <c r="U49" s="304">
        <v>0.25</v>
      </c>
      <c r="V49" s="304">
        <v>0.15</v>
      </c>
      <c r="W49" s="201" t="s">
        <v>526</v>
      </c>
      <c r="X49" s="201" t="s">
        <v>527</v>
      </c>
      <c r="Y49" s="201" t="s">
        <v>528</v>
      </c>
      <c r="Z49" s="306">
        <v>0.36</v>
      </c>
      <c r="AA49" s="301" t="s">
        <v>529</v>
      </c>
      <c r="AB49" s="306">
        <v>0.2</v>
      </c>
      <c r="AC49" s="201" t="s">
        <v>522</v>
      </c>
      <c r="AD49" s="306">
        <v>0.8</v>
      </c>
      <c r="AE49" s="301" t="s">
        <v>530</v>
      </c>
      <c r="AF49" s="254" t="s">
        <v>98</v>
      </c>
      <c r="AG49" s="307" t="s">
        <v>95</v>
      </c>
      <c r="AH49" s="314" t="s">
        <v>830</v>
      </c>
      <c r="AI49" s="195" t="s">
        <v>95</v>
      </c>
      <c r="AJ49" s="195" t="s">
        <v>831</v>
      </c>
      <c r="AK49" s="195" t="s">
        <v>95</v>
      </c>
      <c r="AL49" s="195" t="s">
        <v>832</v>
      </c>
      <c r="AM49" s="278"/>
      <c r="AN49" s="278"/>
      <c r="AO49" s="250"/>
      <c r="AP49" s="278"/>
      <c r="AQ49" s="278"/>
      <c r="AR49" s="278"/>
      <c r="AS49" s="292"/>
    </row>
    <row r="50" spans="1:45" s="1" customFormat="1" ht="68.25" customHeight="1">
      <c r="A50" s="302" t="s">
        <v>257</v>
      </c>
      <c r="B50" s="307" t="s">
        <v>833</v>
      </c>
      <c r="C50" s="308" t="s">
        <v>259</v>
      </c>
      <c r="D50" s="315" t="s">
        <v>260</v>
      </c>
      <c r="E50" s="316" t="s">
        <v>834</v>
      </c>
      <c r="F50" s="201" t="s">
        <v>835</v>
      </c>
      <c r="G50" s="312" t="s">
        <v>836</v>
      </c>
      <c r="H50" s="302" t="s">
        <v>519</v>
      </c>
      <c r="I50" s="302" t="s">
        <v>520</v>
      </c>
      <c r="J50" s="201" t="s">
        <v>548</v>
      </c>
      <c r="K50" s="306">
        <v>0.6</v>
      </c>
      <c r="L50" s="201" t="s">
        <v>522</v>
      </c>
      <c r="M50" s="306">
        <v>0.8</v>
      </c>
      <c r="N50" s="301" t="s">
        <v>530</v>
      </c>
      <c r="O50" s="304">
        <v>0.48</v>
      </c>
      <c r="P50" s="195" t="s">
        <v>837</v>
      </c>
      <c r="Q50" s="307" t="s">
        <v>838</v>
      </c>
      <c r="R50" s="195" t="s">
        <v>839</v>
      </c>
      <c r="S50" s="201" t="s">
        <v>93</v>
      </c>
      <c r="T50" s="201" t="s">
        <v>94</v>
      </c>
      <c r="U50" s="304">
        <v>0.25</v>
      </c>
      <c r="V50" s="304">
        <v>0.15</v>
      </c>
      <c r="W50" s="201" t="s">
        <v>526</v>
      </c>
      <c r="X50" s="201" t="s">
        <v>527</v>
      </c>
      <c r="Y50" s="201" t="s">
        <v>528</v>
      </c>
      <c r="Z50" s="306">
        <v>0.36</v>
      </c>
      <c r="AA50" s="301" t="s">
        <v>529</v>
      </c>
      <c r="AB50" s="306">
        <v>0.2</v>
      </c>
      <c r="AC50" s="201" t="s">
        <v>522</v>
      </c>
      <c r="AD50" s="306">
        <v>0.8</v>
      </c>
      <c r="AE50" s="301" t="s">
        <v>530</v>
      </c>
      <c r="AF50" s="254" t="s">
        <v>98</v>
      </c>
      <c r="AG50" s="307" t="s">
        <v>95</v>
      </c>
      <c r="AH50" s="195" t="s">
        <v>840</v>
      </c>
      <c r="AI50" s="195" t="s">
        <v>95</v>
      </c>
      <c r="AJ50" s="195" t="s">
        <v>841</v>
      </c>
      <c r="AK50" s="195" t="s">
        <v>95</v>
      </c>
      <c r="AL50" s="195" t="s">
        <v>842</v>
      </c>
      <c r="AM50" s="195"/>
      <c r="AN50" s="195"/>
      <c r="AO50" s="250"/>
      <c r="AP50" s="195"/>
      <c r="AQ50" s="195"/>
      <c r="AR50" s="195"/>
      <c r="AS50" s="292"/>
    </row>
    <row r="51" spans="1:45" s="1" customFormat="1" ht="64.5" customHeight="1">
      <c r="A51" s="187" t="s">
        <v>257</v>
      </c>
      <c r="B51" s="183" t="s">
        <v>843</v>
      </c>
      <c r="C51" s="203" t="s">
        <v>259</v>
      </c>
      <c r="D51" s="187" t="s">
        <v>260</v>
      </c>
      <c r="E51" s="374" t="s">
        <v>844</v>
      </c>
      <c r="F51" s="300" t="s">
        <v>845</v>
      </c>
      <c r="G51" s="375" t="s">
        <v>846</v>
      </c>
      <c r="H51" s="187" t="s">
        <v>519</v>
      </c>
      <c r="I51" s="187" t="s">
        <v>520</v>
      </c>
      <c r="J51" s="185" t="s">
        <v>548</v>
      </c>
      <c r="K51" s="204">
        <v>0.6</v>
      </c>
      <c r="L51" s="185" t="s">
        <v>549</v>
      </c>
      <c r="M51" s="204">
        <v>0.6</v>
      </c>
      <c r="N51" s="405" t="s">
        <v>131</v>
      </c>
      <c r="O51" s="205">
        <v>0.36</v>
      </c>
      <c r="P51" s="195" t="s">
        <v>847</v>
      </c>
      <c r="Q51" s="317" t="s">
        <v>819</v>
      </c>
      <c r="R51" s="318" t="s">
        <v>848</v>
      </c>
      <c r="S51" s="201" t="s">
        <v>93</v>
      </c>
      <c r="T51" s="201" t="s">
        <v>94</v>
      </c>
      <c r="U51" s="304">
        <v>0.25</v>
      </c>
      <c r="V51" s="304">
        <v>0.15</v>
      </c>
      <c r="W51" s="201" t="s">
        <v>553</v>
      </c>
      <c r="X51" s="201" t="s">
        <v>527</v>
      </c>
      <c r="Y51" s="201" t="s">
        <v>528</v>
      </c>
      <c r="Z51" s="306">
        <v>0.36</v>
      </c>
      <c r="AA51" s="301" t="s">
        <v>529</v>
      </c>
      <c r="AB51" s="306">
        <v>0.2</v>
      </c>
      <c r="AC51" s="201" t="s">
        <v>522</v>
      </c>
      <c r="AD51" s="306">
        <v>0.8</v>
      </c>
      <c r="AE51" s="301" t="s">
        <v>530</v>
      </c>
      <c r="AF51" s="254" t="s">
        <v>98</v>
      </c>
      <c r="AG51" s="307" t="s">
        <v>95</v>
      </c>
      <c r="AH51" s="314" t="s">
        <v>849</v>
      </c>
      <c r="AI51" s="195" t="s">
        <v>95</v>
      </c>
      <c r="AJ51" s="181" t="s">
        <v>850</v>
      </c>
      <c r="AK51" s="195" t="s">
        <v>95</v>
      </c>
      <c r="AL51" s="195" t="s">
        <v>851</v>
      </c>
      <c r="AM51" s="195"/>
      <c r="AN51" s="195"/>
      <c r="AO51" s="250"/>
      <c r="AP51" s="195"/>
      <c r="AQ51" s="195"/>
      <c r="AR51" s="195"/>
      <c r="AS51" s="292"/>
    </row>
    <row r="52" spans="1:45" s="1" customFormat="1" ht="79.5" customHeight="1">
      <c r="A52" s="302" t="s">
        <v>257</v>
      </c>
      <c r="B52" s="307" t="s">
        <v>852</v>
      </c>
      <c r="C52" s="308" t="s">
        <v>259</v>
      </c>
      <c r="D52" s="302" t="s">
        <v>260</v>
      </c>
      <c r="E52" s="312" t="s">
        <v>853</v>
      </c>
      <c r="F52" s="312" t="s">
        <v>854</v>
      </c>
      <c r="G52" s="312" t="s">
        <v>855</v>
      </c>
      <c r="H52" s="302" t="s">
        <v>519</v>
      </c>
      <c r="I52" s="302" t="s">
        <v>520</v>
      </c>
      <c r="J52" s="201" t="s">
        <v>548</v>
      </c>
      <c r="K52" s="306">
        <v>0.6</v>
      </c>
      <c r="L52" s="201" t="s">
        <v>522</v>
      </c>
      <c r="M52" s="306">
        <v>0.8</v>
      </c>
      <c r="N52" s="301" t="s">
        <v>530</v>
      </c>
      <c r="O52" s="304">
        <v>0.48</v>
      </c>
      <c r="P52" s="195" t="s">
        <v>856</v>
      </c>
      <c r="Q52" s="317" t="s">
        <v>857</v>
      </c>
      <c r="R52" s="195" t="s">
        <v>858</v>
      </c>
      <c r="S52" s="201" t="s">
        <v>93</v>
      </c>
      <c r="T52" s="201" t="s">
        <v>267</v>
      </c>
      <c r="U52" s="304">
        <v>0.15</v>
      </c>
      <c r="V52" s="304">
        <v>0.15</v>
      </c>
      <c r="W52" s="201" t="s">
        <v>553</v>
      </c>
      <c r="X52" s="201" t="s">
        <v>527</v>
      </c>
      <c r="Y52" s="201" t="s">
        <v>528</v>
      </c>
      <c r="Z52" s="306">
        <v>0.42</v>
      </c>
      <c r="AA52" s="301" t="s">
        <v>529</v>
      </c>
      <c r="AB52" s="306">
        <v>0.2</v>
      </c>
      <c r="AC52" s="201" t="s">
        <v>522</v>
      </c>
      <c r="AD52" s="306">
        <v>0.8</v>
      </c>
      <c r="AE52" s="301" t="s">
        <v>530</v>
      </c>
      <c r="AF52" s="254" t="s">
        <v>98</v>
      </c>
      <c r="AG52" s="307" t="s">
        <v>95</v>
      </c>
      <c r="AH52" s="195" t="s">
        <v>859</v>
      </c>
      <c r="AI52" s="195" t="s">
        <v>95</v>
      </c>
      <c r="AJ52" s="195" t="s">
        <v>860</v>
      </c>
      <c r="AK52" s="195" t="s">
        <v>95</v>
      </c>
      <c r="AL52" s="195" t="s">
        <v>861</v>
      </c>
      <c r="AM52" s="250"/>
      <c r="AN52" s="250"/>
      <c r="AO52" s="250"/>
      <c r="AP52" s="195"/>
      <c r="AQ52" s="250"/>
      <c r="AR52" s="250"/>
      <c r="AS52" s="292"/>
    </row>
    <row r="53" spans="1:45" s="1" customFormat="1" ht="114" customHeight="1">
      <c r="A53" s="302" t="s">
        <v>257</v>
      </c>
      <c r="B53" s="307" t="s">
        <v>862</v>
      </c>
      <c r="C53" s="308" t="s">
        <v>259</v>
      </c>
      <c r="D53" s="302" t="s">
        <v>260</v>
      </c>
      <c r="E53" s="312" t="s">
        <v>863</v>
      </c>
      <c r="F53" s="302" t="s">
        <v>864</v>
      </c>
      <c r="G53" s="319" t="s">
        <v>865</v>
      </c>
      <c r="H53" s="302" t="s">
        <v>519</v>
      </c>
      <c r="I53" s="302" t="s">
        <v>520</v>
      </c>
      <c r="J53" s="201" t="s">
        <v>521</v>
      </c>
      <c r="K53" s="306">
        <v>0.8</v>
      </c>
      <c r="L53" s="201" t="s">
        <v>522</v>
      </c>
      <c r="M53" s="306">
        <v>0.8</v>
      </c>
      <c r="N53" s="301" t="s">
        <v>113</v>
      </c>
      <c r="O53" s="304">
        <v>0.64</v>
      </c>
      <c r="P53" s="195" t="s">
        <v>866</v>
      </c>
      <c r="Q53" s="317" t="s">
        <v>857</v>
      </c>
      <c r="R53" s="195" t="s">
        <v>867</v>
      </c>
      <c r="S53" s="201" t="s">
        <v>93</v>
      </c>
      <c r="T53" s="201" t="s">
        <v>94</v>
      </c>
      <c r="U53" s="304">
        <v>0.25</v>
      </c>
      <c r="V53" s="304">
        <v>0.15</v>
      </c>
      <c r="W53" s="201" t="s">
        <v>553</v>
      </c>
      <c r="X53" s="201" t="s">
        <v>527</v>
      </c>
      <c r="Y53" s="201" t="s">
        <v>528</v>
      </c>
      <c r="Z53" s="306">
        <v>0.48</v>
      </c>
      <c r="AA53" s="301" t="s">
        <v>548</v>
      </c>
      <c r="AB53" s="306">
        <v>0.4</v>
      </c>
      <c r="AC53" s="201" t="s">
        <v>522</v>
      </c>
      <c r="AD53" s="306">
        <v>0.8</v>
      </c>
      <c r="AE53" s="301" t="s">
        <v>113</v>
      </c>
      <c r="AF53" s="254" t="s">
        <v>98</v>
      </c>
      <c r="AG53" s="307" t="s">
        <v>95</v>
      </c>
      <c r="AH53" s="314" t="s">
        <v>868</v>
      </c>
      <c r="AI53" s="195" t="s">
        <v>95</v>
      </c>
      <c r="AJ53" s="195" t="s">
        <v>869</v>
      </c>
      <c r="AK53" s="195" t="s">
        <v>95</v>
      </c>
      <c r="AL53" s="195" t="s">
        <v>870</v>
      </c>
      <c r="AM53" s="250"/>
      <c r="AN53" s="250"/>
      <c r="AO53" s="250"/>
      <c r="AP53" s="195"/>
      <c r="AQ53" s="250"/>
      <c r="AR53" s="250"/>
      <c r="AS53" s="292"/>
    </row>
    <row r="54" spans="1:45" s="1" customFormat="1" ht="45.75" customHeight="1">
      <c r="A54" s="302" t="s">
        <v>293</v>
      </c>
      <c r="B54" s="302" t="s">
        <v>871</v>
      </c>
      <c r="C54" s="308" t="s">
        <v>295</v>
      </c>
      <c r="D54" s="302" t="s">
        <v>296</v>
      </c>
      <c r="E54" s="320" t="s">
        <v>872</v>
      </c>
      <c r="F54" s="321" t="s">
        <v>873</v>
      </c>
      <c r="G54" s="322" t="s">
        <v>874</v>
      </c>
      <c r="H54" s="323" t="s">
        <v>519</v>
      </c>
      <c r="I54" s="320" t="s">
        <v>520</v>
      </c>
      <c r="J54" s="201" t="s">
        <v>521</v>
      </c>
      <c r="K54" s="306">
        <v>0.8</v>
      </c>
      <c r="L54" s="254" t="s">
        <v>522</v>
      </c>
      <c r="M54" s="306">
        <v>0.8</v>
      </c>
      <c r="N54" s="301" t="s">
        <v>113</v>
      </c>
      <c r="O54" s="304">
        <v>0.64</v>
      </c>
      <c r="P54" s="195" t="s">
        <v>875</v>
      </c>
      <c r="Q54" s="254" t="s">
        <v>876</v>
      </c>
      <c r="R54" s="314" t="s">
        <v>877</v>
      </c>
      <c r="S54" s="314" t="s">
        <v>93</v>
      </c>
      <c r="T54" s="254" t="s">
        <v>878</v>
      </c>
      <c r="U54" s="324">
        <v>0.1</v>
      </c>
      <c r="V54" s="324">
        <v>0.15</v>
      </c>
      <c r="W54" s="201" t="s">
        <v>526</v>
      </c>
      <c r="X54" s="201" t="s">
        <v>527</v>
      </c>
      <c r="Y54" s="201" t="s">
        <v>528</v>
      </c>
      <c r="Z54" s="303">
        <v>0.6</v>
      </c>
      <c r="AA54" s="301" t="s">
        <v>548</v>
      </c>
      <c r="AB54" s="303">
        <v>0.4</v>
      </c>
      <c r="AC54" s="301" t="s">
        <v>554</v>
      </c>
      <c r="AD54" s="306">
        <v>0.4</v>
      </c>
      <c r="AE54" s="301" t="s">
        <v>131</v>
      </c>
      <c r="AF54" s="325" t="s">
        <v>98</v>
      </c>
      <c r="AG54" s="413" t="s">
        <v>83</v>
      </c>
      <c r="AH54" s="326" t="s">
        <v>879</v>
      </c>
      <c r="AI54" s="390" t="s">
        <v>83</v>
      </c>
      <c r="AJ54" s="195" t="s">
        <v>880</v>
      </c>
      <c r="AK54" s="195" t="s">
        <v>95</v>
      </c>
      <c r="AL54" s="195" t="s">
        <v>881</v>
      </c>
      <c r="AM54" s="250"/>
      <c r="AN54" s="250"/>
      <c r="AO54" s="250"/>
      <c r="AP54" s="195"/>
      <c r="AQ54" s="250"/>
      <c r="AR54" s="250"/>
      <c r="AS54" s="292"/>
    </row>
    <row r="55" spans="1:45" s="1" customFormat="1" ht="57" customHeight="1">
      <c r="A55" s="302" t="s">
        <v>293</v>
      </c>
      <c r="B55" s="302" t="s">
        <v>882</v>
      </c>
      <c r="C55" s="308" t="s">
        <v>295</v>
      </c>
      <c r="D55" s="302" t="s">
        <v>296</v>
      </c>
      <c r="E55" s="320" t="s">
        <v>883</v>
      </c>
      <c r="F55" s="321" t="s">
        <v>884</v>
      </c>
      <c r="G55" s="327" t="s">
        <v>885</v>
      </c>
      <c r="H55" s="323" t="s">
        <v>519</v>
      </c>
      <c r="I55" s="320" t="s">
        <v>886</v>
      </c>
      <c r="J55" s="201" t="s">
        <v>529</v>
      </c>
      <c r="K55" s="306">
        <v>0.4</v>
      </c>
      <c r="L55" s="201" t="s">
        <v>522</v>
      </c>
      <c r="M55" s="306">
        <v>0.8</v>
      </c>
      <c r="N55" s="301" t="s">
        <v>113</v>
      </c>
      <c r="O55" s="304">
        <v>0.32</v>
      </c>
      <c r="P55" s="195" t="s">
        <v>887</v>
      </c>
      <c r="Q55" s="254" t="s">
        <v>302</v>
      </c>
      <c r="R55" s="314" t="s">
        <v>888</v>
      </c>
      <c r="S55" s="314" t="s">
        <v>93</v>
      </c>
      <c r="T55" s="314" t="s">
        <v>94</v>
      </c>
      <c r="U55" s="324">
        <v>0.25</v>
      </c>
      <c r="V55" s="324">
        <v>0.15</v>
      </c>
      <c r="W55" s="201" t="s">
        <v>553</v>
      </c>
      <c r="X55" s="201" t="s">
        <v>527</v>
      </c>
      <c r="Y55" s="201" t="s">
        <v>528</v>
      </c>
      <c r="Z55" s="306">
        <v>0.24</v>
      </c>
      <c r="AA55" s="301" t="s">
        <v>529</v>
      </c>
      <c r="AB55" s="303">
        <v>0.2</v>
      </c>
      <c r="AC55" s="201" t="s">
        <v>554</v>
      </c>
      <c r="AD55" s="306">
        <v>0.4</v>
      </c>
      <c r="AE55" s="301" t="s">
        <v>555</v>
      </c>
      <c r="AF55" s="328" t="s">
        <v>98</v>
      </c>
      <c r="AG55" s="316" t="s">
        <v>95</v>
      </c>
      <c r="AH55" s="326" t="s">
        <v>889</v>
      </c>
      <c r="AI55" s="195" t="s">
        <v>95</v>
      </c>
      <c r="AJ55" s="195" t="s">
        <v>890</v>
      </c>
      <c r="AK55" s="195" t="s">
        <v>95</v>
      </c>
      <c r="AL55" s="195" t="s">
        <v>891</v>
      </c>
      <c r="AM55" s="195"/>
      <c r="AN55" s="195"/>
      <c r="AO55" s="250"/>
      <c r="AP55" s="195"/>
      <c r="AQ55" s="195"/>
      <c r="AR55" s="195"/>
      <c r="AS55" s="292"/>
    </row>
    <row r="56" spans="1:45" s="1" customFormat="1" ht="59.25" customHeight="1">
      <c r="A56" s="302" t="s">
        <v>293</v>
      </c>
      <c r="B56" s="302" t="s">
        <v>892</v>
      </c>
      <c r="C56" s="308" t="s">
        <v>295</v>
      </c>
      <c r="D56" s="302" t="s">
        <v>296</v>
      </c>
      <c r="E56" s="320" t="s">
        <v>893</v>
      </c>
      <c r="F56" s="329" t="s">
        <v>894</v>
      </c>
      <c r="G56" s="330" t="s">
        <v>895</v>
      </c>
      <c r="H56" s="323" t="s">
        <v>519</v>
      </c>
      <c r="I56" s="320" t="s">
        <v>520</v>
      </c>
      <c r="J56" s="201" t="s">
        <v>548</v>
      </c>
      <c r="K56" s="306">
        <v>0.6</v>
      </c>
      <c r="L56" s="201" t="s">
        <v>522</v>
      </c>
      <c r="M56" s="306">
        <v>0.8</v>
      </c>
      <c r="N56" s="301" t="s">
        <v>530</v>
      </c>
      <c r="O56" s="304">
        <v>0.48</v>
      </c>
      <c r="P56" s="314" t="s">
        <v>896</v>
      </c>
      <c r="Q56" s="254" t="s">
        <v>233</v>
      </c>
      <c r="R56" s="314" t="s">
        <v>897</v>
      </c>
      <c r="S56" s="314" t="s">
        <v>93</v>
      </c>
      <c r="T56" s="314" t="s">
        <v>94</v>
      </c>
      <c r="U56" s="324">
        <v>0.25</v>
      </c>
      <c r="V56" s="324">
        <v>0.15</v>
      </c>
      <c r="W56" s="201" t="s">
        <v>553</v>
      </c>
      <c r="X56" s="201" t="s">
        <v>527</v>
      </c>
      <c r="Y56" s="201" t="s">
        <v>528</v>
      </c>
      <c r="Z56" s="306">
        <v>0.36</v>
      </c>
      <c r="AA56" s="301" t="s">
        <v>529</v>
      </c>
      <c r="AB56" s="303">
        <v>0.2</v>
      </c>
      <c r="AC56" s="201" t="s">
        <v>554</v>
      </c>
      <c r="AD56" s="306">
        <v>0.4</v>
      </c>
      <c r="AE56" s="301" t="s">
        <v>555</v>
      </c>
      <c r="AF56" s="328" t="s">
        <v>98</v>
      </c>
      <c r="AG56" s="316" t="s">
        <v>95</v>
      </c>
      <c r="AH56" s="326" t="s">
        <v>898</v>
      </c>
      <c r="AI56" s="195" t="s">
        <v>95</v>
      </c>
      <c r="AJ56" s="195" t="s">
        <v>899</v>
      </c>
      <c r="AK56" s="195" t="s">
        <v>95</v>
      </c>
      <c r="AL56" s="195" t="s">
        <v>900</v>
      </c>
      <c r="AM56" s="195"/>
      <c r="AN56" s="195"/>
      <c r="AO56" s="250"/>
      <c r="AP56" s="195"/>
      <c r="AQ56" s="195"/>
      <c r="AR56" s="195"/>
      <c r="AS56" s="292"/>
    </row>
    <row r="57" spans="1:45" s="1" customFormat="1" ht="57.75" customHeight="1">
      <c r="A57" s="302" t="s">
        <v>293</v>
      </c>
      <c r="B57" s="302" t="s">
        <v>901</v>
      </c>
      <c r="C57" s="308" t="s">
        <v>295</v>
      </c>
      <c r="D57" s="302" t="s">
        <v>296</v>
      </c>
      <c r="E57" s="331" t="s">
        <v>902</v>
      </c>
      <c r="F57" s="326" t="s">
        <v>903</v>
      </c>
      <c r="G57" s="326" t="s">
        <v>904</v>
      </c>
      <c r="H57" s="323" t="s">
        <v>762</v>
      </c>
      <c r="I57" s="320" t="s">
        <v>520</v>
      </c>
      <c r="J57" s="201" t="s">
        <v>548</v>
      </c>
      <c r="K57" s="306">
        <v>0.6</v>
      </c>
      <c r="L57" s="201" t="s">
        <v>522</v>
      </c>
      <c r="M57" s="306">
        <v>0.8</v>
      </c>
      <c r="N57" s="301" t="s">
        <v>530</v>
      </c>
      <c r="O57" s="304">
        <v>0.48</v>
      </c>
      <c r="P57" s="195" t="s">
        <v>905</v>
      </c>
      <c r="Q57" s="254" t="s">
        <v>302</v>
      </c>
      <c r="R57" s="314" t="s">
        <v>906</v>
      </c>
      <c r="S57" s="314" t="s">
        <v>93</v>
      </c>
      <c r="T57" s="314" t="s">
        <v>94</v>
      </c>
      <c r="U57" s="324">
        <v>0.25</v>
      </c>
      <c r="V57" s="324">
        <v>0.15</v>
      </c>
      <c r="W57" s="201" t="s">
        <v>553</v>
      </c>
      <c r="X57" s="201" t="s">
        <v>527</v>
      </c>
      <c r="Y57" s="201" t="s">
        <v>528</v>
      </c>
      <c r="Z57" s="306">
        <v>0.36</v>
      </c>
      <c r="AA57" s="301" t="s">
        <v>529</v>
      </c>
      <c r="AB57" s="303">
        <v>0.2</v>
      </c>
      <c r="AC57" s="201" t="s">
        <v>554</v>
      </c>
      <c r="AD57" s="306">
        <v>0.4</v>
      </c>
      <c r="AE57" s="301" t="s">
        <v>555</v>
      </c>
      <c r="AF57" s="254" t="s">
        <v>98</v>
      </c>
      <c r="AG57" s="373" t="s">
        <v>95</v>
      </c>
      <c r="AH57" s="195" t="s">
        <v>907</v>
      </c>
      <c r="AI57" s="195" t="s">
        <v>95</v>
      </c>
      <c r="AJ57" s="195" t="s">
        <v>908</v>
      </c>
      <c r="AK57" s="195" t="s">
        <v>95</v>
      </c>
      <c r="AL57" s="477" t="s">
        <v>909</v>
      </c>
      <c r="AM57" s="195"/>
      <c r="AN57" s="195"/>
      <c r="AO57" s="250"/>
      <c r="AP57" s="195"/>
      <c r="AQ57" s="195"/>
      <c r="AR57" s="195"/>
      <c r="AS57" s="292"/>
    </row>
    <row r="58" spans="1:45" s="1" customFormat="1" ht="65.25" customHeight="1">
      <c r="A58" s="302" t="s">
        <v>293</v>
      </c>
      <c r="B58" s="302" t="s">
        <v>910</v>
      </c>
      <c r="C58" s="308" t="s">
        <v>295</v>
      </c>
      <c r="D58" s="302" t="s">
        <v>296</v>
      </c>
      <c r="E58" s="382" t="s">
        <v>911</v>
      </c>
      <c r="F58" s="326" t="s">
        <v>903</v>
      </c>
      <c r="G58" s="326" t="s">
        <v>912</v>
      </c>
      <c r="H58" s="323" t="s">
        <v>762</v>
      </c>
      <c r="I58" s="320" t="s">
        <v>520</v>
      </c>
      <c r="J58" s="201" t="s">
        <v>548</v>
      </c>
      <c r="K58" s="306">
        <v>0.6</v>
      </c>
      <c r="L58" s="201" t="s">
        <v>522</v>
      </c>
      <c r="M58" s="306">
        <v>0.8</v>
      </c>
      <c r="N58" s="301" t="s">
        <v>530</v>
      </c>
      <c r="O58" s="304">
        <v>0.48</v>
      </c>
      <c r="P58" s="195" t="s">
        <v>913</v>
      </c>
      <c r="Q58" s="254" t="s">
        <v>914</v>
      </c>
      <c r="R58" s="308" t="s">
        <v>906</v>
      </c>
      <c r="S58" s="314" t="s">
        <v>93</v>
      </c>
      <c r="T58" s="314" t="s">
        <v>94</v>
      </c>
      <c r="U58" s="324">
        <v>0.25</v>
      </c>
      <c r="V58" s="324">
        <v>0.15</v>
      </c>
      <c r="W58" s="201" t="s">
        <v>553</v>
      </c>
      <c r="X58" s="201" t="s">
        <v>527</v>
      </c>
      <c r="Y58" s="201" t="s">
        <v>915</v>
      </c>
      <c r="Z58" s="306">
        <v>0.36</v>
      </c>
      <c r="AA58" s="301" t="s">
        <v>529</v>
      </c>
      <c r="AB58" s="303">
        <v>0.2</v>
      </c>
      <c r="AC58" s="201" t="s">
        <v>554</v>
      </c>
      <c r="AD58" s="306">
        <v>0.4</v>
      </c>
      <c r="AE58" s="301" t="s">
        <v>555</v>
      </c>
      <c r="AF58" s="254" t="s">
        <v>98</v>
      </c>
      <c r="AG58" s="373" t="s">
        <v>95</v>
      </c>
      <c r="AH58" s="195" t="s">
        <v>916</v>
      </c>
      <c r="AI58" s="195" t="s">
        <v>95</v>
      </c>
      <c r="AJ58" s="195" t="s">
        <v>908</v>
      </c>
      <c r="AK58" s="195" t="s">
        <v>95</v>
      </c>
      <c r="AL58" s="477" t="s">
        <v>917</v>
      </c>
      <c r="AM58" s="279"/>
      <c r="AN58" s="195"/>
      <c r="AO58" s="250"/>
      <c r="AP58" s="195"/>
      <c r="AQ58" s="195"/>
      <c r="AR58" s="195"/>
      <c r="AS58" s="292"/>
    </row>
    <row r="59" spans="1:45" s="1" customFormat="1" ht="75" customHeight="1">
      <c r="A59" s="302" t="s">
        <v>320</v>
      </c>
      <c r="B59" s="302" t="s">
        <v>918</v>
      </c>
      <c r="C59" s="308" t="s">
        <v>919</v>
      </c>
      <c r="D59" s="302" t="s">
        <v>323</v>
      </c>
      <c r="E59" s="302" t="s">
        <v>920</v>
      </c>
      <c r="F59" s="302" t="s">
        <v>921</v>
      </c>
      <c r="G59" s="302" t="s">
        <v>922</v>
      </c>
      <c r="H59" s="301" t="s">
        <v>519</v>
      </c>
      <c r="I59" s="302" t="s">
        <v>520</v>
      </c>
      <c r="J59" s="302" t="s">
        <v>529</v>
      </c>
      <c r="K59" s="303">
        <v>0.4</v>
      </c>
      <c r="L59" s="302" t="s">
        <v>549</v>
      </c>
      <c r="M59" s="303">
        <v>0.6</v>
      </c>
      <c r="N59" s="301" t="s">
        <v>131</v>
      </c>
      <c r="O59" s="324">
        <v>0.24</v>
      </c>
      <c r="P59" s="195" t="s">
        <v>923</v>
      </c>
      <c r="Q59" s="301" t="s">
        <v>819</v>
      </c>
      <c r="R59" s="302" t="s">
        <v>924</v>
      </c>
      <c r="S59" s="301" t="s">
        <v>93</v>
      </c>
      <c r="T59" s="302" t="s">
        <v>267</v>
      </c>
      <c r="U59" s="324">
        <v>0.15</v>
      </c>
      <c r="V59" s="324">
        <v>0.15</v>
      </c>
      <c r="W59" s="302" t="s">
        <v>553</v>
      </c>
      <c r="X59" s="302" t="s">
        <v>527</v>
      </c>
      <c r="Y59" s="302" t="s">
        <v>528</v>
      </c>
      <c r="Z59" s="303">
        <v>0.28000000000000003</v>
      </c>
      <c r="AA59" s="301" t="s">
        <v>529</v>
      </c>
      <c r="AB59" s="303">
        <v>0.2</v>
      </c>
      <c r="AC59" s="301" t="s">
        <v>637</v>
      </c>
      <c r="AD59" s="303">
        <v>0.2</v>
      </c>
      <c r="AE59" s="301" t="s">
        <v>555</v>
      </c>
      <c r="AF59" s="332" t="s">
        <v>98</v>
      </c>
      <c r="AG59" s="414" t="s">
        <v>95</v>
      </c>
      <c r="AH59" s="195" t="s">
        <v>925</v>
      </c>
      <c r="AI59" s="195" t="s">
        <v>95</v>
      </c>
      <c r="AJ59" s="195" t="s">
        <v>926</v>
      </c>
      <c r="AK59" s="195" t="s">
        <v>95</v>
      </c>
      <c r="AL59" s="195" t="s">
        <v>927</v>
      </c>
      <c r="AM59" s="279"/>
      <c r="AN59" s="195"/>
      <c r="AO59" s="250"/>
      <c r="AP59" s="195"/>
      <c r="AQ59" s="195"/>
      <c r="AR59" s="195"/>
      <c r="AS59" s="292"/>
    </row>
    <row r="60" spans="1:45" s="1" customFormat="1" ht="73.5" customHeight="1">
      <c r="A60" s="302" t="s">
        <v>320</v>
      </c>
      <c r="B60" s="302" t="s">
        <v>928</v>
      </c>
      <c r="C60" s="308" t="s">
        <v>919</v>
      </c>
      <c r="D60" s="302" t="s">
        <v>323</v>
      </c>
      <c r="E60" s="302" t="s">
        <v>929</v>
      </c>
      <c r="F60" s="302" t="s">
        <v>930</v>
      </c>
      <c r="G60" s="302" t="s">
        <v>931</v>
      </c>
      <c r="H60" s="302" t="s">
        <v>762</v>
      </c>
      <c r="I60" s="387" t="s">
        <v>520</v>
      </c>
      <c r="J60" s="387" t="s">
        <v>521</v>
      </c>
      <c r="K60" s="378">
        <v>0.8</v>
      </c>
      <c r="L60" s="387" t="s">
        <v>522</v>
      </c>
      <c r="M60" s="378">
        <v>0.8</v>
      </c>
      <c r="N60" s="379" t="s">
        <v>113</v>
      </c>
      <c r="O60" s="391">
        <v>0.64</v>
      </c>
      <c r="P60" s="195" t="s">
        <v>932</v>
      </c>
      <c r="Q60" s="379" t="s">
        <v>152</v>
      </c>
      <c r="R60" s="302" t="s">
        <v>933</v>
      </c>
      <c r="S60" s="379" t="s">
        <v>93</v>
      </c>
      <c r="T60" s="387" t="s">
        <v>94</v>
      </c>
      <c r="U60" s="391">
        <v>0.25</v>
      </c>
      <c r="V60" s="391">
        <v>0.15</v>
      </c>
      <c r="W60" s="387" t="s">
        <v>526</v>
      </c>
      <c r="X60" s="387" t="s">
        <v>527</v>
      </c>
      <c r="Y60" s="387" t="s">
        <v>528</v>
      </c>
      <c r="Z60" s="378">
        <v>0.48</v>
      </c>
      <c r="AA60" s="379" t="s">
        <v>548</v>
      </c>
      <c r="AB60" s="378">
        <v>0.4</v>
      </c>
      <c r="AC60" s="387" t="s">
        <v>554</v>
      </c>
      <c r="AD60" s="378">
        <v>0.4</v>
      </c>
      <c r="AE60" s="379" t="s">
        <v>131</v>
      </c>
      <c r="AF60" s="392" t="s">
        <v>98</v>
      </c>
      <c r="AG60" s="408" t="s">
        <v>95</v>
      </c>
      <c r="AH60" s="195" t="s">
        <v>934</v>
      </c>
      <c r="AI60" s="195" t="s">
        <v>95</v>
      </c>
      <c r="AJ60" s="195" t="s">
        <v>926</v>
      </c>
      <c r="AK60" s="195" t="s">
        <v>95</v>
      </c>
      <c r="AL60" s="195" t="s">
        <v>935</v>
      </c>
      <c r="AM60" s="279"/>
      <c r="AN60" s="195"/>
      <c r="AO60" s="250"/>
      <c r="AP60" s="195"/>
      <c r="AQ60" s="195"/>
      <c r="AR60" s="195"/>
      <c r="AS60" s="292"/>
    </row>
    <row r="61" spans="1:45" s="1" customFormat="1" ht="63.75" customHeight="1">
      <c r="A61" s="302" t="s">
        <v>320</v>
      </c>
      <c r="B61" s="302" t="s">
        <v>936</v>
      </c>
      <c r="C61" s="308" t="s">
        <v>919</v>
      </c>
      <c r="D61" s="302" t="s">
        <v>323</v>
      </c>
      <c r="E61" s="302" t="s">
        <v>937</v>
      </c>
      <c r="F61" s="302" t="s">
        <v>938</v>
      </c>
      <c r="G61" s="302" t="s">
        <v>939</v>
      </c>
      <c r="H61" s="379" t="s">
        <v>519</v>
      </c>
      <c r="I61" s="387" t="s">
        <v>520</v>
      </c>
      <c r="J61" s="379" t="s">
        <v>548</v>
      </c>
      <c r="K61" s="378">
        <v>0.6</v>
      </c>
      <c r="L61" s="379" t="s">
        <v>549</v>
      </c>
      <c r="M61" s="378">
        <v>0.6</v>
      </c>
      <c r="N61" s="379" t="s">
        <v>131</v>
      </c>
      <c r="O61" s="391">
        <v>0.36</v>
      </c>
      <c r="P61" s="195" t="s">
        <v>940</v>
      </c>
      <c r="Q61" s="302" t="s">
        <v>941</v>
      </c>
      <c r="R61" s="302" t="s">
        <v>942</v>
      </c>
      <c r="S61" s="379" t="s">
        <v>93</v>
      </c>
      <c r="T61" s="387" t="s">
        <v>94</v>
      </c>
      <c r="U61" s="391">
        <v>0.25</v>
      </c>
      <c r="V61" s="391">
        <v>0.15</v>
      </c>
      <c r="W61" s="387" t="s">
        <v>526</v>
      </c>
      <c r="X61" s="387" t="s">
        <v>527</v>
      </c>
      <c r="Y61" s="387" t="s">
        <v>528</v>
      </c>
      <c r="Z61" s="378">
        <v>0.36</v>
      </c>
      <c r="AA61" s="379" t="s">
        <v>529</v>
      </c>
      <c r="AB61" s="378">
        <v>0.2</v>
      </c>
      <c r="AC61" s="379" t="s">
        <v>637</v>
      </c>
      <c r="AD61" s="378">
        <v>0.2</v>
      </c>
      <c r="AE61" s="379" t="s">
        <v>555</v>
      </c>
      <c r="AF61" s="379"/>
      <c r="AG61" s="408" t="s">
        <v>95</v>
      </c>
      <c r="AH61" s="195" t="s">
        <v>943</v>
      </c>
      <c r="AI61" s="195" t="s">
        <v>95</v>
      </c>
      <c r="AJ61" s="195" t="s">
        <v>944</v>
      </c>
      <c r="AK61" s="390" t="s">
        <v>96</v>
      </c>
      <c r="AL61" s="195" t="s">
        <v>945</v>
      </c>
      <c r="AM61" s="279"/>
      <c r="AN61" s="195"/>
      <c r="AO61" s="250"/>
      <c r="AP61" s="195"/>
      <c r="AQ61" s="195"/>
      <c r="AR61" s="195"/>
      <c r="AS61" s="292"/>
    </row>
    <row r="62" spans="1:45" s="1" customFormat="1" ht="126.75" customHeight="1">
      <c r="A62" s="302" t="s">
        <v>320</v>
      </c>
      <c r="B62" s="302" t="s">
        <v>946</v>
      </c>
      <c r="C62" s="308" t="s">
        <v>919</v>
      </c>
      <c r="D62" s="302" t="s">
        <v>323</v>
      </c>
      <c r="E62" s="479" t="s">
        <v>937</v>
      </c>
      <c r="F62" s="302" t="s">
        <v>947</v>
      </c>
      <c r="G62" s="387" t="s">
        <v>939</v>
      </c>
      <c r="H62" s="379" t="s">
        <v>519</v>
      </c>
      <c r="I62" s="387" t="s">
        <v>520</v>
      </c>
      <c r="J62" s="379" t="s">
        <v>548</v>
      </c>
      <c r="K62" s="378">
        <v>0.6</v>
      </c>
      <c r="L62" s="379" t="s">
        <v>549</v>
      </c>
      <c r="M62" s="378">
        <v>0.6</v>
      </c>
      <c r="N62" s="379" t="s">
        <v>131</v>
      </c>
      <c r="O62" s="391">
        <v>0.36</v>
      </c>
      <c r="P62" s="288" t="s">
        <v>948</v>
      </c>
      <c r="Q62" s="301" t="s">
        <v>152</v>
      </c>
      <c r="R62" s="302" t="s">
        <v>949</v>
      </c>
      <c r="S62" s="379" t="s">
        <v>93</v>
      </c>
      <c r="T62" s="387" t="s">
        <v>94</v>
      </c>
      <c r="U62" s="391">
        <v>0.25</v>
      </c>
      <c r="V62" s="391">
        <v>0.15</v>
      </c>
      <c r="W62" s="387" t="s">
        <v>526</v>
      </c>
      <c r="X62" s="387" t="s">
        <v>527</v>
      </c>
      <c r="Y62" s="387" t="s">
        <v>528</v>
      </c>
      <c r="Z62" s="378">
        <v>0.36</v>
      </c>
      <c r="AA62" s="379" t="s">
        <v>529</v>
      </c>
      <c r="AB62" s="378">
        <v>0.2</v>
      </c>
      <c r="AC62" s="379" t="s">
        <v>637</v>
      </c>
      <c r="AD62" s="378">
        <v>0.2</v>
      </c>
      <c r="AE62" s="379" t="s">
        <v>555</v>
      </c>
      <c r="AF62" s="392" t="s">
        <v>98</v>
      </c>
      <c r="AG62" s="408" t="s">
        <v>95</v>
      </c>
      <c r="AH62" s="195" t="s">
        <v>950</v>
      </c>
      <c r="AI62" s="195" t="s">
        <v>95</v>
      </c>
      <c r="AJ62" s="195" t="s">
        <v>951</v>
      </c>
      <c r="AK62" s="195" t="s">
        <v>95</v>
      </c>
      <c r="AL62" s="195" t="s">
        <v>952</v>
      </c>
      <c r="AM62" s="279"/>
      <c r="AN62" s="195"/>
      <c r="AO62" s="250"/>
      <c r="AP62" s="195"/>
      <c r="AQ62" s="195"/>
      <c r="AR62" s="195"/>
      <c r="AS62" s="292"/>
    </row>
    <row r="63" spans="1:45" s="1" customFormat="1" ht="86.25" customHeight="1">
      <c r="A63" s="302" t="s">
        <v>320</v>
      </c>
      <c r="B63" s="302" t="s">
        <v>953</v>
      </c>
      <c r="C63" s="308" t="s">
        <v>919</v>
      </c>
      <c r="D63" s="302" t="s">
        <v>323</v>
      </c>
      <c r="E63" s="302" t="s">
        <v>954</v>
      </c>
      <c r="F63" s="302" t="s">
        <v>955</v>
      </c>
      <c r="G63" s="387" t="s">
        <v>956</v>
      </c>
      <c r="H63" s="379" t="s">
        <v>762</v>
      </c>
      <c r="I63" s="387" t="s">
        <v>520</v>
      </c>
      <c r="J63" s="393" t="s">
        <v>548</v>
      </c>
      <c r="K63" s="378">
        <v>0.6</v>
      </c>
      <c r="L63" s="379" t="s">
        <v>554</v>
      </c>
      <c r="M63" s="378">
        <v>0.6</v>
      </c>
      <c r="N63" s="379" t="s">
        <v>131</v>
      </c>
      <c r="O63" s="391">
        <v>0.36</v>
      </c>
      <c r="P63" s="288" t="s">
        <v>957</v>
      </c>
      <c r="Q63" s="302" t="s">
        <v>958</v>
      </c>
      <c r="R63" s="288" t="s">
        <v>959</v>
      </c>
      <c r="S63" s="379" t="s">
        <v>93</v>
      </c>
      <c r="T63" s="387" t="s">
        <v>267</v>
      </c>
      <c r="U63" s="391">
        <v>0.15</v>
      </c>
      <c r="V63" s="391">
        <v>0.15</v>
      </c>
      <c r="W63" s="387" t="s">
        <v>553</v>
      </c>
      <c r="X63" s="387" t="s">
        <v>527</v>
      </c>
      <c r="Y63" s="387" t="s">
        <v>528</v>
      </c>
      <c r="Z63" s="378">
        <v>0.42</v>
      </c>
      <c r="AA63" s="379" t="s">
        <v>548</v>
      </c>
      <c r="AB63" s="378">
        <v>0.4</v>
      </c>
      <c r="AC63" s="394" t="s">
        <v>549</v>
      </c>
      <c r="AD63" s="378">
        <v>0.6</v>
      </c>
      <c r="AE63" s="379" t="s">
        <v>131</v>
      </c>
      <c r="AF63" s="395" t="s">
        <v>98</v>
      </c>
      <c r="AG63" s="408" t="s">
        <v>95</v>
      </c>
      <c r="AH63" s="195" t="s">
        <v>960</v>
      </c>
      <c r="AI63" s="390" t="s">
        <v>96</v>
      </c>
      <c r="AJ63" s="195" t="s">
        <v>961</v>
      </c>
      <c r="AK63" s="195" t="s">
        <v>95</v>
      </c>
      <c r="AL63" s="195" t="s">
        <v>962</v>
      </c>
      <c r="AM63" s="279"/>
      <c r="AN63" s="195"/>
      <c r="AO63" s="250"/>
      <c r="AP63" s="195"/>
      <c r="AQ63" s="195"/>
      <c r="AR63" s="195"/>
      <c r="AS63" s="292"/>
    </row>
    <row r="64" spans="1:45" s="1" customFormat="1" ht="81.75" customHeight="1">
      <c r="A64" s="302" t="s">
        <v>320</v>
      </c>
      <c r="B64" s="302" t="s">
        <v>963</v>
      </c>
      <c r="C64" s="308" t="s">
        <v>919</v>
      </c>
      <c r="D64" s="302" t="s">
        <v>323</v>
      </c>
      <c r="E64" s="302" t="s">
        <v>964</v>
      </c>
      <c r="F64" s="302" t="s">
        <v>965</v>
      </c>
      <c r="G64" s="387" t="s">
        <v>966</v>
      </c>
      <c r="H64" s="379" t="s">
        <v>762</v>
      </c>
      <c r="I64" s="387" t="s">
        <v>520</v>
      </c>
      <c r="J64" s="379" t="s">
        <v>548</v>
      </c>
      <c r="K64" s="378">
        <v>0.6</v>
      </c>
      <c r="L64" s="379" t="s">
        <v>549</v>
      </c>
      <c r="M64" s="378">
        <v>0.6</v>
      </c>
      <c r="N64" s="379" t="s">
        <v>131</v>
      </c>
      <c r="O64" s="391">
        <v>0.36</v>
      </c>
      <c r="P64" s="288" t="s">
        <v>967</v>
      </c>
      <c r="Q64" s="387" t="s">
        <v>635</v>
      </c>
      <c r="R64" s="302" t="s">
        <v>968</v>
      </c>
      <c r="S64" s="379" t="s">
        <v>93</v>
      </c>
      <c r="T64" s="379" t="s">
        <v>94</v>
      </c>
      <c r="U64" s="391">
        <v>0.25</v>
      </c>
      <c r="V64" s="391">
        <v>0.15</v>
      </c>
      <c r="W64" s="387" t="s">
        <v>553</v>
      </c>
      <c r="X64" s="387" t="s">
        <v>527</v>
      </c>
      <c r="Y64" s="379" t="s">
        <v>528</v>
      </c>
      <c r="Z64" s="378">
        <v>0.36</v>
      </c>
      <c r="AA64" s="379" t="s">
        <v>529</v>
      </c>
      <c r="AB64" s="378">
        <v>0.2</v>
      </c>
      <c r="AC64" s="379" t="s">
        <v>637</v>
      </c>
      <c r="AD64" s="378">
        <v>0.2</v>
      </c>
      <c r="AE64" s="379" t="s">
        <v>555</v>
      </c>
      <c r="AF64" s="379" t="s">
        <v>98</v>
      </c>
      <c r="AG64" s="408" t="s">
        <v>95</v>
      </c>
      <c r="AH64" s="195" t="s">
        <v>969</v>
      </c>
      <c r="AI64" s="195" t="s">
        <v>95</v>
      </c>
      <c r="AJ64" s="195" t="s">
        <v>970</v>
      </c>
      <c r="AK64" s="195" t="s">
        <v>95</v>
      </c>
      <c r="AL64" s="195" t="s">
        <v>971</v>
      </c>
      <c r="AM64" s="279"/>
      <c r="AN64" s="195"/>
      <c r="AO64" s="250"/>
      <c r="AP64" s="195"/>
      <c r="AQ64" s="195"/>
      <c r="AR64" s="195"/>
      <c r="AS64" s="292"/>
    </row>
    <row r="65" spans="1:45" s="1" customFormat="1" ht="177.75" customHeight="1">
      <c r="A65" s="302" t="s">
        <v>320</v>
      </c>
      <c r="B65" s="302" t="s">
        <v>972</v>
      </c>
      <c r="C65" s="308" t="s">
        <v>919</v>
      </c>
      <c r="D65" s="302" t="s">
        <v>323</v>
      </c>
      <c r="E65" s="302" t="s">
        <v>973</v>
      </c>
      <c r="F65" s="302" t="s">
        <v>974</v>
      </c>
      <c r="G65" s="396" t="s">
        <v>975</v>
      </c>
      <c r="H65" s="379" t="s">
        <v>519</v>
      </c>
      <c r="I65" s="387" t="s">
        <v>520</v>
      </c>
      <c r="J65" s="379" t="s">
        <v>548</v>
      </c>
      <c r="K65" s="378">
        <v>0.6</v>
      </c>
      <c r="L65" s="379" t="s">
        <v>549</v>
      </c>
      <c r="M65" s="378">
        <v>0.6</v>
      </c>
      <c r="N65" s="379" t="s">
        <v>131</v>
      </c>
      <c r="O65" s="391">
        <v>0.36</v>
      </c>
      <c r="P65" s="288" t="s">
        <v>976</v>
      </c>
      <c r="Q65" s="302" t="s">
        <v>941</v>
      </c>
      <c r="R65" s="302" t="s">
        <v>977</v>
      </c>
      <c r="S65" s="379" t="s">
        <v>93</v>
      </c>
      <c r="T65" s="387" t="s">
        <v>267</v>
      </c>
      <c r="U65" s="391">
        <v>0.15</v>
      </c>
      <c r="V65" s="391">
        <v>0.15</v>
      </c>
      <c r="W65" s="387" t="s">
        <v>526</v>
      </c>
      <c r="X65" s="387" t="s">
        <v>527</v>
      </c>
      <c r="Y65" s="379" t="s">
        <v>528</v>
      </c>
      <c r="Z65" s="378">
        <v>0.42</v>
      </c>
      <c r="AA65" s="379" t="s">
        <v>548</v>
      </c>
      <c r="AB65" s="378">
        <v>0.4</v>
      </c>
      <c r="AC65" s="379" t="s">
        <v>549</v>
      </c>
      <c r="AD65" s="378">
        <v>0.6</v>
      </c>
      <c r="AE65" s="379" t="s">
        <v>131</v>
      </c>
      <c r="AF65" s="379" t="s">
        <v>98</v>
      </c>
      <c r="AG65" s="408" t="s">
        <v>95</v>
      </c>
      <c r="AH65" s="195" t="s">
        <v>978</v>
      </c>
      <c r="AI65" s="195" t="s">
        <v>95</v>
      </c>
      <c r="AJ65" s="195" t="s">
        <v>979</v>
      </c>
      <c r="AK65" s="390" t="s">
        <v>96</v>
      </c>
      <c r="AL65" s="195" t="s">
        <v>980</v>
      </c>
      <c r="AM65" s="279"/>
      <c r="AN65" s="195"/>
      <c r="AO65" s="250"/>
      <c r="AP65" s="195"/>
      <c r="AQ65" s="195"/>
      <c r="AR65" s="195"/>
      <c r="AS65" s="292"/>
    </row>
    <row r="66" spans="1:45" s="1" customFormat="1" ht="59.25" customHeight="1">
      <c r="A66" s="302" t="s">
        <v>320</v>
      </c>
      <c r="B66" s="302" t="s">
        <v>981</v>
      </c>
      <c r="C66" s="308" t="s">
        <v>919</v>
      </c>
      <c r="D66" s="308" t="s">
        <v>323</v>
      </c>
      <c r="E66" s="397" t="s">
        <v>982</v>
      </c>
      <c r="F66" s="302" t="s">
        <v>983</v>
      </c>
      <c r="G66" s="398" t="s">
        <v>984</v>
      </c>
      <c r="H66" s="399" t="s">
        <v>519</v>
      </c>
      <c r="I66" s="398" t="s">
        <v>520</v>
      </c>
      <c r="J66" s="379" t="s">
        <v>548</v>
      </c>
      <c r="K66" s="400">
        <v>0.6</v>
      </c>
      <c r="L66" s="387" t="s">
        <v>522</v>
      </c>
      <c r="M66" s="400">
        <v>0.8</v>
      </c>
      <c r="N66" s="379" t="s">
        <v>530</v>
      </c>
      <c r="O66" s="401">
        <v>0.48</v>
      </c>
      <c r="P66" s="288" t="s">
        <v>985</v>
      </c>
      <c r="Q66" s="402" t="s">
        <v>986</v>
      </c>
      <c r="R66" s="288" t="s">
        <v>987</v>
      </c>
      <c r="S66" s="403" t="s">
        <v>93</v>
      </c>
      <c r="T66" s="403" t="s">
        <v>94</v>
      </c>
      <c r="U66" s="401">
        <v>0.25</v>
      </c>
      <c r="V66" s="401">
        <v>0.15</v>
      </c>
      <c r="W66" s="387" t="s">
        <v>553</v>
      </c>
      <c r="X66" s="387" t="s">
        <v>527</v>
      </c>
      <c r="Y66" s="379" t="s">
        <v>528</v>
      </c>
      <c r="Z66" s="400">
        <v>0.36</v>
      </c>
      <c r="AA66" s="379" t="s">
        <v>529</v>
      </c>
      <c r="AB66" s="400">
        <v>0.2</v>
      </c>
      <c r="AC66" s="379" t="s">
        <v>637</v>
      </c>
      <c r="AD66" s="400">
        <v>0.2</v>
      </c>
      <c r="AE66" s="379" t="s">
        <v>555</v>
      </c>
      <c r="AF66" s="379" t="s">
        <v>98</v>
      </c>
      <c r="AG66" s="408" t="s">
        <v>95</v>
      </c>
      <c r="AH66" s="404" t="s">
        <v>988</v>
      </c>
      <c r="AI66" s="409" t="s">
        <v>95</v>
      </c>
      <c r="AJ66" s="195" t="s">
        <v>989</v>
      </c>
      <c r="AK66" s="195" t="s">
        <v>95</v>
      </c>
      <c r="AL66" s="195" t="s">
        <v>990</v>
      </c>
      <c r="AM66" s="279"/>
      <c r="AN66" s="195"/>
      <c r="AO66" s="250"/>
      <c r="AP66" s="195"/>
      <c r="AQ66" s="195"/>
      <c r="AR66" s="195"/>
      <c r="AS66" s="292"/>
    </row>
    <row r="67" spans="1:45" s="1" customFormat="1" ht="78" customHeight="1">
      <c r="A67" s="302" t="s">
        <v>320</v>
      </c>
      <c r="B67" s="302" t="s">
        <v>991</v>
      </c>
      <c r="C67" s="308" t="s">
        <v>919</v>
      </c>
      <c r="D67" s="308" t="s">
        <v>323</v>
      </c>
      <c r="E67" s="396" t="s">
        <v>992</v>
      </c>
      <c r="F67" s="308" t="s">
        <v>993</v>
      </c>
      <c r="G67" s="308" t="s">
        <v>994</v>
      </c>
      <c r="H67" s="399" t="s">
        <v>519</v>
      </c>
      <c r="I67" s="398" t="s">
        <v>520</v>
      </c>
      <c r="J67" s="387" t="s">
        <v>521</v>
      </c>
      <c r="K67" s="400">
        <v>0.8</v>
      </c>
      <c r="L67" s="379" t="s">
        <v>549</v>
      </c>
      <c r="M67" s="400">
        <v>0.6</v>
      </c>
      <c r="N67" s="379" t="s">
        <v>113</v>
      </c>
      <c r="O67" s="401">
        <v>0.48</v>
      </c>
      <c r="P67" s="286" t="s">
        <v>995</v>
      </c>
      <c r="Q67" s="405" t="s">
        <v>996</v>
      </c>
      <c r="R67" s="288" t="s">
        <v>997</v>
      </c>
      <c r="S67" s="403" t="s">
        <v>93</v>
      </c>
      <c r="T67" s="403" t="s">
        <v>94</v>
      </c>
      <c r="U67" s="401">
        <v>0.25</v>
      </c>
      <c r="V67" s="401">
        <v>0.15</v>
      </c>
      <c r="W67" s="387" t="s">
        <v>553</v>
      </c>
      <c r="X67" s="387" t="s">
        <v>527</v>
      </c>
      <c r="Y67" s="379" t="s">
        <v>528</v>
      </c>
      <c r="Z67" s="400">
        <v>0.48</v>
      </c>
      <c r="AA67" s="379" t="s">
        <v>548</v>
      </c>
      <c r="AB67" s="400">
        <v>0.4</v>
      </c>
      <c r="AC67" s="379" t="s">
        <v>549</v>
      </c>
      <c r="AD67" s="400">
        <v>0.6</v>
      </c>
      <c r="AE67" s="379" t="s">
        <v>131</v>
      </c>
      <c r="AF67" s="379" t="s">
        <v>98</v>
      </c>
      <c r="AG67" s="408" t="s">
        <v>95</v>
      </c>
      <c r="AH67" s="404" t="s">
        <v>988</v>
      </c>
      <c r="AI67" s="409" t="s">
        <v>95</v>
      </c>
      <c r="AJ67" s="195" t="s">
        <v>998</v>
      </c>
      <c r="AK67" s="195" t="s">
        <v>95</v>
      </c>
      <c r="AL67" s="195" t="s">
        <v>999</v>
      </c>
      <c r="AM67" s="279"/>
      <c r="AN67" s="195"/>
      <c r="AO67" s="250"/>
      <c r="AP67" s="195"/>
      <c r="AQ67" s="195"/>
      <c r="AR67" s="195"/>
      <c r="AS67" s="292"/>
    </row>
    <row r="68" spans="1:45" s="1" customFormat="1" ht="78" customHeight="1">
      <c r="A68" s="302" t="s">
        <v>320</v>
      </c>
      <c r="B68" s="406" t="s">
        <v>1000</v>
      </c>
      <c r="C68" s="396" t="s">
        <v>919</v>
      </c>
      <c r="D68" s="308" t="s">
        <v>323</v>
      </c>
      <c r="E68" s="402" t="s">
        <v>1001</v>
      </c>
      <c r="F68" s="308" t="s">
        <v>1002</v>
      </c>
      <c r="G68" s="407" t="s">
        <v>1003</v>
      </c>
      <c r="H68" s="403" t="s">
        <v>519</v>
      </c>
      <c r="I68" s="407" t="s">
        <v>520</v>
      </c>
      <c r="J68" s="379" t="s">
        <v>548</v>
      </c>
      <c r="K68" s="400">
        <v>0.6</v>
      </c>
      <c r="L68" s="379" t="s">
        <v>549</v>
      </c>
      <c r="M68" s="400">
        <v>0.6</v>
      </c>
      <c r="N68" s="379" t="s">
        <v>131</v>
      </c>
      <c r="O68" s="401">
        <v>0.36</v>
      </c>
      <c r="P68" s="286" t="s">
        <v>1004</v>
      </c>
      <c r="Q68" s="250" t="s">
        <v>986</v>
      </c>
      <c r="R68" s="288" t="s">
        <v>1005</v>
      </c>
      <c r="S68" s="403" t="s">
        <v>93</v>
      </c>
      <c r="T68" s="403" t="s">
        <v>94</v>
      </c>
      <c r="U68" s="401">
        <v>0.25</v>
      </c>
      <c r="V68" s="401">
        <v>0.15</v>
      </c>
      <c r="W68" s="387" t="s">
        <v>553</v>
      </c>
      <c r="X68" s="387" t="s">
        <v>527</v>
      </c>
      <c r="Y68" s="379" t="s">
        <v>528</v>
      </c>
      <c r="Z68" s="400">
        <v>0.36</v>
      </c>
      <c r="AA68" s="379" t="s">
        <v>529</v>
      </c>
      <c r="AB68" s="400">
        <v>0.2</v>
      </c>
      <c r="AC68" s="379" t="s">
        <v>637</v>
      </c>
      <c r="AD68" s="400">
        <v>0.2</v>
      </c>
      <c r="AE68" s="379" t="s">
        <v>555</v>
      </c>
      <c r="AF68" s="379" t="s">
        <v>98</v>
      </c>
      <c r="AG68" s="408" t="s">
        <v>95</v>
      </c>
      <c r="AH68" s="404" t="s">
        <v>988</v>
      </c>
      <c r="AI68" s="409" t="s">
        <v>95</v>
      </c>
      <c r="AJ68" s="195" t="s">
        <v>998</v>
      </c>
      <c r="AK68" s="195" t="s">
        <v>95</v>
      </c>
      <c r="AL68" s="195" t="s">
        <v>1006</v>
      </c>
      <c r="AM68" s="279"/>
      <c r="AN68" s="195"/>
      <c r="AO68" s="250"/>
      <c r="AP68" s="195"/>
      <c r="AQ68" s="195"/>
      <c r="AR68" s="195"/>
      <c r="AS68" s="292"/>
    </row>
    <row r="69" spans="1:45" s="1" customFormat="1" ht="74.25" customHeight="1">
      <c r="A69" s="480" t="s">
        <v>348</v>
      </c>
      <c r="B69" s="481" t="s">
        <v>1007</v>
      </c>
      <c r="C69" s="482" t="s">
        <v>350</v>
      </c>
      <c r="D69" s="480" t="s">
        <v>351</v>
      </c>
      <c r="E69" s="482" t="s">
        <v>1008</v>
      </c>
      <c r="F69" s="482" t="s">
        <v>1009</v>
      </c>
      <c r="G69" s="482" t="s">
        <v>1010</v>
      </c>
      <c r="H69" s="482" t="s">
        <v>519</v>
      </c>
      <c r="I69" s="482" t="s">
        <v>520</v>
      </c>
      <c r="J69" s="483" t="s">
        <v>521</v>
      </c>
      <c r="K69" s="484">
        <v>0.8</v>
      </c>
      <c r="L69" s="483" t="s">
        <v>522</v>
      </c>
      <c r="M69" s="484">
        <v>0.8</v>
      </c>
      <c r="N69" s="483" t="s">
        <v>113</v>
      </c>
      <c r="O69" s="485">
        <v>0.64</v>
      </c>
      <c r="P69" s="486" t="s">
        <v>1011</v>
      </c>
      <c r="Q69" s="487" t="s">
        <v>1012</v>
      </c>
      <c r="R69" s="488" t="s">
        <v>1013</v>
      </c>
      <c r="S69" s="483" t="s">
        <v>93</v>
      </c>
      <c r="T69" s="483" t="s">
        <v>94</v>
      </c>
      <c r="U69" s="485">
        <v>0.25</v>
      </c>
      <c r="V69" s="485">
        <v>0.15</v>
      </c>
      <c r="W69" s="483" t="s">
        <v>553</v>
      </c>
      <c r="X69" s="483" t="s">
        <v>527</v>
      </c>
      <c r="Y69" s="483" t="s">
        <v>528</v>
      </c>
      <c r="Z69" s="484">
        <v>0.48</v>
      </c>
      <c r="AA69" s="483" t="s">
        <v>548</v>
      </c>
      <c r="AB69" s="484">
        <v>0.4</v>
      </c>
      <c r="AC69" s="483" t="s">
        <v>554</v>
      </c>
      <c r="AD69" s="484">
        <v>0.4</v>
      </c>
      <c r="AE69" s="489" t="s">
        <v>131</v>
      </c>
      <c r="AF69" s="483" t="s">
        <v>1014</v>
      </c>
      <c r="AG69" s="490" t="s">
        <v>95</v>
      </c>
      <c r="AH69" s="488" t="s">
        <v>1015</v>
      </c>
      <c r="AI69" s="488" t="s">
        <v>95</v>
      </c>
      <c r="AJ69" s="488" t="s">
        <v>1016</v>
      </c>
      <c r="AK69" s="488"/>
      <c r="AL69" s="491" t="s">
        <v>1017</v>
      </c>
      <c r="AM69" s="488"/>
      <c r="AN69" s="488"/>
      <c r="AO69" s="492"/>
      <c r="AP69" s="488"/>
      <c r="AQ69" s="488"/>
      <c r="AR69" s="488"/>
      <c r="AS69" s="493" t="s">
        <v>1018</v>
      </c>
    </row>
    <row r="70" spans="1:45" s="1" customFormat="1" ht="70.5" customHeight="1">
      <c r="A70" s="302" t="s">
        <v>348</v>
      </c>
      <c r="B70" s="307" t="s">
        <v>1019</v>
      </c>
      <c r="C70" s="308" t="s">
        <v>350</v>
      </c>
      <c r="D70" s="302" t="s">
        <v>351</v>
      </c>
      <c r="E70" s="308" t="s">
        <v>1020</v>
      </c>
      <c r="F70" s="308" t="s">
        <v>1021</v>
      </c>
      <c r="G70" s="308" t="s">
        <v>1022</v>
      </c>
      <c r="H70" s="308" t="s">
        <v>519</v>
      </c>
      <c r="I70" s="308" t="s">
        <v>520</v>
      </c>
      <c r="J70" s="301" t="s">
        <v>529</v>
      </c>
      <c r="K70" s="306">
        <v>0.4</v>
      </c>
      <c r="L70" s="301" t="s">
        <v>637</v>
      </c>
      <c r="M70" s="306">
        <v>0.2</v>
      </c>
      <c r="N70" s="301" t="s">
        <v>555</v>
      </c>
      <c r="O70" s="304">
        <v>0.08</v>
      </c>
      <c r="P70" s="288" t="s">
        <v>1023</v>
      </c>
      <c r="Q70" s="195" t="s">
        <v>1024</v>
      </c>
      <c r="R70" s="195" t="s">
        <v>1025</v>
      </c>
      <c r="S70" s="301" t="s">
        <v>93</v>
      </c>
      <c r="T70" s="301" t="s">
        <v>94</v>
      </c>
      <c r="U70" s="304">
        <v>0.25</v>
      </c>
      <c r="V70" s="304">
        <v>0.15</v>
      </c>
      <c r="W70" s="301" t="s">
        <v>553</v>
      </c>
      <c r="X70" s="301" t="s">
        <v>527</v>
      </c>
      <c r="Y70" s="301" t="s">
        <v>528</v>
      </c>
      <c r="Z70" s="306">
        <v>0.24</v>
      </c>
      <c r="AA70" s="301" t="s">
        <v>529</v>
      </c>
      <c r="AB70" s="306">
        <v>0.2</v>
      </c>
      <c r="AC70" s="301" t="s">
        <v>549</v>
      </c>
      <c r="AD70" s="306">
        <v>0.6</v>
      </c>
      <c r="AE70" s="325" t="s">
        <v>131</v>
      </c>
      <c r="AF70" s="301" t="s">
        <v>98</v>
      </c>
      <c r="AG70" s="307" t="s">
        <v>95</v>
      </c>
      <c r="AH70" s="195" t="s">
        <v>1026</v>
      </c>
      <c r="AI70" s="195" t="s">
        <v>95</v>
      </c>
      <c r="AJ70" s="195" t="s">
        <v>1027</v>
      </c>
      <c r="AK70" s="195" t="s">
        <v>95</v>
      </c>
      <c r="AL70" s="279" t="s">
        <v>1028</v>
      </c>
      <c r="AM70" s="195"/>
      <c r="AN70" s="195"/>
      <c r="AO70" s="221"/>
      <c r="AP70" s="195"/>
      <c r="AQ70" s="221"/>
      <c r="AR70" s="221"/>
      <c r="AS70" s="292"/>
    </row>
    <row r="71" spans="1:45" s="1" customFormat="1" ht="70.5" customHeight="1">
      <c r="A71" s="187" t="s">
        <v>348</v>
      </c>
      <c r="B71" s="494" t="s">
        <v>1029</v>
      </c>
      <c r="C71" s="203" t="s">
        <v>350</v>
      </c>
      <c r="D71" s="187" t="s">
        <v>351</v>
      </c>
      <c r="E71" s="495" t="s">
        <v>1030</v>
      </c>
      <c r="F71" s="460" t="s">
        <v>1031</v>
      </c>
      <c r="G71" s="496" t="s">
        <v>1032</v>
      </c>
      <c r="H71" s="203" t="s">
        <v>519</v>
      </c>
      <c r="I71" s="203" t="s">
        <v>520</v>
      </c>
      <c r="J71" s="497" t="s">
        <v>521</v>
      </c>
      <c r="K71" s="204">
        <v>0.8</v>
      </c>
      <c r="L71" s="497" t="s">
        <v>522</v>
      </c>
      <c r="M71" s="204">
        <v>0.8</v>
      </c>
      <c r="N71" s="301" t="s">
        <v>204</v>
      </c>
      <c r="O71" s="205">
        <v>0.64</v>
      </c>
      <c r="P71" s="288" t="s">
        <v>1033</v>
      </c>
      <c r="Q71" s="498" t="s">
        <v>1034</v>
      </c>
      <c r="R71" s="469" t="s">
        <v>1035</v>
      </c>
      <c r="S71" s="377" t="s">
        <v>93</v>
      </c>
      <c r="T71" s="176" t="s">
        <v>267</v>
      </c>
      <c r="U71" s="205">
        <v>0.15</v>
      </c>
      <c r="V71" s="205">
        <v>0.15</v>
      </c>
      <c r="W71" s="499" t="s">
        <v>526</v>
      </c>
      <c r="X71" s="497" t="s">
        <v>527</v>
      </c>
      <c r="Y71" s="497" t="s">
        <v>528</v>
      </c>
      <c r="Z71" s="204">
        <v>0.48</v>
      </c>
      <c r="AA71" s="500" t="s">
        <v>548</v>
      </c>
      <c r="AB71" s="204">
        <v>0.4</v>
      </c>
      <c r="AC71" s="497" t="s">
        <v>554</v>
      </c>
      <c r="AD71" s="204">
        <v>0.4</v>
      </c>
      <c r="AE71" s="301" t="s">
        <v>131</v>
      </c>
      <c r="AF71" s="497" t="s">
        <v>98</v>
      </c>
      <c r="AG71" s="501" t="s">
        <v>1036</v>
      </c>
      <c r="AH71" s="185" t="s">
        <v>1037</v>
      </c>
      <c r="AI71" s="503" t="s">
        <v>1036</v>
      </c>
      <c r="AJ71" s="502" t="s">
        <v>1038</v>
      </c>
      <c r="AK71" s="501" t="s">
        <v>1039</v>
      </c>
      <c r="AL71" s="279" t="s">
        <v>1040</v>
      </c>
      <c r="AM71" s="195"/>
      <c r="AN71" s="195"/>
      <c r="AO71" s="221"/>
      <c r="AP71" s="195"/>
      <c r="AQ71" s="221"/>
      <c r="AR71" s="221"/>
      <c r="AS71" s="292"/>
    </row>
    <row r="72" spans="1:45" s="1" customFormat="1" ht="67.5" customHeight="1">
      <c r="A72" s="302" t="s">
        <v>364</v>
      </c>
      <c r="B72" s="302" t="s">
        <v>1041</v>
      </c>
      <c r="C72" s="308" t="s">
        <v>366</v>
      </c>
      <c r="D72" s="302" t="s">
        <v>296</v>
      </c>
      <c r="E72" s="308" t="s">
        <v>1042</v>
      </c>
      <c r="F72" s="308" t="s">
        <v>1043</v>
      </c>
      <c r="G72" s="335" t="s">
        <v>1044</v>
      </c>
      <c r="H72" s="336" t="s">
        <v>603</v>
      </c>
      <c r="I72" s="323" t="s">
        <v>520</v>
      </c>
      <c r="J72" s="201" t="s">
        <v>548</v>
      </c>
      <c r="K72" s="306">
        <v>0.6</v>
      </c>
      <c r="L72" s="201" t="s">
        <v>522</v>
      </c>
      <c r="M72" s="306">
        <v>0.8</v>
      </c>
      <c r="N72" s="301" t="s">
        <v>555</v>
      </c>
      <c r="O72" s="304">
        <v>0.48</v>
      </c>
      <c r="P72" s="288" t="s">
        <v>1045</v>
      </c>
      <c r="Q72" s="254" t="s">
        <v>635</v>
      </c>
      <c r="R72" s="337" t="s">
        <v>1046</v>
      </c>
      <c r="S72" s="201" t="s">
        <v>93</v>
      </c>
      <c r="T72" s="201" t="s">
        <v>94</v>
      </c>
      <c r="U72" s="304">
        <v>0.25</v>
      </c>
      <c r="V72" s="304">
        <v>0.15</v>
      </c>
      <c r="W72" s="201" t="s">
        <v>553</v>
      </c>
      <c r="X72" s="201" t="s">
        <v>527</v>
      </c>
      <c r="Y72" s="201" t="s">
        <v>915</v>
      </c>
      <c r="Z72" s="306">
        <v>0.36</v>
      </c>
      <c r="AA72" s="301" t="s">
        <v>529</v>
      </c>
      <c r="AB72" s="306">
        <v>0.2</v>
      </c>
      <c r="AC72" s="201" t="s">
        <v>637</v>
      </c>
      <c r="AD72" s="306">
        <v>0.2</v>
      </c>
      <c r="AE72" s="301" t="s">
        <v>555</v>
      </c>
      <c r="AF72" s="328" t="s">
        <v>98</v>
      </c>
      <c r="AG72" s="372" t="s">
        <v>95</v>
      </c>
      <c r="AH72" s="338" t="s">
        <v>375</v>
      </c>
      <c r="AI72" s="195" t="s">
        <v>95</v>
      </c>
      <c r="AJ72" s="195" t="s">
        <v>318</v>
      </c>
      <c r="AK72" s="504" t="s">
        <v>96</v>
      </c>
      <c r="AL72" s="279" t="s">
        <v>1047</v>
      </c>
      <c r="AM72" s="195"/>
      <c r="AN72" s="195"/>
      <c r="AO72" s="221"/>
      <c r="AP72" s="195"/>
      <c r="AQ72" s="221"/>
      <c r="AR72" s="221"/>
      <c r="AS72" s="292"/>
    </row>
    <row r="73" spans="1:45" s="1" customFormat="1" ht="52.5" customHeight="1">
      <c r="A73" s="302" t="s">
        <v>364</v>
      </c>
      <c r="B73" s="302" t="s">
        <v>1048</v>
      </c>
      <c r="C73" s="308" t="s">
        <v>366</v>
      </c>
      <c r="D73" s="302" t="s">
        <v>296</v>
      </c>
      <c r="E73" s="320" t="s">
        <v>1049</v>
      </c>
      <c r="F73" s="339" t="s">
        <v>1050</v>
      </c>
      <c r="G73" s="340" t="s">
        <v>1051</v>
      </c>
      <c r="H73" s="336" t="s">
        <v>603</v>
      </c>
      <c r="I73" s="323" t="s">
        <v>520</v>
      </c>
      <c r="J73" s="201" t="s">
        <v>548</v>
      </c>
      <c r="K73" s="306">
        <v>0.6</v>
      </c>
      <c r="L73" s="201" t="s">
        <v>522</v>
      </c>
      <c r="M73" s="306">
        <v>0.8</v>
      </c>
      <c r="N73" s="301" t="s">
        <v>131</v>
      </c>
      <c r="O73" s="304">
        <v>0.48</v>
      </c>
      <c r="P73" s="195" t="s">
        <v>1052</v>
      </c>
      <c r="Q73" s="254" t="s">
        <v>1053</v>
      </c>
      <c r="R73" s="314" t="s">
        <v>1054</v>
      </c>
      <c r="S73" s="201" t="s">
        <v>93</v>
      </c>
      <c r="T73" s="201" t="s">
        <v>94</v>
      </c>
      <c r="U73" s="304">
        <v>0.25</v>
      </c>
      <c r="V73" s="304">
        <v>0.15</v>
      </c>
      <c r="W73" s="201" t="s">
        <v>553</v>
      </c>
      <c r="X73" s="201" t="s">
        <v>527</v>
      </c>
      <c r="Y73" s="201" t="s">
        <v>915</v>
      </c>
      <c r="Z73" s="306">
        <v>0.36</v>
      </c>
      <c r="AA73" s="301" t="s">
        <v>529</v>
      </c>
      <c r="AB73" s="306">
        <v>0.2</v>
      </c>
      <c r="AC73" s="201" t="s">
        <v>549</v>
      </c>
      <c r="AD73" s="306">
        <v>0.6</v>
      </c>
      <c r="AE73" s="301" t="s">
        <v>131</v>
      </c>
      <c r="AF73" s="328" t="s">
        <v>98</v>
      </c>
      <c r="AG73" s="415" t="s">
        <v>96</v>
      </c>
      <c r="AH73" s="338" t="s">
        <v>1055</v>
      </c>
      <c r="AI73" s="390" t="s">
        <v>96</v>
      </c>
      <c r="AJ73" s="195" t="s">
        <v>1056</v>
      </c>
      <c r="AK73" s="195" t="s">
        <v>95</v>
      </c>
      <c r="AL73" s="279" t="s">
        <v>1057</v>
      </c>
      <c r="AM73" s="195"/>
      <c r="AN73" s="195"/>
      <c r="AO73" s="221"/>
      <c r="AP73" s="195"/>
      <c r="AQ73" s="221"/>
      <c r="AR73" s="221"/>
      <c r="AS73" s="292"/>
    </row>
    <row r="74" spans="1:45" s="1" customFormat="1" ht="57.75" customHeight="1">
      <c r="A74" s="302" t="s">
        <v>364</v>
      </c>
      <c r="B74" s="302" t="s">
        <v>1058</v>
      </c>
      <c r="C74" s="308" t="s">
        <v>366</v>
      </c>
      <c r="D74" s="302" t="s">
        <v>296</v>
      </c>
      <c r="E74" s="335" t="s">
        <v>1059</v>
      </c>
      <c r="F74" s="341" t="s">
        <v>1060</v>
      </c>
      <c r="G74" s="342" t="s">
        <v>1061</v>
      </c>
      <c r="H74" s="343" t="s">
        <v>762</v>
      </c>
      <c r="I74" s="323" t="s">
        <v>520</v>
      </c>
      <c r="J74" s="201" t="s">
        <v>529</v>
      </c>
      <c r="K74" s="306">
        <v>0.4</v>
      </c>
      <c r="L74" s="201" t="s">
        <v>549</v>
      </c>
      <c r="M74" s="306">
        <v>0.6</v>
      </c>
      <c r="N74" s="301" t="s">
        <v>131</v>
      </c>
      <c r="O74" s="304">
        <v>0.24</v>
      </c>
      <c r="P74" s="288" t="s">
        <v>1062</v>
      </c>
      <c r="Q74" s="254" t="s">
        <v>302</v>
      </c>
      <c r="R74" s="255" t="s">
        <v>1063</v>
      </c>
      <c r="S74" s="201" t="s">
        <v>93</v>
      </c>
      <c r="T74" s="201" t="s">
        <v>94</v>
      </c>
      <c r="U74" s="304">
        <v>0.25</v>
      </c>
      <c r="V74" s="304">
        <v>0.15</v>
      </c>
      <c r="W74" s="201" t="s">
        <v>553</v>
      </c>
      <c r="X74" s="201" t="s">
        <v>527</v>
      </c>
      <c r="Y74" s="201" t="s">
        <v>915</v>
      </c>
      <c r="Z74" s="306">
        <v>0.24</v>
      </c>
      <c r="AA74" s="301" t="s">
        <v>529</v>
      </c>
      <c r="AB74" s="306">
        <v>0.2</v>
      </c>
      <c r="AC74" s="201" t="s">
        <v>549</v>
      </c>
      <c r="AD74" s="306">
        <v>0.6</v>
      </c>
      <c r="AE74" s="301" t="s">
        <v>131</v>
      </c>
      <c r="AF74" s="328" t="s">
        <v>98</v>
      </c>
      <c r="AG74" s="316" t="s">
        <v>95</v>
      </c>
      <c r="AH74" s="344" t="s">
        <v>375</v>
      </c>
      <c r="AI74" s="195" t="s">
        <v>95</v>
      </c>
      <c r="AJ74" s="411" t="s">
        <v>318</v>
      </c>
      <c r="AK74" s="195" t="s">
        <v>95</v>
      </c>
      <c r="AL74" s="279" t="s">
        <v>1064</v>
      </c>
      <c r="AM74" s="195"/>
      <c r="AN74" s="195"/>
      <c r="AO74" s="221"/>
      <c r="AP74" s="195"/>
      <c r="AQ74" s="250"/>
      <c r="AR74" s="250"/>
      <c r="AS74" s="292"/>
    </row>
    <row r="75" spans="1:45" s="1" customFormat="1" ht="52.5" customHeight="1">
      <c r="A75" s="302" t="s">
        <v>364</v>
      </c>
      <c r="B75" s="302" t="s">
        <v>1065</v>
      </c>
      <c r="C75" s="308" t="s">
        <v>366</v>
      </c>
      <c r="D75" s="302" t="s">
        <v>296</v>
      </c>
      <c r="E75" s="321" t="s">
        <v>1066</v>
      </c>
      <c r="F75" s="345" t="s">
        <v>1067</v>
      </c>
      <c r="G75" s="346" t="s">
        <v>1068</v>
      </c>
      <c r="H75" s="347" t="s">
        <v>603</v>
      </c>
      <c r="I75" s="323" t="s">
        <v>886</v>
      </c>
      <c r="J75" s="201" t="s">
        <v>548</v>
      </c>
      <c r="K75" s="303">
        <v>0.6</v>
      </c>
      <c r="L75" s="201" t="s">
        <v>522</v>
      </c>
      <c r="M75" s="303">
        <v>0.8</v>
      </c>
      <c r="N75" s="301" t="s">
        <v>204</v>
      </c>
      <c r="O75" s="304">
        <v>0.48</v>
      </c>
      <c r="P75" s="288" t="s">
        <v>1062</v>
      </c>
      <c r="Q75" s="254" t="s">
        <v>302</v>
      </c>
      <c r="R75" s="255" t="s">
        <v>1063</v>
      </c>
      <c r="S75" s="201" t="s">
        <v>93</v>
      </c>
      <c r="T75" s="201" t="s">
        <v>94</v>
      </c>
      <c r="U75" s="304">
        <v>0.25</v>
      </c>
      <c r="V75" s="304">
        <v>0.15</v>
      </c>
      <c r="W75" s="201" t="s">
        <v>553</v>
      </c>
      <c r="X75" s="201" t="s">
        <v>527</v>
      </c>
      <c r="Y75" s="201" t="s">
        <v>915</v>
      </c>
      <c r="Z75" s="306">
        <v>0.36</v>
      </c>
      <c r="AA75" s="301" t="s">
        <v>529</v>
      </c>
      <c r="AB75" s="306">
        <v>0.2</v>
      </c>
      <c r="AC75" s="201" t="s">
        <v>549</v>
      </c>
      <c r="AD75" s="306">
        <v>0.6</v>
      </c>
      <c r="AE75" s="301" t="s">
        <v>131</v>
      </c>
      <c r="AF75" s="254" t="s">
        <v>98</v>
      </c>
      <c r="AG75" s="416" t="s">
        <v>95</v>
      </c>
      <c r="AH75" s="348" t="s">
        <v>375</v>
      </c>
      <c r="AI75" s="195" t="s">
        <v>95</v>
      </c>
      <c r="AJ75" s="195" t="s">
        <v>318</v>
      </c>
      <c r="AK75" s="390" t="s">
        <v>96</v>
      </c>
      <c r="AL75" s="195" t="s">
        <v>1047</v>
      </c>
      <c r="AM75" s="195"/>
      <c r="AN75" s="195"/>
      <c r="AO75" s="221"/>
      <c r="AP75" s="195"/>
      <c r="AQ75" s="195"/>
      <c r="AR75" s="195"/>
      <c r="AS75" s="292"/>
    </row>
    <row r="76" spans="1:45" s="1" customFormat="1" ht="51" customHeight="1">
      <c r="A76" s="302" t="s">
        <v>364</v>
      </c>
      <c r="B76" s="302" t="s">
        <v>1069</v>
      </c>
      <c r="C76" s="308" t="s">
        <v>366</v>
      </c>
      <c r="D76" s="302" t="s">
        <v>296</v>
      </c>
      <c r="E76" s="321" t="s">
        <v>1070</v>
      </c>
      <c r="F76" s="346" t="s">
        <v>1071</v>
      </c>
      <c r="G76" s="349" t="s">
        <v>1072</v>
      </c>
      <c r="H76" s="347" t="s">
        <v>603</v>
      </c>
      <c r="I76" s="323" t="s">
        <v>886</v>
      </c>
      <c r="J76" s="201" t="s">
        <v>548</v>
      </c>
      <c r="K76" s="303">
        <v>0.6</v>
      </c>
      <c r="L76" s="201" t="s">
        <v>522</v>
      </c>
      <c r="M76" s="303">
        <v>0.8</v>
      </c>
      <c r="N76" s="301" t="s">
        <v>204</v>
      </c>
      <c r="O76" s="304">
        <v>0.48</v>
      </c>
      <c r="P76" s="288" t="s">
        <v>1073</v>
      </c>
      <c r="Q76" s="201" t="s">
        <v>1074</v>
      </c>
      <c r="R76" s="195" t="s">
        <v>1075</v>
      </c>
      <c r="S76" s="201" t="s">
        <v>93</v>
      </c>
      <c r="T76" s="201" t="s">
        <v>94</v>
      </c>
      <c r="U76" s="304">
        <v>0.25</v>
      </c>
      <c r="V76" s="304">
        <v>0.15</v>
      </c>
      <c r="W76" s="201" t="s">
        <v>553</v>
      </c>
      <c r="X76" s="201" t="s">
        <v>527</v>
      </c>
      <c r="Y76" s="201" t="s">
        <v>915</v>
      </c>
      <c r="Z76" s="306">
        <v>0.36</v>
      </c>
      <c r="AA76" s="301" t="s">
        <v>529</v>
      </c>
      <c r="AB76" s="306">
        <v>0.2</v>
      </c>
      <c r="AC76" s="201" t="s">
        <v>549</v>
      </c>
      <c r="AD76" s="306">
        <v>0.6</v>
      </c>
      <c r="AE76" s="301" t="s">
        <v>131</v>
      </c>
      <c r="AF76" s="328" t="s">
        <v>98</v>
      </c>
      <c r="AG76" s="372" t="s">
        <v>95</v>
      </c>
      <c r="AH76" s="350" t="s">
        <v>375</v>
      </c>
      <c r="AI76" s="195" t="s">
        <v>95</v>
      </c>
      <c r="AJ76" s="412" t="s">
        <v>318</v>
      </c>
      <c r="AK76" s="195" t="s">
        <v>95</v>
      </c>
      <c r="AL76" s="279" t="s">
        <v>1076</v>
      </c>
      <c r="AM76" s="195"/>
      <c r="AN76" s="195"/>
      <c r="AO76" s="195"/>
      <c r="AP76" s="195"/>
      <c r="AQ76" s="250"/>
      <c r="AR76" s="250"/>
      <c r="AS76" s="292"/>
    </row>
    <row r="77" spans="1:45" s="1" customFormat="1" ht="39.75" customHeight="1">
      <c r="A77" s="302" t="s">
        <v>393</v>
      </c>
      <c r="B77" s="302" t="s">
        <v>1077</v>
      </c>
      <c r="C77" s="308" t="s">
        <v>395</v>
      </c>
      <c r="D77" s="302" t="s">
        <v>1078</v>
      </c>
      <c r="E77" s="308" t="s">
        <v>1079</v>
      </c>
      <c r="F77" s="351" t="s">
        <v>1080</v>
      </c>
      <c r="G77" s="342" t="s">
        <v>1081</v>
      </c>
      <c r="H77" s="323" t="s">
        <v>519</v>
      </c>
      <c r="I77" s="320" t="s">
        <v>676</v>
      </c>
      <c r="J77" s="201" t="s">
        <v>529</v>
      </c>
      <c r="K77" s="303">
        <v>0.4</v>
      </c>
      <c r="L77" s="201" t="s">
        <v>554</v>
      </c>
      <c r="M77" s="303">
        <v>0.4</v>
      </c>
      <c r="N77" s="301" t="s">
        <v>131</v>
      </c>
      <c r="O77" s="304">
        <v>0.16</v>
      </c>
      <c r="P77" s="195" t="s">
        <v>1082</v>
      </c>
      <c r="Q77" s="254" t="s">
        <v>1083</v>
      </c>
      <c r="R77" s="255" t="s">
        <v>1084</v>
      </c>
      <c r="S77" s="201" t="s">
        <v>93</v>
      </c>
      <c r="T77" s="201" t="s">
        <v>94</v>
      </c>
      <c r="U77" s="304">
        <v>0.25</v>
      </c>
      <c r="V77" s="304">
        <v>0.15</v>
      </c>
      <c r="W77" s="201" t="s">
        <v>553</v>
      </c>
      <c r="X77" s="201" t="s">
        <v>648</v>
      </c>
      <c r="Y77" s="201" t="s">
        <v>528</v>
      </c>
      <c r="Z77" s="306">
        <v>0.24</v>
      </c>
      <c r="AA77" s="301" t="s">
        <v>529</v>
      </c>
      <c r="AB77" s="306">
        <v>0.2</v>
      </c>
      <c r="AC77" s="201" t="s">
        <v>549</v>
      </c>
      <c r="AD77" s="306">
        <v>0.6</v>
      </c>
      <c r="AE77" s="301" t="s">
        <v>131</v>
      </c>
      <c r="AF77" s="254" t="s">
        <v>98</v>
      </c>
      <c r="AG77" s="254" t="s">
        <v>95</v>
      </c>
      <c r="AH77" s="314" t="s">
        <v>1085</v>
      </c>
      <c r="AI77" s="195"/>
      <c r="AJ77" s="429">
        <f>-----------------------------------------AL77---------AL77</f>
        <v>0</v>
      </c>
      <c r="AK77" s="290"/>
      <c r="AL77" s="429">
        <f>-----------------------------------------AN77---------AN77</f>
        <v>0</v>
      </c>
      <c r="AM77" s="250"/>
      <c r="AN77" s="250"/>
      <c r="AO77" s="195"/>
      <c r="AP77" s="195"/>
      <c r="AQ77" s="221"/>
      <c r="AR77" s="221"/>
      <c r="AS77" s="292"/>
    </row>
    <row r="78" spans="1:45" s="1" customFormat="1" ht="34.5" customHeight="1">
      <c r="A78" s="302" t="s">
        <v>393</v>
      </c>
      <c r="B78" s="302" t="s">
        <v>1086</v>
      </c>
      <c r="C78" s="308" t="s">
        <v>395</v>
      </c>
      <c r="D78" s="302" t="s">
        <v>1078</v>
      </c>
      <c r="E78" s="321" t="s">
        <v>1087</v>
      </c>
      <c r="F78" s="352" t="s">
        <v>1088</v>
      </c>
      <c r="G78" s="353" t="s">
        <v>1089</v>
      </c>
      <c r="H78" s="323" t="s">
        <v>519</v>
      </c>
      <c r="I78" s="320" t="s">
        <v>1090</v>
      </c>
      <c r="J78" s="201" t="s">
        <v>548</v>
      </c>
      <c r="K78" s="303">
        <v>0.6</v>
      </c>
      <c r="L78" s="201" t="s">
        <v>549</v>
      </c>
      <c r="M78" s="303">
        <v>0.6</v>
      </c>
      <c r="N78" s="301" t="s">
        <v>131</v>
      </c>
      <c r="O78" s="304">
        <v>0.36</v>
      </c>
      <c r="P78" s="195" t="s">
        <v>1091</v>
      </c>
      <c r="Q78" s="254" t="s">
        <v>135</v>
      </c>
      <c r="R78" s="314" t="s">
        <v>1092</v>
      </c>
      <c r="S78" s="201" t="s">
        <v>93</v>
      </c>
      <c r="T78" s="201" t="s">
        <v>878</v>
      </c>
      <c r="U78" s="304">
        <v>0.1</v>
      </c>
      <c r="V78" s="304">
        <v>0.15</v>
      </c>
      <c r="W78" s="201" t="s">
        <v>553</v>
      </c>
      <c r="X78" s="201" t="s">
        <v>527</v>
      </c>
      <c r="Y78" s="201" t="s">
        <v>528</v>
      </c>
      <c r="Z78" s="306">
        <v>0.45</v>
      </c>
      <c r="AA78" s="301" t="s">
        <v>548</v>
      </c>
      <c r="AB78" s="306">
        <v>0.4</v>
      </c>
      <c r="AC78" s="201" t="s">
        <v>549</v>
      </c>
      <c r="AD78" s="306">
        <v>0.6</v>
      </c>
      <c r="AE78" s="301" t="s">
        <v>131</v>
      </c>
      <c r="AF78" s="254" t="s">
        <v>98</v>
      </c>
      <c r="AG78" s="254" t="s">
        <v>95</v>
      </c>
      <c r="AH78" s="314" t="s">
        <v>1085</v>
      </c>
      <c r="AI78" s="278"/>
      <c r="AJ78" s="429">
        <f>-----------------------------------------AL78---------AL78</f>
        <v>0</v>
      </c>
      <c r="AK78" s="278"/>
      <c r="AL78" s="429">
        <f>-----------------------------------------AN78---------AN78</f>
        <v>0</v>
      </c>
      <c r="AM78" s="195"/>
      <c r="AN78" s="195"/>
      <c r="AO78" s="250"/>
      <c r="AP78" s="195"/>
      <c r="AQ78" s="195"/>
      <c r="AR78" s="195"/>
      <c r="AS78" s="292"/>
    </row>
    <row r="79" spans="1:45" s="1" customFormat="1" ht="24" customHeight="1">
      <c r="A79" s="302" t="s">
        <v>393</v>
      </c>
      <c r="B79" s="302" t="s">
        <v>1093</v>
      </c>
      <c r="C79" s="308" t="s">
        <v>395</v>
      </c>
      <c r="D79" s="302" t="s">
        <v>1078</v>
      </c>
      <c r="E79" s="339" t="s">
        <v>1094</v>
      </c>
      <c r="F79" s="354" t="s">
        <v>1095</v>
      </c>
      <c r="G79" s="354" t="s">
        <v>1096</v>
      </c>
      <c r="H79" s="323" t="s">
        <v>519</v>
      </c>
      <c r="I79" s="320" t="s">
        <v>1090</v>
      </c>
      <c r="J79" s="201" t="s">
        <v>548</v>
      </c>
      <c r="K79" s="303">
        <v>0.6</v>
      </c>
      <c r="L79" s="201" t="s">
        <v>549</v>
      </c>
      <c r="M79" s="303">
        <v>0.6</v>
      </c>
      <c r="N79" s="301" t="s">
        <v>530</v>
      </c>
      <c r="O79" s="304">
        <v>0.36</v>
      </c>
      <c r="P79" s="195" t="s">
        <v>1097</v>
      </c>
      <c r="Q79" s="254" t="s">
        <v>135</v>
      </c>
      <c r="R79" s="314" t="s">
        <v>1098</v>
      </c>
      <c r="S79" s="201" t="s">
        <v>93</v>
      </c>
      <c r="T79" s="201" t="s">
        <v>94</v>
      </c>
      <c r="U79" s="304">
        <v>0.25</v>
      </c>
      <c r="V79" s="304">
        <v>0.15</v>
      </c>
      <c r="W79" s="201" t="s">
        <v>553</v>
      </c>
      <c r="X79" s="201" t="s">
        <v>527</v>
      </c>
      <c r="Y79" s="201" t="s">
        <v>528</v>
      </c>
      <c r="Z79" s="306">
        <v>0.36</v>
      </c>
      <c r="AA79" s="301" t="s">
        <v>529</v>
      </c>
      <c r="AB79" s="306">
        <v>0.2</v>
      </c>
      <c r="AC79" s="201" t="s">
        <v>522</v>
      </c>
      <c r="AD79" s="306">
        <v>0.8</v>
      </c>
      <c r="AE79" s="301" t="s">
        <v>530</v>
      </c>
      <c r="AF79" s="254" t="s">
        <v>98</v>
      </c>
      <c r="AG79" s="254" t="s">
        <v>95</v>
      </c>
      <c r="AH79" s="314" t="s">
        <v>1085</v>
      </c>
      <c r="AI79" s="278"/>
      <c r="AJ79" s="429">
        <f>-----------------------------------------AL79---------AL79</f>
        <v>0</v>
      </c>
      <c r="AK79" s="278"/>
      <c r="AL79" s="429">
        <f>-----------------------------------------AN79---------AN79</f>
        <v>0</v>
      </c>
      <c r="AM79" s="195"/>
      <c r="AN79" s="195"/>
      <c r="AO79" s="195"/>
      <c r="AP79" s="195"/>
      <c r="AQ79" s="195"/>
      <c r="AR79" s="195"/>
      <c r="AS79" s="292"/>
    </row>
    <row r="80" spans="1:45" s="1" customFormat="1" ht="24" customHeight="1">
      <c r="A80" s="302" t="s">
        <v>393</v>
      </c>
      <c r="B80" s="302" t="s">
        <v>1099</v>
      </c>
      <c r="C80" s="308" t="s">
        <v>395</v>
      </c>
      <c r="D80" s="315" t="s">
        <v>1078</v>
      </c>
      <c r="E80" s="327" t="s">
        <v>1100</v>
      </c>
      <c r="F80" s="355" t="s">
        <v>1101</v>
      </c>
      <c r="G80" s="355" t="s">
        <v>1102</v>
      </c>
      <c r="H80" s="323" t="s">
        <v>519</v>
      </c>
      <c r="I80" s="320" t="s">
        <v>1090</v>
      </c>
      <c r="J80" s="254" t="s">
        <v>548</v>
      </c>
      <c r="K80" s="303">
        <v>0.6</v>
      </c>
      <c r="L80" s="201" t="s">
        <v>549</v>
      </c>
      <c r="M80" s="303">
        <v>0.6</v>
      </c>
      <c r="N80" s="301" t="s">
        <v>555</v>
      </c>
      <c r="O80" s="304">
        <v>0.36</v>
      </c>
      <c r="P80" s="195" t="s">
        <v>1103</v>
      </c>
      <c r="Q80" s="254" t="s">
        <v>1083</v>
      </c>
      <c r="R80" s="255" t="s">
        <v>1104</v>
      </c>
      <c r="S80" s="201" t="s">
        <v>93</v>
      </c>
      <c r="T80" s="201" t="s">
        <v>94</v>
      </c>
      <c r="U80" s="304">
        <v>0.25</v>
      </c>
      <c r="V80" s="304">
        <v>0.15</v>
      </c>
      <c r="W80" s="254" t="s">
        <v>526</v>
      </c>
      <c r="X80" s="254" t="s">
        <v>527</v>
      </c>
      <c r="Y80" s="254" t="s">
        <v>915</v>
      </c>
      <c r="Z80" s="306">
        <v>0.36</v>
      </c>
      <c r="AA80" s="301" t="s">
        <v>529</v>
      </c>
      <c r="AB80" s="306">
        <v>0.2</v>
      </c>
      <c r="AC80" s="254" t="s">
        <v>637</v>
      </c>
      <c r="AD80" s="306">
        <v>0.2</v>
      </c>
      <c r="AE80" s="301" t="s">
        <v>555</v>
      </c>
      <c r="AF80" s="254" t="s">
        <v>98</v>
      </c>
      <c r="AG80" s="254" t="s">
        <v>95</v>
      </c>
      <c r="AH80" s="314" t="s">
        <v>1085</v>
      </c>
      <c r="AI80" s="278"/>
      <c r="AJ80" s="429">
        <f>-----------------------------------------AL80---------AL80</f>
        <v>0</v>
      </c>
      <c r="AK80" s="278"/>
      <c r="AL80" s="429">
        <f>-----------------------------------------AN80---------AN80</f>
        <v>0</v>
      </c>
      <c r="AM80" s="278"/>
      <c r="AN80" s="278"/>
      <c r="AO80" s="250"/>
      <c r="AP80" s="195"/>
      <c r="AQ80" s="195"/>
      <c r="AR80" s="195"/>
      <c r="AS80" s="292"/>
    </row>
    <row r="81" spans="1:45" s="1" customFormat="1" ht="24" customHeight="1">
      <c r="A81" s="302" t="s">
        <v>393</v>
      </c>
      <c r="B81" s="302" t="s">
        <v>1105</v>
      </c>
      <c r="C81" s="308" t="s">
        <v>395</v>
      </c>
      <c r="D81" s="315" t="s">
        <v>1078</v>
      </c>
      <c r="E81" s="327" t="s">
        <v>1106</v>
      </c>
      <c r="F81" s="355" t="s">
        <v>1107</v>
      </c>
      <c r="G81" s="355" t="s">
        <v>1108</v>
      </c>
      <c r="H81" s="323" t="s">
        <v>519</v>
      </c>
      <c r="I81" s="320" t="s">
        <v>1090</v>
      </c>
      <c r="J81" s="254" t="s">
        <v>548</v>
      </c>
      <c r="K81" s="303">
        <v>0.6</v>
      </c>
      <c r="L81" s="201" t="s">
        <v>522</v>
      </c>
      <c r="M81" s="303">
        <v>0.8</v>
      </c>
      <c r="N81" s="301" t="s">
        <v>555</v>
      </c>
      <c r="O81" s="304">
        <v>0.48</v>
      </c>
      <c r="P81" s="195" t="s">
        <v>1109</v>
      </c>
      <c r="Q81" s="254" t="s">
        <v>1083</v>
      </c>
      <c r="R81" s="356" t="s">
        <v>1098</v>
      </c>
      <c r="S81" s="201" t="s">
        <v>93</v>
      </c>
      <c r="T81" s="201" t="s">
        <v>94</v>
      </c>
      <c r="U81" s="304">
        <v>0.25</v>
      </c>
      <c r="V81" s="304">
        <v>0.15</v>
      </c>
      <c r="W81" s="254" t="s">
        <v>526</v>
      </c>
      <c r="X81" s="254" t="s">
        <v>527</v>
      </c>
      <c r="Y81" s="254" t="s">
        <v>528</v>
      </c>
      <c r="Z81" s="306">
        <v>0.36</v>
      </c>
      <c r="AA81" s="301" t="s">
        <v>529</v>
      </c>
      <c r="AB81" s="306">
        <v>0.2</v>
      </c>
      <c r="AC81" s="301" t="s">
        <v>554</v>
      </c>
      <c r="AD81" s="306">
        <v>0.4</v>
      </c>
      <c r="AE81" s="301" t="s">
        <v>555</v>
      </c>
      <c r="AF81" s="301" t="s">
        <v>98</v>
      </c>
      <c r="AG81" s="254" t="s">
        <v>95</v>
      </c>
      <c r="AH81" s="314" t="s">
        <v>1085</v>
      </c>
      <c r="AI81" s="278"/>
      <c r="AJ81" s="429">
        <f>-----------------------------------------AL81---------AL81</f>
        <v>0</v>
      </c>
      <c r="AK81" s="195"/>
      <c r="AL81" s="429">
        <f>-----------------------------------------AN81---------AN81</f>
        <v>0</v>
      </c>
      <c r="AM81" s="195"/>
      <c r="AN81" s="195"/>
      <c r="AO81" s="250"/>
      <c r="AP81" s="195"/>
      <c r="AQ81" s="195"/>
      <c r="AR81" s="195"/>
      <c r="AS81" s="292"/>
    </row>
    <row r="82" spans="1:45" s="1" customFormat="1" ht="24" customHeight="1">
      <c r="A82" s="302" t="s">
        <v>393</v>
      </c>
      <c r="B82" s="302" t="s">
        <v>1110</v>
      </c>
      <c r="C82" s="308" t="s">
        <v>395</v>
      </c>
      <c r="D82" s="315" t="s">
        <v>1078</v>
      </c>
      <c r="E82" s="327" t="s">
        <v>1111</v>
      </c>
      <c r="F82" s="353" t="s">
        <v>1112</v>
      </c>
      <c r="G82" s="353" t="s">
        <v>1113</v>
      </c>
      <c r="H82" s="323" t="s">
        <v>762</v>
      </c>
      <c r="I82" s="320" t="s">
        <v>1114</v>
      </c>
      <c r="J82" s="254" t="s">
        <v>548</v>
      </c>
      <c r="K82" s="303">
        <v>0.6</v>
      </c>
      <c r="L82" s="201" t="s">
        <v>549</v>
      </c>
      <c r="M82" s="303">
        <v>0.6</v>
      </c>
      <c r="N82" s="301" t="s">
        <v>555</v>
      </c>
      <c r="O82" s="304">
        <v>0.36</v>
      </c>
      <c r="P82" s="288" t="s">
        <v>1115</v>
      </c>
      <c r="Q82" s="254" t="s">
        <v>1083</v>
      </c>
      <c r="R82" s="314" t="s">
        <v>1116</v>
      </c>
      <c r="S82" s="201" t="s">
        <v>93</v>
      </c>
      <c r="T82" s="201" t="s">
        <v>94</v>
      </c>
      <c r="U82" s="304">
        <v>0.25</v>
      </c>
      <c r="V82" s="304">
        <v>0.15</v>
      </c>
      <c r="W82" s="201" t="s">
        <v>526</v>
      </c>
      <c r="X82" s="201" t="s">
        <v>648</v>
      </c>
      <c r="Y82" s="201" t="s">
        <v>528</v>
      </c>
      <c r="Z82" s="306">
        <v>0.36</v>
      </c>
      <c r="AA82" s="301" t="s">
        <v>529</v>
      </c>
      <c r="AB82" s="306">
        <v>0.2</v>
      </c>
      <c r="AC82" s="254" t="s">
        <v>554</v>
      </c>
      <c r="AD82" s="306">
        <v>0.4</v>
      </c>
      <c r="AE82" s="301" t="s">
        <v>555</v>
      </c>
      <c r="AF82" s="254" t="s">
        <v>98</v>
      </c>
      <c r="AG82" s="254" t="s">
        <v>95</v>
      </c>
      <c r="AH82" s="314" t="s">
        <v>1085</v>
      </c>
      <c r="AI82" s="195"/>
      <c r="AJ82" s="429">
        <f>-----------------------------------------AL82---------AL82</f>
        <v>0</v>
      </c>
      <c r="AK82" s="195"/>
      <c r="AL82" s="429">
        <f>-----------------------------------------AN82---------AN82</f>
        <v>0</v>
      </c>
      <c r="AM82" s="279"/>
      <c r="AN82" s="195"/>
      <c r="AO82" s="250"/>
      <c r="AP82" s="195"/>
      <c r="AQ82" s="195"/>
      <c r="AR82" s="195"/>
      <c r="AS82" s="292"/>
    </row>
    <row r="83" spans="1:45" s="1" customFormat="1" ht="24" customHeight="1">
      <c r="A83" s="302" t="s">
        <v>393</v>
      </c>
      <c r="B83" s="302" t="s">
        <v>1117</v>
      </c>
      <c r="C83" s="308" t="s">
        <v>395</v>
      </c>
      <c r="D83" s="315" t="s">
        <v>1078</v>
      </c>
      <c r="E83" s="327" t="s">
        <v>1118</v>
      </c>
      <c r="F83" s="353" t="s">
        <v>1119</v>
      </c>
      <c r="G83" s="353" t="s">
        <v>1120</v>
      </c>
      <c r="H83" s="323" t="s">
        <v>519</v>
      </c>
      <c r="I83" s="320" t="s">
        <v>1090</v>
      </c>
      <c r="J83" s="254" t="s">
        <v>548</v>
      </c>
      <c r="K83" s="303">
        <v>0.6</v>
      </c>
      <c r="L83" s="201" t="s">
        <v>549</v>
      </c>
      <c r="M83" s="303">
        <v>0.6</v>
      </c>
      <c r="N83" s="301" t="s">
        <v>555</v>
      </c>
      <c r="O83" s="304">
        <v>0.36</v>
      </c>
      <c r="P83" s="288" t="s">
        <v>1121</v>
      </c>
      <c r="Q83" s="254" t="s">
        <v>1083</v>
      </c>
      <c r="R83" s="357" t="s">
        <v>1122</v>
      </c>
      <c r="S83" s="201" t="s">
        <v>93</v>
      </c>
      <c r="T83" s="201" t="s">
        <v>94</v>
      </c>
      <c r="U83" s="304">
        <v>0.25</v>
      </c>
      <c r="V83" s="304">
        <v>0.15</v>
      </c>
      <c r="W83" s="334" t="s">
        <v>526</v>
      </c>
      <c r="X83" s="334" t="s">
        <v>527</v>
      </c>
      <c r="Y83" s="333" t="s">
        <v>915</v>
      </c>
      <c r="Z83" s="306">
        <v>0.36</v>
      </c>
      <c r="AA83" s="301" t="s">
        <v>529</v>
      </c>
      <c r="AB83" s="306">
        <v>0.2</v>
      </c>
      <c r="AC83" s="358" t="s">
        <v>637</v>
      </c>
      <c r="AD83" s="306">
        <v>0.2</v>
      </c>
      <c r="AE83" s="301" t="s">
        <v>555</v>
      </c>
      <c r="AF83" s="336" t="s">
        <v>98</v>
      </c>
      <c r="AG83" s="254" t="s">
        <v>95</v>
      </c>
      <c r="AH83" s="314" t="s">
        <v>1085</v>
      </c>
      <c r="AI83" s="185"/>
      <c r="AJ83" s="429">
        <f>-----------------------------------------AL83---------AL83</f>
        <v>0</v>
      </c>
      <c r="AK83" s="195"/>
      <c r="AL83" s="429">
        <f>-----------------------------------------AN83---------AN83</f>
        <v>0</v>
      </c>
      <c r="AM83" s="279"/>
      <c r="AN83" s="195"/>
      <c r="AO83" s="250"/>
      <c r="AP83" s="195"/>
      <c r="AQ83" s="195"/>
      <c r="AR83" s="195"/>
      <c r="AS83" s="292"/>
    </row>
    <row r="84" spans="1:45" s="1" customFormat="1" ht="24" customHeight="1">
      <c r="A84" s="302" t="s">
        <v>393</v>
      </c>
      <c r="B84" s="302" t="s">
        <v>1123</v>
      </c>
      <c r="C84" s="308" t="s">
        <v>395</v>
      </c>
      <c r="D84" s="315" t="s">
        <v>1078</v>
      </c>
      <c r="E84" s="315" t="s">
        <v>1124</v>
      </c>
      <c r="F84" s="355" t="s">
        <v>1125</v>
      </c>
      <c r="G84" s="355" t="s">
        <v>1126</v>
      </c>
      <c r="H84" s="323" t="s">
        <v>519</v>
      </c>
      <c r="I84" s="320" t="s">
        <v>1090</v>
      </c>
      <c r="J84" s="301" t="s">
        <v>548</v>
      </c>
      <c r="K84" s="303">
        <v>0.6</v>
      </c>
      <c r="L84" s="302" t="s">
        <v>522</v>
      </c>
      <c r="M84" s="303">
        <v>0.8</v>
      </c>
      <c r="N84" s="301" t="s">
        <v>555</v>
      </c>
      <c r="O84" s="324">
        <v>0.48</v>
      </c>
      <c r="P84" s="288" t="s">
        <v>1127</v>
      </c>
      <c r="Q84" s="301" t="s">
        <v>1128</v>
      </c>
      <c r="R84" s="308" t="s">
        <v>1129</v>
      </c>
      <c r="S84" s="302" t="s">
        <v>93</v>
      </c>
      <c r="T84" s="302" t="s">
        <v>94</v>
      </c>
      <c r="U84" s="324">
        <v>0.25</v>
      </c>
      <c r="V84" s="324">
        <v>0.15</v>
      </c>
      <c r="W84" s="301" t="s">
        <v>526</v>
      </c>
      <c r="X84" s="301" t="s">
        <v>648</v>
      </c>
      <c r="Y84" s="301" t="s">
        <v>528</v>
      </c>
      <c r="Z84" s="303">
        <v>0.36</v>
      </c>
      <c r="AA84" s="301" t="s">
        <v>529</v>
      </c>
      <c r="AB84" s="303">
        <v>0.2</v>
      </c>
      <c r="AC84" s="301" t="s">
        <v>637</v>
      </c>
      <c r="AD84" s="303">
        <v>0.2</v>
      </c>
      <c r="AE84" s="301" t="s">
        <v>555</v>
      </c>
      <c r="AF84" s="301" t="s">
        <v>98</v>
      </c>
      <c r="AG84" s="301" t="s">
        <v>95</v>
      </c>
      <c r="AH84" s="314" t="s">
        <v>1085</v>
      </c>
      <c r="AI84" s="195"/>
      <c r="AJ84" s="429">
        <f>-----------------------------------------AL84---------AL84</f>
        <v>0</v>
      </c>
      <c r="AK84" s="195"/>
      <c r="AL84" s="429">
        <f>-----------------------------------------AN84---------AN84</f>
        <v>0</v>
      </c>
      <c r="AM84" s="279"/>
      <c r="AN84" s="195"/>
      <c r="AO84" s="250"/>
      <c r="AP84" s="195"/>
      <c r="AQ84" s="195"/>
      <c r="AR84" s="195"/>
      <c r="AS84" s="292"/>
    </row>
    <row r="85" spans="1:45" s="1" customFormat="1" ht="24" customHeight="1">
      <c r="A85" s="302" t="s">
        <v>393</v>
      </c>
      <c r="B85" s="302" t="s">
        <v>1130</v>
      </c>
      <c r="C85" s="308" t="s">
        <v>395</v>
      </c>
      <c r="D85" s="315" t="s">
        <v>1078</v>
      </c>
      <c r="E85" s="344" t="s">
        <v>1131</v>
      </c>
      <c r="F85" s="355" t="s">
        <v>1132</v>
      </c>
      <c r="G85" s="355" t="s">
        <v>1133</v>
      </c>
      <c r="H85" s="323" t="s">
        <v>519</v>
      </c>
      <c r="I85" s="320" t="s">
        <v>1090</v>
      </c>
      <c r="J85" s="301" t="s">
        <v>548</v>
      </c>
      <c r="K85" s="303">
        <v>0.6</v>
      </c>
      <c r="L85" s="302" t="s">
        <v>522</v>
      </c>
      <c r="M85" s="303">
        <v>0.8</v>
      </c>
      <c r="N85" s="301" t="s">
        <v>555</v>
      </c>
      <c r="O85" s="324">
        <v>0.48</v>
      </c>
      <c r="P85" s="195" t="s">
        <v>1109</v>
      </c>
      <c r="Q85" s="301" t="s">
        <v>1128</v>
      </c>
      <c r="R85" s="308" t="s">
        <v>1134</v>
      </c>
      <c r="S85" s="302" t="s">
        <v>93</v>
      </c>
      <c r="T85" s="302" t="s">
        <v>94</v>
      </c>
      <c r="U85" s="324">
        <v>0.25</v>
      </c>
      <c r="V85" s="324">
        <v>0.15</v>
      </c>
      <c r="W85" s="301" t="s">
        <v>553</v>
      </c>
      <c r="X85" s="301" t="s">
        <v>527</v>
      </c>
      <c r="Y85" s="301" t="s">
        <v>528</v>
      </c>
      <c r="Z85" s="303">
        <v>0.36</v>
      </c>
      <c r="AA85" s="301" t="s">
        <v>529</v>
      </c>
      <c r="AB85" s="303">
        <v>0.2</v>
      </c>
      <c r="AC85" s="301" t="s">
        <v>637</v>
      </c>
      <c r="AD85" s="303">
        <v>0.2</v>
      </c>
      <c r="AE85" s="301" t="s">
        <v>555</v>
      </c>
      <c r="AF85" s="301" t="s">
        <v>98</v>
      </c>
      <c r="AG85" s="301" t="s">
        <v>95</v>
      </c>
      <c r="AH85" s="314" t="s">
        <v>1085</v>
      </c>
      <c r="AI85" s="195"/>
      <c r="AJ85" s="429">
        <f>-----------------------------------------AL85---------AL85</f>
        <v>0</v>
      </c>
      <c r="AK85" s="195"/>
      <c r="AL85" s="429">
        <f>-----------------------------------------AN85---------AN85</f>
        <v>0</v>
      </c>
      <c r="AM85" s="279"/>
      <c r="AN85" s="195"/>
      <c r="AO85" s="250"/>
      <c r="AP85" s="195"/>
      <c r="AQ85" s="195"/>
      <c r="AR85" s="195"/>
      <c r="AS85" s="292"/>
    </row>
    <row r="86" spans="1:45" s="1" customFormat="1" ht="24" customHeight="1">
      <c r="A86" s="302" t="s">
        <v>393</v>
      </c>
      <c r="B86" s="302" t="s">
        <v>1135</v>
      </c>
      <c r="C86" s="308" t="s">
        <v>395</v>
      </c>
      <c r="D86" s="359" t="s">
        <v>1078</v>
      </c>
      <c r="E86" s="360" t="s">
        <v>1136</v>
      </c>
      <c r="F86" s="360" t="s">
        <v>1137</v>
      </c>
      <c r="G86" s="361" t="s">
        <v>1138</v>
      </c>
      <c r="H86" s="323" t="s">
        <v>519</v>
      </c>
      <c r="I86" s="320" t="s">
        <v>1090</v>
      </c>
      <c r="J86" s="254" t="s">
        <v>548</v>
      </c>
      <c r="K86" s="303">
        <v>0.6</v>
      </c>
      <c r="L86" s="201" t="s">
        <v>549</v>
      </c>
      <c r="M86" s="303">
        <v>0.6</v>
      </c>
      <c r="N86" s="301" t="s">
        <v>555</v>
      </c>
      <c r="O86" s="304">
        <v>0.36</v>
      </c>
      <c r="P86" s="195" t="s">
        <v>1139</v>
      </c>
      <c r="Q86" s="201" t="s">
        <v>135</v>
      </c>
      <c r="R86" s="314" t="s">
        <v>1140</v>
      </c>
      <c r="S86" s="201" t="s">
        <v>93</v>
      </c>
      <c r="T86" s="201" t="s">
        <v>94</v>
      </c>
      <c r="U86" s="304">
        <v>0.25</v>
      </c>
      <c r="V86" s="304">
        <v>0.15</v>
      </c>
      <c r="W86" s="301" t="s">
        <v>526</v>
      </c>
      <c r="X86" s="301" t="s">
        <v>527</v>
      </c>
      <c r="Y86" s="301" t="s">
        <v>528</v>
      </c>
      <c r="Z86" s="306">
        <v>0.36</v>
      </c>
      <c r="AA86" s="301" t="s">
        <v>529</v>
      </c>
      <c r="AB86" s="306">
        <v>0.2</v>
      </c>
      <c r="AC86" s="301" t="s">
        <v>637</v>
      </c>
      <c r="AD86" s="306">
        <v>0.2</v>
      </c>
      <c r="AE86" s="301" t="s">
        <v>555</v>
      </c>
      <c r="AF86" s="254" t="s">
        <v>98</v>
      </c>
      <c r="AG86" s="254" t="s">
        <v>95</v>
      </c>
      <c r="AH86" s="314" t="s">
        <v>1085</v>
      </c>
      <c r="AI86" s="195"/>
      <c r="AJ86" s="429">
        <f>-----------------------------------------AL86---------AL86</f>
        <v>0</v>
      </c>
      <c r="AK86" s="195"/>
      <c r="AL86" s="429">
        <f>-----------------------------------------AN86---------AN86</f>
        <v>0</v>
      </c>
      <c r="AM86" s="279"/>
      <c r="AN86" s="195"/>
      <c r="AO86" s="250"/>
      <c r="AP86" s="195"/>
      <c r="AQ86" s="195"/>
      <c r="AR86" s="195"/>
      <c r="AS86" s="292"/>
    </row>
    <row r="87" spans="1:45" s="1" customFormat="1" ht="24" customHeight="1">
      <c r="A87" s="302" t="s">
        <v>393</v>
      </c>
      <c r="B87" s="302" t="s">
        <v>1141</v>
      </c>
      <c r="C87" s="308" t="s">
        <v>395</v>
      </c>
      <c r="D87" s="359" t="s">
        <v>1078</v>
      </c>
      <c r="E87" s="350" t="s">
        <v>1142</v>
      </c>
      <c r="F87" s="355" t="s">
        <v>1137</v>
      </c>
      <c r="G87" s="353" t="s">
        <v>1143</v>
      </c>
      <c r="H87" s="323" t="s">
        <v>519</v>
      </c>
      <c r="I87" s="320" t="s">
        <v>1090</v>
      </c>
      <c r="J87" s="254" t="s">
        <v>548</v>
      </c>
      <c r="K87" s="303">
        <v>0.6</v>
      </c>
      <c r="L87" s="201" t="s">
        <v>554</v>
      </c>
      <c r="M87" s="303">
        <v>0.4</v>
      </c>
      <c r="N87" s="301" t="s">
        <v>555</v>
      </c>
      <c r="O87" s="304">
        <v>0.24</v>
      </c>
      <c r="P87" s="195" t="s">
        <v>1144</v>
      </c>
      <c r="Q87" s="201" t="s">
        <v>135</v>
      </c>
      <c r="R87" s="195" t="s">
        <v>1145</v>
      </c>
      <c r="S87" s="201" t="s">
        <v>93</v>
      </c>
      <c r="T87" s="201" t="s">
        <v>94</v>
      </c>
      <c r="U87" s="304">
        <v>0.25</v>
      </c>
      <c r="V87" s="304">
        <v>0.15</v>
      </c>
      <c r="W87" s="301" t="s">
        <v>553</v>
      </c>
      <c r="X87" s="301" t="s">
        <v>527</v>
      </c>
      <c r="Y87" s="301" t="s">
        <v>915</v>
      </c>
      <c r="Z87" s="306">
        <v>0.36</v>
      </c>
      <c r="AA87" s="301" t="s">
        <v>529</v>
      </c>
      <c r="AB87" s="306">
        <v>0.2</v>
      </c>
      <c r="AC87" s="301" t="s">
        <v>637</v>
      </c>
      <c r="AD87" s="306">
        <v>0.2</v>
      </c>
      <c r="AE87" s="301" t="s">
        <v>555</v>
      </c>
      <c r="AF87" s="254" t="s">
        <v>98</v>
      </c>
      <c r="AG87" s="254" t="s">
        <v>95</v>
      </c>
      <c r="AH87" s="314" t="s">
        <v>1085</v>
      </c>
      <c r="AI87" s="195"/>
      <c r="AJ87" s="429">
        <f>-----------------------------------------AL87---------AL87</f>
        <v>0</v>
      </c>
      <c r="AK87" s="195"/>
      <c r="AL87" s="429">
        <f>-----------------------------------------AN87---------AN87</f>
        <v>0</v>
      </c>
      <c r="AM87" s="279"/>
      <c r="AN87" s="195"/>
      <c r="AO87" s="250"/>
      <c r="AP87" s="195"/>
      <c r="AQ87" s="195"/>
      <c r="AR87" s="195"/>
      <c r="AS87" s="292"/>
    </row>
    <row r="88" spans="1:45" s="1" customFormat="1" ht="100.5" customHeight="1">
      <c r="A88" s="302" t="s">
        <v>406</v>
      </c>
      <c r="B88" s="307" t="s">
        <v>1146</v>
      </c>
      <c r="C88" s="308" t="s">
        <v>408</v>
      </c>
      <c r="D88" s="302" t="s">
        <v>409</v>
      </c>
      <c r="E88" s="308" t="s">
        <v>1147</v>
      </c>
      <c r="F88" s="308" t="s">
        <v>1148</v>
      </c>
      <c r="G88" s="308" t="s">
        <v>1149</v>
      </c>
      <c r="H88" s="308" t="s">
        <v>519</v>
      </c>
      <c r="I88" s="308" t="s">
        <v>1150</v>
      </c>
      <c r="J88" s="301" t="s">
        <v>548</v>
      </c>
      <c r="K88" s="306">
        <v>0.6</v>
      </c>
      <c r="L88" s="301" t="s">
        <v>522</v>
      </c>
      <c r="M88" s="306">
        <v>0.8</v>
      </c>
      <c r="N88" s="301" t="s">
        <v>530</v>
      </c>
      <c r="O88" s="304">
        <v>0.48</v>
      </c>
      <c r="P88" s="314" t="s">
        <v>1151</v>
      </c>
      <c r="Q88" s="201" t="s">
        <v>1152</v>
      </c>
      <c r="R88" s="195" t="s">
        <v>1153</v>
      </c>
      <c r="S88" s="301" t="s">
        <v>93</v>
      </c>
      <c r="T88" s="301" t="s">
        <v>94</v>
      </c>
      <c r="U88" s="304">
        <v>0.25</v>
      </c>
      <c r="V88" s="304">
        <v>0.15</v>
      </c>
      <c r="W88" s="301" t="s">
        <v>553</v>
      </c>
      <c r="X88" s="301" t="s">
        <v>648</v>
      </c>
      <c r="Y88" s="301" t="s">
        <v>528</v>
      </c>
      <c r="Z88" s="306">
        <v>0.36</v>
      </c>
      <c r="AA88" s="301" t="s">
        <v>529</v>
      </c>
      <c r="AB88" s="306">
        <v>0.2</v>
      </c>
      <c r="AC88" s="301" t="s">
        <v>549</v>
      </c>
      <c r="AD88" s="306">
        <v>0.6</v>
      </c>
      <c r="AE88" s="325" t="s">
        <v>131</v>
      </c>
      <c r="AF88" s="301" t="s">
        <v>98</v>
      </c>
      <c r="AG88" s="307" t="s">
        <v>95</v>
      </c>
      <c r="AH88" s="195" t="s">
        <v>1154</v>
      </c>
      <c r="AI88" s="195" t="s">
        <v>95</v>
      </c>
      <c r="AJ88" s="195" t="s">
        <v>1155</v>
      </c>
      <c r="AK88" s="195" t="s">
        <v>95</v>
      </c>
      <c r="AL88" s="195" t="s">
        <v>1156</v>
      </c>
      <c r="AM88" s="279"/>
      <c r="AN88" s="195"/>
      <c r="AO88" s="250"/>
      <c r="AP88" s="195"/>
      <c r="AQ88" s="195"/>
      <c r="AR88" s="195"/>
      <c r="AS88" s="292"/>
    </row>
    <row r="89" spans="1:45" s="1" customFormat="1" ht="107.25" customHeight="1">
      <c r="A89" s="302" t="s">
        <v>406</v>
      </c>
      <c r="B89" s="307" t="s">
        <v>1157</v>
      </c>
      <c r="C89" s="308" t="s">
        <v>408</v>
      </c>
      <c r="D89" s="302" t="s">
        <v>409</v>
      </c>
      <c r="E89" s="308" t="s">
        <v>1147</v>
      </c>
      <c r="F89" s="308" t="s">
        <v>1148</v>
      </c>
      <c r="G89" s="308" t="s">
        <v>1149</v>
      </c>
      <c r="H89" s="308" t="s">
        <v>519</v>
      </c>
      <c r="I89" s="320" t="s">
        <v>1150</v>
      </c>
      <c r="J89" s="301" t="s">
        <v>548</v>
      </c>
      <c r="K89" s="306">
        <v>0.6</v>
      </c>
      <c r="L89" s="301" t="s">
        <v>522</v>
      </c>
      <c r="M89" s="306">
        <v>0.8</v>
      </c>
      <c r="N89" s="301" t="s">
        <v>530</v>
      </c>
      <c r="O89" s="304">
        <v>0.48</v>
      </c>
      <c r="P89" s="195" t="s">
        <v>1158</v>
      </c>
      <c r="Q89" s="250" t="s">
        <v>1152</v>
      </c>
      <c r="R89" s="195" t="s">
        <v>1159</v>
      </c>
      <c r="S89" s="254" t="s">
        <v>93</v>
      </c>
      <c r="T89" s="254" t="s">
        <v>94</v>
      </c>
      <c r="U89" s="304">
        <v>0.25</v>
      </c>
      <c r="V89" s="304">
        <v>0.15</v>
      </c>
      <c r="W89" s="254" t="s">
        <v>526</v>
      </c>
      <c r="X89" s="254" t="s">
        <v>648</v>
      </c>
      <c r="Y89" s="254" t="s">
        <v>528</v>
      </c>
      <c r="Z89" s="306">
        <v>0.36</v>
      </c>
      <c r="AA89" s="301" t="s">
        <v>529</v>
      </c>
      <c r="AB89" s="306">
        <v>0.2</v>
      </c>
      <c r="AC89" s="301" t="s">
        <v>522</v>
      </c>
      <c r="AD89" s="306">
        <v>0.8</v>
      </c>
      <c r="AE89" s="325" t="s">
        <v>530</v>
      </c>
      <c r="AF89" s="254" t="s">
        <v>98</v>
      </c>
      <c r="AG89" s="307" t="s">
        <v>95</v>
      </c>
      <c r="AH89" s="195" t="s">
        <v>1160</v>
      </c>
      <c r="AI89" s="195" t="s">
        <v>95</v>
      </c>
      <c r="AJ89" s="195" t="s">
        <v>1161</v>
      </c>
      <c r="AK89" s="195" t="s">
        <v>95</v>
      </c>
      <c r="AL89" s="195" t="s">
        <v>1162</v>
      </c>
      <c r="AM89" s="279"/>
      <c r="AN89" s="195"/>
      <c r="AO89" s="250"/>
      <c r="AP89" s="195"/>
      <c r="AQ89" s="195"/>
      <c r="AR89" s="195"/>
      <c r="AS89" s="292"/>
    </row>
    <row r="90" spans="1:45" s="1" customFormat="1" ht="72.75" customHeight="1">
      <c r="A90" s="302" t="s">
        <v>406</v>
      </c>
      <c r="B90" s="307" t="s">
        <v>1163</v>
      </c>
      <c r="C90" s="308" t="s">
        <v>408</v>
      </c>
      <c r="D90" s="302" t="s">
        <v>409</v>
      </c>
      <c r="E90" s="308" t="s">
        <v>1147</v>
      </c>
      <c r="F90" s="362" t="s">
        <v>1148</v>
      </c>
      <c r="G90" s="308" t="s">
        <v>1149</v>
      </c>
      <c r="H90" s="308" t="s">
        <v>519</v>
      </c>
      <c r="I90" s="320" t="s">
        <v>1150</v>
      </c>
      <c r="J90" s="301" t="s">
        <v>548</v>
      </c>
      <c r="K90" s="306">
        <v>0.6</v>
      </c>
      <c r="L90" s="301" t="s">
        <v>522</v>
      </c>
      <c r="M90" s="306">
        <v>0.8</v>
      </c>
      <c r="N90" s="301" t="s">
        <v>530</v>
      </c>
      <c r="O90" s="304">
        <v>0.48</v>
      </c>
      <c r="P90" s="195" t="s">
        <v>1164</v>
      </c>
      <c r="Q90" s="201" t="s">
        <v>152</v>
      </c>
      <c r="R90" s="363" t="s">
        <v>1165</v>
      </c>
      <c r="S90" s="254" t="s">
        <v>93</v>
      </c>
      <c r="T90" s="254" t="s">
        <v>94</v>
      </c>
      <c r="U90" s="304">
        <v>0.25</v>
      </c>
      <c r="V90" s="304">
        <v>0.15</v>
      </c>
      <c r="W90" s="254" t="s">
        <v>553</v>
      </c>
      <c r="X90" s="254" t="s">
        <v>527</v>
      </c>
      <c r="Y90" s="254" t="s">
        <v>528</v>
      </c>
      <c r="Z90" s="306">
        <v>0.36</v>
      </c>
      <c r="AA90" s="301" t="s">
        <v>529</v>
      </c>
      <c r="AB90" s="306">
        <v>0.2</v>
      </c>
      <c r="AC90" s="301" t="s">
        <v>522</v>
      </c>
      <c r="AD90" s="306">
        <v>0.8</v>
      </c>
      <c r="AE90" s="325" t="s">
        <v>530</v>
      </c>
      <c r="AF90" s="254" t="s">
        <v>98</v>
      </c>
      <c r="AG90" s="307" t="s">
        <v>95</v>
      </c>
      <c r="AH90" s="195" t="s">
        <v>1166</v>
      </c>
      <c r="AI90" s="195" t="s">
        <v>95</v>
      </c>
      <c r="AJ90" s="195" t="s">
        <v>1167</v>
      </c>
      <c r="AK90" s="195" t="s">
        <v>95</v>
      </c>
      <c r="AL90" s="195" t="s">
        <v>1168</v>
      </c>
      <c r="AM90" s="279"/>
      <c r="AN90" s="195"/>
      <c r="AO90" s="250"/>
      <c r="AP90" s="195"/>
      <c r="AQ90" s="195"/>
      <c r="AR90" s="195"/>
      <c r="AS90" s="292"/>
    </row>
    <row r="91" spans="1:45" s="1" customFormat="1" ht="72.75" customHeight="1">
      <c r="A91" s="302" t="s">
        <v>406</v>
      </c>
      <c r="B91" s="307" t="s">
        <v>1169</v>
      </c>
      <c r="C91" s="308" t="s">
        <v>408</v>
      </c>
      <c r="D91" s="302" t="s">
        <v>409</v>
      </c>
      <c r="E91" s="308" t="s">
        <v>1170</v>
      </c>
      <c r="F91" s="362" t="s">
        <v>1171</v>
      </c>
      <c r="G91" s="308" t="s">
        <v>1172</v>
      </c>
      <c r="H91" s="308" t="s">
        <v>519</v>
      </c>
      <c r="I91" s="320" t="s">
        <v>1150</v>
      </c>
      <c r="J91" s="301" t="s">
        <v>529</v>
      </c>
      <c r="K91" s="306">
        <v>0.4</v>
      </c>
      <c r="L91" s="301" t="s">
        <v>522</v>
      </c>
      <c r="M91" s="306">
        <v>0.8</v>
      </c>
      <c r="N91" s="301" t="s">
        <v>113</v>
      </c>
      <c r="O91" s="304">
        <v>0.32</v>
      </c>
      <c r="P91" s="195" t="s">
        <v>1173</v>
      </c>
      <c r="Q91" s="201" t="s">
        <v>1152</v>
      </c>
      <c r="R91" s="363" t="s">
        <v>1174</v>
      </c>
      <c r="S91" s="254" t="s">
        <v>93</v>
      </c>
      <c r="T91" s="254" t="s">
        <v>94</v>
      </c>
      <c r="U91" s="304">
        <v>0.25</v>
      </c>
      <c r="V91" s="304">
        <v>0.15</v>
      </c>
      <c r="W91" s="254" t="s">
        <v>553</v>
      </c>
      <c r="X91" s="254" t="s">
        <v>648</v>
      </c>
      <c r="Y91" s="254" t="s">
        <v>528</v>
      </c>
      <c r="Z91" s="306">
        <v>0.24</v>
      </c>
      <c r="AA91" s="301" t="s">
        <v>529</v>
      </c>
      <c r="AB91" s="306">
        <v>0.2</v>
      </c>
      <c r="AC91" s="301" t="s">
        <v>522</v>
      </c>
      <c r="AD91" s="306">
        <v>0.8</v>
      </c>
      <c r="AE91" s="325" t="s">
        <v>530</v>
      </c>
      <c r="AF91" s="254" t="s">
        <v>98</v>
      </c>
      <c r="AG91" s="307" t="s">
        <v>95</v>
      </c>
      <c r="AH91" s="195" t="s">
        <v>1160</v>
      </c>
      <c r="AI91" s="195" t="s">
        <v>95</v>
      </c>
      <c r="AJ91" s="195" t="s">
        <v>1161</v>
      </c>
      <c r="AK91" s="195" t="s">
        <v>95</v>
      </c>
      <c r="AL91" s="195" t="s">
        <v>1162</v>
      </c>
      <c r="AM91" s="279"/>
      <c r="AN91" s="195"/>
      <c r="AO91" s="250"/>
      <c r="AP91" s="195"/>
      <c r="AQ91" s="195"/>
      <c r="AR91" s="195"/>
      <c r="AS91" s="292"/>
    </row>
    <row r="92" spans="1:45" s="1" customFormat="1" ht="89.25" customHeight="1">
      <c r="A92" s="302" t="s">
        <v>406</v>
      </c>
      <c r="B92" s="307" t="s">
        <v>1175</v>
      </c>
      <c r="C92" s="308" t="s">
        <v>408</v>
      </c>
      <c r="D92" s="302" t="s">
        <v>409</v>
      </c>
      <c r="E92" s="308" t="s">
        <v>1170</v>
      </c>
      <c r="F92" s="362" t="s">
        <v>1171</v>
      </c>
      <c r="G92" s="308" t="s">
        <v>1172</v>
      </c>
      <c r="H92" s="308" t="s">
        <v>519</v>
      </c>
      <c r="I92" s="320" t="s">
        <v>1150</v>
      </c>
      <c r="J92" s="301" t="s">
        <v>529</v>
      </c>
      <c r="K92" s="306">
        <v>0.4</v>
      </c>
      <c r="L92" s="301" t="s">
        <v>522</v>
      </c>
      <c r="M92" s="306">
        <v>0.8</v>
      </c>
      <c r="N92" s="301" t="s">
        <v>113</v>
      </c>
      <c r="O92" s="304">
        <v>0.32</v>
      </c>
      <c r="P92" s="195" t="s">
        <v>1176</v>
      </c>
      <c r="Q92" s="317" t="s">
        <v>152</v>
      </c>
      <c r="R92" s="195" t="s">
        <v>1177</v>
      </c>
      <c r="S92" s="254" t="s">
        <v>93</v>
      </c>
      <c r="T92" s="254" t="s">
        <v>94</v>
      </c>
      <c r="U92" s="304">
        <v>0.25</v>
      </c>
      <c r="V92" s="304">
        <v>0.15</v>
      </c>
      <c r="W92" s="254" t="s">
        <v>553</v>
      </c>
      <c r="X92" s="254" t="s">
        <v>648</v>
      </c>
      <c r="Y92" s="254" t="s">
        <v>528</v>
      </c>
      <c r="Z92" s="306">
        <v>0.24</v>
      </c>
      <c r="AA92" s="301" t="s">
        <v>529</v>
      </c>
      <c r="AB92" s="306">
        <v>0.2</v>
      </c>
      <c r="AC92" s="301" t="s">
        <v>522</v>
      </c>
      <c r="AD92" s="306">
        <v>0.8</v>
      </c>
      <c r="AE92" s="325" t="s">
        <v>530</v>
      </c>
      <c r="AF92" s="254" t="s">
        <v>98</v>
      </c>
      <c r="AG92" s="307" t="s">
        <v>95</v>
      </c>
      <c r="AH92" s="342" t="s">
        <v>1178</v>
      </c>
      <c r="AI92" s="195" t="s">
        <v>95</v>
      </c>
      <c r="AJ92" s="195" t="s">
        <v>1179</v>
      </c>
      <c r="AK92" s="195" t="s">
        <v>95</v>
      </c>
      <c r="AL92" s="195" t="s">
        <v>1180</v>
      </c>
      <c r="AM92" s="279"/>
      <c r="AN92" s="195"/>
      <c r="AO92" s="250"/>
      <c r="AP92" s="195"/>
      <c r="AQ92" s="195"/>
      <c r="AR92" s="195"/>
      <c r="AS92" s="292"/>
    </row>
    <row r="93" spans="1:45" s="1" customFormat="1" ht="133.5" customHeight="1">
      <c r="A93" s="302" t="s">
        <v>406</v>
      </c>
      <c r="B93" s="307" t="s">
        <v>1181</v>
      </c>
      <c r="C93" s="308" t="s">
        <v>408</v>
      </c>
      <c r="D93" s="302" t="s">
        <v>409</v>
      </c>
      <c r="E93" s="308" t="s">
        <v>1182</v>
      </c>
      <c r="F93" s="362" t="s">
        <v>1183</v>
      </c>
      <c r="G93" s="308" t="s">
        <v>1184</v>
      </c>
      <c r="H93" s="308" t="s">
        <v>519</v>
      </c>
      <c r="I93" s="320" t="s">
        <v>1150</v>
      </c>
      <c r="J93" s="301" t="s">
        <v>548</v>
      </c>
      <c r="K93" s="306">
        <v>0.6</v>
      </c>
      <c r="L93" s="301" t="s">
        <v>522</v>
      </c>
      <c r="M93" s="306">
        <v>0.8</v>
      </c>
      <c r="N93" s="301" t="s">
        <v>530</v>
      </c>
      <c r="O93" s="304">
        <v>0.48</v>
      </c>
      <c r="P93" s="195" t="s">
        <v>1185</v>
      </c>
      <c r="Q93" s="364" t="s">
        <v>152</v>
      </c>
      <c r="R93" s="195" t="s">
        <v>1186</v>
      </c>
      <c r="S93" s="254" t="s">
        <v>93</v>
      </c>
      <c r="T93" s="254" t="s">
        <v>94</v>
      </c>
      <c r="U93" s="304">
        <v>0.25</v>
      </c>
      <c r="V93" s="304">
        <v>0.15</v>
      </c>
      <c r="W93" s="254" t="s">
        <v>553</v>
      </c>
      <c r="X93" s="254" t="s">
        <v>527</v>
      </c>
      <c r="Y93" s="254" t="s">
        <v>528</v>
      </c>
      <c r="Z93" s="306">
        <v>0.36</v>
      </c>
      <c r="AA93" s="301" t="s">
        <v>529</v>
      </c>
      <c r="AB93" s="306">
        <v>0.2</v>
      </c>
      <c r="AC93" s="301" t="s">
        <v>522</v>
      </c>
      <c r="AD93" s="306">
        <v>0.8</v>
      </c>
      <c r="AE93" s="325" t="s">
        <v>530</v>
      </c>
      <c r="AF93" s="254" t="s">
        <v>98</v>
      </c>
      <c r="AG93" s="307" t="s">
        <v>95</v>
      </c>
      <c r="AH93" s="342" t="s">
        <v>1187</v>
      </c>
      <c r="AI93" s="195" t="s">
        <v>95</v>
      </c>
      <c r="AJ93" s="195" t="s">
        <v>1188</v>
      </c>
      <c r="AK93" s="195" t="s">
        <v>95</v>
      </c>
      <c r="AL93" s="195" t="s">
        <v>1189</v>
      </c>
      <c r="AM93" s="279"/>
      <c r="AN93" s="195"/>
      <c r="AO93" s="250"/>
      <c r="AP93" s="195"/>
      <c r="AQ93" s="195"/>
      <c r="AR93" s="195"/>
      <c r="AS93" s="292"/>
    </row>
    <row r="94" spans="1:45" s="1" customFormat="1" ht="114" customHeight="1">
      <c r="A94" s="302" t="s">
        <v>406</v>
      </c>
      <c r="B94" s="307" t="s">
        <v>1190</v>
      </c>
      <c r="C94" s="308" t="s">
        <v>408</v>
      </c>
      <c r="D94" s="302" t="s">
        <v>409</v>
      </c>
      <c r="E94" s="320" t="s">
        <v>1191</v>
      </c>
      <c r="F94" s="308" t="s">
        <v>1192</v>
      </c>
      <c r="G94" s="308" t="s">
        <v>1193</v>
      </c>
      <c r="H94" s="308" t="s">
        <v>519</v>
      </c>
      <c r="I94" s="320" t="s">
        <v>1150</v>
      </c>
      <c r="J94" s="254" t="s">
        <v>548</v>
      </c>
      <c r="K94" s="306">
        <v>0.6</v>
      </c>
      <c r="L94" s="254" t="s">
        <v>549</v>
      </c>
      <c r="M94" s="306">
        <v>0.6</v>
      </c>
      <c r="N94" s="301" t="s">
        <v>131</v>
      </c>
      <c r="O94" s="304">
        <v>0.36</v>
      </c>
      <c r="P94" s="195" t="s">
        <v>1194</v>
      </c>
      <c r="Q94" s="250" t="s">
        <v>819</v>
      </c>
      <c r="R94" s="195" t="s">
        <v>1195</v>
      </c>
      <c r="S94" s="254" t="s">
        <v>93</v>
      </c>
      <c r="T94" s="254" t="s">
        <v>94</v>
      </c>
      <c r="U94" s="304">
        <v>0.25</v>
      </c>
      <c r="V94" s="304">
        <v>0.15</v>
      </c>
      <c r="W94" s="254" t="s">
        <v>553</v>
      </c>
      <c r="X94" s="254" t="s">
        <v>527</v>
      </c>
      <c r="Y94" s="254" t="s">
        <v>528</v>
      </c>
      <c r="Z94" s="306">
        <v>0.36</v>
      </c>
      <c r="AA94" s="301" t="s">
        <v>529</v>
      </c>
      <c r="AB94" s="306">
        <v>0.2</v>
      </c>
      <c r="AC94" s="254" t="s">
        <v>522</v>
      </c>
      <c r="AD94" s="306">
        <v>0.8</v>
      </c>
      <c r="AE94" s="325" t="s">
        <v>530</v>
      </c>
      <c r="AF94" s="254" t="s">
        <v>98</v>
      </c>
      <c r="AG94" s="307" t="s">
        <v>95</v>
      </c>
      <c r="AH94" s="342" t="s">
        <v>1196</v>
      </c>
      <c r="AI94" s="195" t="s">
        <v>95</v>
      </c>
      <c r="AJ94" s="195" t="s">
        <v>1197</v>
      </c>
      <c r="AK94" s="195" t="s">
        <v>95</v>
      </c>
      <c r="AL94" s="195" t="s">
        <v>1198</v>
      </c>
      <c r="AM94" s="279"/>
      <c r="AN94" s="195"/>
      <c r="AO94" s="250"/>
      <c r="AP94" s="195"/>
      <c r="AQ94" s="195"/>
      <c r="AR94" s="195"/>
      <c r="AS94" s="292"/>
    </row>
    <row r="95" spans="1:45" s="1" customFormat="1" ht="104.25" customHeight="1">
      <c r="A95" s="302" t="s">
        <v>406</v>
      </c>
      <c r="B95" s="307" t="s">
        <v>1199</v>
      </c>
      <c r="C95" s="308" t="s">
        <v>408</v>
      </c>
      <c r="D95" s="302" t="s">
        <v>409</v>
      </c>
      <c r="E95" s="320" t="s">
        <v>1191</v>
      </c>
      <c r="F95" s="308" t="s">
        <v>1192</v>
      </c>
      <c r="G95" s="308" t="s">
        <v>1193</v>
      </c>
      <c r="H95" s="308" t="s">
        <v>519</v>
      </c>
      <c r="I95" s="320" t="s">
        <v>1150</v>
      </c>
      <c r="J95" s="254" t="s">
        <v>548</v>
      </c>
      <c r="K95" s="306">
        <v>0.6</v>
      </c>
      <c r="L95" s="254" t="s">
        <v>549</v>
      </c>
      <c r="M95" s="306">
        <v>0.6</v>
      </c>
      <c r="N95" s="301" t="s">
        <v>131</v>
      </c>
      <c r="O95" s="304">
        <v>0.36</v>
      </c>
      <c r="P95" s="195" t="s">
        <v>1200</v>
      </c>
      <c r="Q95" s="254" t="s">
        <v>819</v>
      </c>
      <c r="R95" s="365" t="s">
        <v>1201</v>
      </c>
      <c r="S95" s="254" t="s">
        <v>93</v>
      </c>
      <c r="T95" s="254" t="s">
        <v>94</v>
      </c>
      <c r="U95" s="304">
        <v>0.25</v>
      </c>
      <c r="V95" s="304">
        <v>0.15</v>
      </c>
      <c r="W95" s="254" t="s">
        <v>553</v>
      </c>
      <c r="X95" s="254" t="s">
        <v>527</v>
      </c>
      <c r="Y95" s="254" t="s">
        <v>528</v>
      </c>
      <c r="Z95" s="306">
        <v>0.36</v>
      </c>
      <c r="AA95" s="301" t="s">
        <v>529</v>
      </c>
      <c r="AB95" s="306">
        <v>0.2</v>
      </c>
      <c r="AC95" s="254" t="s">
        <v>522</v>
      </c>
      <c r="AD95" s="306">
        <v>0.8</v>
      </c>
      <c r="AE95" s="325" t="s">
        <v>530</v>
      </c>
      <c r="AF95" s="254" t="s">
        <v>98</v>
      </c>
      <c r="AG95" s="307" t="s">
        <v>95</v>
      </c>
      <c r="AH95" s="342" t="s">
        <v>1202</v>
      </c>
      <c r="AI95" s="195" t="s">
        <v>95</v>
      </c>
      <c r="AJ95" s="195" t="s">
        <v>1203</v>
      </c>
      <c r="AK95" s="195" t="s">
        <v>95</v>
      </c>
      <c r="AL95" s="195" t="s">
        <v>1204</v>
      </c>
      <c r="AM95" s="279"/>
      <c r="AN95" s="195"/>
      <c r="AO95" s="250"/>
      <c r="AP95" s="195"/>
      <c r="AQ95" s="195"/>
      <c r="AR95" s="195"/>
      <c r="AS95" s="292"/>
    </row>
    <row r="96" spans="1:45" s="1" customFormat="1" ht="96" customHeight="1">
      <c r="A96" s="302" t="s">
        <v>406</v>
      </c>
      <c r="B96" s="307" t="s">
        <v>1205</v>
      </c>
      <c r="C96" s="308" t="s">
        <v>408</v>
      </c>
      <c r="D96" s="302" t="s">
        <v>409</v>
      </c>
      <c r="E96" s="320" t="s">
        <v>1206</v>
      </c>
      <c r="F96" s="308" t="s">
        <v>1207</v>
      </c>
      <c r="G96" s="308" t="s">
        <v>1208</v>
      </c>
      <c r="H96" s="308" t="s">
        <v>519</v>
      </c>
      <c r="I96" s="320" t="s">
        <v>1150</v>
      </c>
      <c r="J96" s="254" t="s">
        <v>548</v>
      </c>
      <c r="K96" s="306">
        <v>0.6</v>
      </c>
      <c r="L96" s="254" t="s">
        <v>645</v>
      </c>
      <c r="M96" s="306">
        <v>1</v>
      </c>
      <c r="N96" s="301" t="s">
        <v>90</v>
      </c>
      <c r="O96" s="304">
        <v>0.6</v>
      </c>
      <c r="P96" s="195" t="s">
        <v>1209</v>
      </c>
      <c r="Q96" s="254" t="s">
        <v>819</v>
      </c>
      <c r="R96" s="363" t="s">
        <v>1210</v>
      </c>
      <c r="S96" s="254" t="s">
        <v>93</v>
      </c>
      <c r="T96" s="254" t="s">
        <v>94</v>
      </c>
      <c r="U96" s="304">
        <v>0.25</v>
      </c>
      <c r="V96" s="304">
        <v>0.15</v>
      </c>
      <c r="W96" s="254" t="s">
        <v>553</v>
      </c>
      <c r="X96" s="254" t="s">
        <v>527</v>
      </c>
      <c r="Y96" s="254" t="s">
        <v>528</v>
      </c>
      <c r="Z96" s="306">
        <v>0.36</v>
      </c>
      <c r="AA96" s="301" t="s">
        <v>529</v>
      </c>
      <c r="AB96" s="306">
        <v>0.2</v>
      </c>
      <c r="AC96" s="301" t="s">
        <v>522</v>
      </c>
      <c r="AD96" s="306">
        <v>0.8</v>
      </c>
      <c r="AE96" s="325" t="s">
        <v>530</v>
      </c>
      <c r="AF96" s="254" t="s">
        <v>98</v>
      </c>
      <c r="AG96" s="307" t="s">
        <v>95</v>
      </c>
      <c r="AH96" s="342" t="s">
        <v>1211</v>
      </c>
      <c r="AI96" s="195" t="s">
        <v>95</v>
      </c>
      <c r="AJ96" s="195" t="s">
        <v>1212</v>
      </c>
      <c r="AK96" s="195" t="s">
        <v>95</v>
      </c>
      <c r="AL96" s="195" t="s">
        <v>1213</v>
      </c>
      <c r="AM96" s="279"/>
      <c r="AN96" s="195"/>
      <c r="AO96" s="250"/>
      <c r="AP96" s="195"/>
      <c r="AQ96" s="195"/>
      <c r="AR96" s="195"/>
      <c r="AS96" s="292"/>
    </row>
    <row r="97" spans="1:45" s="1" customFormat="1" ht="113.25" customHeight="1">
      <c r="A97" s="302" t="s">
        <v>406</v>
      </c>
      <c r="B97" s="307" t="s">
        <v>1214</v>
      </c>
      <c r="C97" s="308" t="s">
        <v>408</v>
      </c>
      <c r="D97" s="302" t="s">
        <v>409</v>
      </c>
      <c r="E97" s="320" t="s">
        <v>1206</v>
      </c>
      <c r="F97" s="308" t="s">
        <v>1207</v>
      </c>
      <c r="G97" s="320" t="s">
        <v>1208</v>
      </c>
      <c r="H97" s="320" t="s">
        <v>519</v>
      </c>
      <c r="I97" s="320" t="s">
        <v>1150</v>
      </c>
      <c r="J97" s="254" t="s">
        <v>548</v>
      </c>
      <c r="K97" s="306">
        <v>0.6</v>
      </c>
      <c r="L97" s="254" t="s">
        <v>645</v>
      </c>
      <c r="M97" s="306">
        <v>1</v>
      </c>
      <c r="N97" s="301" t="s">
        <v>90</v>
      </c>
      <c r="O97" s="304">
        <v>0.6</v>
      </c>
      <c r="P97" s="195" t="s">
        <v>1215</v>
      </c>
      <c r="Q97" s="254" t="s">
        <v>819</v>
      </c>
      <c r="R97" s="195" t="s">
        <v>1216</v>
      </c>
      <c r="S97" s="254" t="s">
        <v>93</v>
      </c>
      <c r="T97" s="254" t="s">
        <v>94</v>
      </c>
      <c r="U97" s="304">
        <v>0.25</v>
      </c>
      <c r="V97" s="304">
        <v>0.15</v>
      </c>
      <c r="W97" s="254" t="s">
        <v>553</v>
      </c>
      <c r="X97" s="254" t="s">
        <v>527</v>
      </c>
      <c r="Y97" s="254" t="s">
        <v>528</v>
      </c>
      <c r="Z97" s="306">
        <v>0.36</v>
      </c>
      <c r="AA97" s="301" t="s">
        <v>529</v>
      </c>
      <c r="AB97" s="306">
        <v>0.2</v>
      </c>
      <c r="AC97" s="254" t="s">
        <v>522</v>
      </c>
      <c r="AD97" s="306">
        <v>0.8</v>
      </c>
      <c r="AE97" s="325" t="s">
        <v>530</v>
      </c>
      <c r="AF97" s="254" t="s">
        <v>98</v>
      </c>
      <c r="AG97" s="307" t="s">
        <v>95</v>
      </c>
      <c r="AH97" s="195" t="s">
        <v>1217</v>
      </c>
      <c r="AI97" s="195" t="s">
        <v>95</v>
      </c>
      <c r="AJ97" s="195" t="s">
        <v>1218</v>
      </c>
      <c r="AK97" s="195" t="s">
        <v>95</v>
      </c>
      <c r="AL97" s="195" t="s">
        <v>1219</v>
      </c>
      <c r="AM97" s="279"/>
      <c r="AN97" s="195"/>
      <c r="AO97" s="250"/>
      <c r="AP97" s="195"/>
      <c r="AQ97" s="195"/>
      <c r="AR97" s="195"/>
      <c r="AS97" s="292"/>
    </row>
    <row r="98" spans="1:45" s="1" customFormat="1" ht="111" customHeight="1">
      <c r="A98" s="302" t="s">
        <v>406</v>
      </c>
      <c r="B98" s="307" t="s">
        <v>1220</v>
      </c>
      <c r="C98" s="308" t="s">
        <v>408</v>
      </c>
      <c r="D98" s="302" t="s">
        <v>409</v>
      </c>
      <c r="E98" s="277" t="s">
        <v>1221</v>
      </c>
      <c r="F98" s="308" t="s">
        <v>1222</v>
      </c>
      <c r="G98" s="277" t="s">
        <v>1223</v>
      </c>
      <c r="H98" s="320" t="s">
        <v>519</v>
      </c>
      <c r="I98" s="320" t="s">
        <v>1150</v>
      </c>
      <c r="J98" s="254" t="s">
        <v>548</v>
      </c>
      <c r="K98" s="306">
        <v>0.6</v>
      </c>
      <c r="L98" s="254" t="s">
        <v>549</v>
      </c>
      <c r="M98" s="306">
        <v>0.6</v>
      </c>
      <c r="N98" s="301" t="s">
        <v>131</v>
      </c>
      <c r="O98" s="304">
        <v>0.36</v>
      </c>
      <c r="P98" s="195" t="s">
        <v>1224</v>
      </c>
      <c r="Q98" s="254" t="s">
        <v>1012</v>
      </c>
      <c r="R98" s="195" t="s">
        <v>1225</v>
      </c>
      <c r="S98" s="254" t="s">
        <v>93</v>
      </c>
      <c r="T98" s="254" t="s">
        <v>94</v>
      </c>
      <c r="U98" s="304">
        <v>0.25</v>
      </c>
      <c r="V98" s="304">
        <v>0.15</v>
      </c>
      <c r="W98" s="254" t="s">
        <v>553</v>
      </c>
      <c r="X98" s="254" t="s">
        <v>527</v>
      </c>
      <c r="Y98" s="254" t="s">
        <v>528</v>
      </c>
      <c r="Z98" s="306">
        <v>0.36</v>
      </c>
      <c r="AA98" s="301" t="s">
        <v>529</v>
      </c>
      <c r="AB98" s="306">
        <v>0.2</v>
      </c>
      <c r="AC98" s="254" t="s">
        <v>549</v>
      </c>
      <c r="AD98" s="306">
        <v>0.6</v>
      </c>
      <c r="AE98" s="325" t="s">
        <v>131</v>
      </c>
      <c r="AF98" s="254" t="s">
        <v>98</v>
      </c>
      <c r="AG98" s="307" t="s">
        <v>95</v>
      </c>
      <c r="AH98" s="366" t="s">
        <v>1226</v>
      </c>
      <c r="AI98" s="195" t="s">
        <v>95</v>
      </c>
      <c r="AJ98" s="195" t="s">
        <v>1227</v>
      </c>
      <c r="AK98" s="195" t="s">
        <v>95</v>
      </c>
      <c r="AL98" s="195" t="s">
        <v>1228</v>
      </c>
      <c r="AM98" s="279"/>
      <c r="AN98" s="195"/>
      <c r="AO98" s="250"/>
      <c r="AP98" s="195"/>
      <c r="AQ98" s="195"/>
      <c r="AR98" s="195"/>
      <c r="AS98" s="292"/>
    </row>
    <row r="99" spans="1:45" s="1" customFormat="1" ht="71.25" customHeight="1">
      <c r="A99" s="302" t="s">
        <v>406</v>
      </c>
      <c r="B99" s="307" t="s">
        <v>1229</v>
      </c>
      <c r="C99" s="308" t="s">
        <v>408</v>
      </c>
      <c r="D99" s="302" t="s">
        <v>409</v>
      </c>
      <c r="E99" s="320" t="s">
        <v>1230</v>
      </c>
      <c r="F99" s="320" t="s">
        <v>1231</v>
      </c>
      <c r="G99" s="320" t="s">
        <v>1232</v>
      </c>
      <c r="H99" s="320" t="s">
        <v>762</v>
      </c>
      <c r="I99" s="320" t="s">
        <v>1150</v>
      </c>
      <c r="J99" s="254" t="s">
        <v>548</v>
      </c>
      <c r="K99" s="306">
        <v>0.6</v>
      </c>
      <c r="L99" s="254" t="s">
        <v>549</v>
      </c>
      <c r="M99" s="306">
        <v>0.6</v>
      </c>
      <c r="N99" s="301" t="s">
        <v>131</v>
      </c>
      <c r="O99" s="304">
        <v>0.36</v>
      </c>
      <c r="P99" s="195" t="s">
        <v>1233</v>
      </c>
      <c r="Q99" s="254" t="s">
        <v>1012</v>
      </c>
      <c r="R99" s="195" t="s">
        <v>1234</v>
      </c>
      <c r="S99" s="254" t="s">
        <v>93</v>
      </c>
      <c r="T99" s="254" t="s">
        <v>94</v>
      </c>
      <c r="U99" s="304">
        <v>0.25</v>
      </c>
      <c r="V99" s="304">
        <v>0.15</v>
      </c>
      <c r="W99" s="254" t="s">
        <v>553</v>
      </c>
      <c r="X99" s="254" t="s">
        <v>648</v>
      </c>
      <c r="Y99" s="254" t="s">
        <v>528</v>
      </c>
      <c r="Z99" s="306">
        <v>0.36</v>
      </c>
      <c r="AA99" s="301" t="s">
        <v>529</v>
      </c>
      <c r="AB99" s="306">
        <v>0.2</v>
      </c>
      <c r="AC99" s="254" t="s">
        <v>549</v>
      </c>
      <c r="AD99" s="306">
        <v>0.6</v>
      </c>
      <c r="AE99" s="325" t="s">
        <v>131</v>
      </c>
      <c r="AF99" s="254" t="s">
        <v>98</v>
      </c>
      <c r="AG99" s="307" t="s">
        <v>95</v>
      </c>
      <c r="AH99" s="342" t="s">
        <v>1235</v>
      </c>
      <c r="AI99" s="195" t="s">
        <v>95</v>
      </c>
      <c r="AJ99" s="195" t="s">
        <v>1236</v>
      </c>
      <c r="AK99" s="195" t="s">
        <v>95</v>
      </c>
      <c r="AL99" s="195" t="s">
        <v>1237</v>
      </c>
      <c r="AM99" s="279"/>
      <c r="AN99" s="195"/>
      <c r="AO99" s="250"/>
      <c r="AP99" s="195"/>
      <c r="AQ99" s="195"/>
      <c r="AR99" s="195"/>
      <c r="AS99" s="292"/>
    </row>
    <row r="100" spans="1:45" s="1" customFormat="1" ht="110.25" customHeight="1">
      <c r="A100" s="302" t="s">
        <v>406</v>
      </c>
      <c r="B100" s="307" t="s">
        <v>1238</v>
      </c>
      <c r="C100" s="308" t="s">
        <v>408</v>
      </c>
      <c r="D100" s="302" t="s">
        <v>409</v>
      </c>
      <c r="E100" s="320" t="s">
        <v>1239</v>
      </c>
      <c r="F100" s="320" t="s">
        <v>1240</v>
      </c>
      <c r="G100" s="320" t="s">
        <v>1241</v>
      </c>
      <c r="H100" s="320" t="s">
        <v>762</v>
      </c>
      <c r="I100" s="320" t="s">
        <v>1150</v>
      </c>
      <c r="J100" s="254" t="s">
        <v>529</v>
      </c>
      <c r="K100" s="306">
        <v>0.4</v>
      </c>
      <c r="L100" s="254" t="s">
        <v>549</v>
      </c>
      <c r="M100" s="306">
        <v>0.6</v>
      </c>
      <c r="N100" s="301" t="s">
        <v>131</v>
      </c>
      <c r="O100" s="304">
        <v>0.24</v>
      </c>
      <c r="P100" s="195" t="s">
        <v>1242</v>
      </c>
      <c r="Q100" s="250" t="s">
        <v>1152</v>
      </c>
      <c r="R100" s="195" t="s">
        <v>1243</v>
      </c>
      <c r="S100" s="254" t="s">
        <v>93</v>
      </c>
      <c r="T100" s="254" t="s">
        <v>94</v>
      </c>
      <c r="U100" s="304">
        <v>0.25</v>
      </c>
      <c r="V100" s="304">
        <v>0.15</v>
      </c>
      <c r="W100" s="254" t="s">
        <v>553</v>
      </c>
      <c r="X100" s="254" t="s">
        <v>648</v>
      </c>
      <c r="Y100" s="254" t="s">
        <v>528</v>
      </c>
      <c r="Z100" s="306">
        <v>0.24</v>
      </c>
      <c r="AA100" s="301" t="s">
        <v>529</v>
      </c>
      <c r="AB100" s="306">
        <v>0.2</v>
      </c>
      <c r="AC100" s="254" t="s">
        <v>549</v>
      </c>
      <c r="AD100" s="306">
        <v>0.6</v>
      </c>
      <c r="AE100" s="325" t="s">
        <v>131</v>
      </c>
      <c r="AF100" s="301" t="s">
        <v>98</v>
      </c>
      <c r="AG100" s="307" t="s">
        <v>95</v>
      </c>
      <c r="AH100" s="342" t="s">
        <v>1160</v>
      </c>
      <c r="AI100" s="195" t="s">
        <v>95</v>
      </c>
      <c r="AJ100" s="195" t="s">
        <v>1161</v>
      </c>
      <c r="AK100" s="195" t="s">
        <v>95</v>
      </c>
      <c r="AL100" s="195" t="s">
        <v>1162</v>
      </c>
      <c r="AM100" s="279"/>
      <c r="AN100" s="195"/>
      <c r="AO100" s="250"/>
      <c r="AP100" s="195"/>
      <c r="AQ100" s="195"/>
      <c r="AR100" s="195"/>
      <c r="AS100" s="292"/>
    </row>
    <row r="101" spans="1:45" s="1" customFormat="1" ht="81.75" customHeight="1">
      <c r="A101" s="302" t="s">
        <v>458</v>
      </c>
      <c r="B101" s="307" t="s">
        <v>1244</v>
      </c>
      <c r="C101" s="302" t="s">
        <v>460</v>
      </c>
      <c r="D101" s="302" t="s">
        <v>461</v>
      </c>
      <c r="E101" s="302" t="s">
        <v>1245</v>
      </c>
      <c r="F101" s="302" t="s">
        <v>1246</v>
      </c>
      <c r="G101" s="302" t="s">
        <v>1247</v>
      </c>
      <c r="H101" s="302" t="s">
        <v>519</v>
      </c>
      <c r="I101" s="302" t="s">
        <v>520</v>
      </c>
      <c r="J101" s="301" t="s">
        <v>548</v>
      </c>
      <c r="K101" s="306">
        <v>0.6</v>
      </c>
      <c r="L101" s="301" t="s">
        <v>549</v>
      </c>
      <c r="M101" s="306">
        <v>0.6</v>
      </c>
      <c r="N101" s="301" t="s">
        <v>131</v>
      </c>
      <c r="O101" s="304">
        <v>0.36</v>
      </c>
      <c r="P101" s="195" t="s">
        <v>1248</v>
      </c>
      <c r="Q101" s="301" t="s">
        <v>152</v>
      </c>
      <c r="R101" s="302" t="s">
        <v>1249</v>
      </c>
      <c r="S101" s="301" t="s">
        <v>93</v>
      </c>
      <c r="T101" s="301" t="s">
        <v>94</v>
      </c>
      <c r="U101" s="304">
        <v>0.25</v>
      </c>
      <c r="V101" s="304">
        <v>0.15</v>
      </c>
      <c r="W101" s="301" t="s">
        <v>553</v>
      </c>
      <c r="X101" s="301" t="s">
        <v>527</v>
      </c>
      <c r="Y101" s="301" t="s">
        <v>528</v>
      </c>
      <c r="Z101" s="306">
        <v>0.36</v>
      </c>
      <c r="AA101" s="301" t="s">
        <v>529</v>
      </c>
      <c r="AB101" s="306">
        <v>0.2</v>
      </c>
      <c r="AC101" s="254" t="s">
        <v>549</v>
      </c>
      <c r="AD101" s="306">
        <v>0.6</v>
      </c>
      <c r="AE101" s="325" t="s">
        <v>131</v>
      </c>
      <c r="AF101" s="301" t="s">
        <v>98</v>
      </c>
      <c r="AG101" s="307" t="s">
        <v>95</v>
      </c>
      <c r="AH101" s="195" t="s">
        <v>1250</v>
      </c>
      <c r="AI101" s="195" t="s">
        <v>95</v>
      </c>
      <c r="AJ101" s="195" t="s">
        <v>471</v>
      </c>
      <c r="AK101" s="195" t="s">
        <v>95</v>
      </c>
      <c r="AL101" s="195" t="s">
        <v>472</v>
      </c>
      <c r="AM101" s="279"/>
      <c r="AN101" s="195"/>
      <c r="AO101" s="250"/>
      <c r="AP101" s="195"/>
      <c r="AQ101" s="195"/>
      <c r="AR101" s="195"/>
      <c r="AS101" s="292"/>
    </row>
    <row r="102" spans="1:45" s="1" customFormat="1" ht="68.25" customHeight="1">
      <c r="A102" s="302" t="s">
        <v>458</v>
      </c>
      <c r="B102" s="307" t="s">
        <v>1251</v>
      </c>
      <c r="C102" s="302" t="s">
        <v>460</v>
      </c>
      <c r="D102" s="302" t="s">
        <v>461</v>
      </c>
      <c r="E102" s="302" t="s">
        <v>1252</v>
      </c>
      <c r="F102" s="302" t="s">
        <v>1253</v>
      </c>
      <c r="G102" s="302" t="s">
        <v>1254</v>
      </c>
      <c r="H102" s="302" t="s">
        <v>519</v>
      </c>
      <c r="I102" s="302" t="s">
        <v>520</v>
      </c>
      <c r="J102" s="301" t="s">
        <v>548</v>
      </c>
      <c r="K102" s="306">
        <v>0.6</v>
      </c>
      <c r="L102" s="301" t="s">
        <v>549</v>
      </c>
      <c r="M102" s="306">
        <v>0.6</v>
      </c>
      <c r="N102" s="301" t="s">
        <v>131</v>
      </c>
      <c r="O102" s="304">
        <v>0.36</v>
      </c>
      <c r="P102" s="195" t="s">
        <v>1255</v>
      </c>
      <c r="Q102" s="250" t="s">
        <v>135</v>
      </c>
      <c r="R102" s="195" t="s">
        <v>1256</v>
      </c>
      <c r="S102" s="301" t="s">
        <v>93</v>
      </c>
      <c r="T102" s="301" t="s">
        <v>94</v>
      </c>
      <c r="U102" s="304">
        <v>0.25</v>
      </c>
      <c r="V102" s="304">
        <v>0.15</v>
      </c>
      <c r="W102" s="301" t="s">
        <v>553</v>
      </c>
      <c r="X102" s="301" t="s">
        <v>527</v>
      </c>
      <c r="Y102" s="301" t="s">
        <v>528</v>
      </c>
      <c r="Z102" s="306">
        <v>0.36</v>
      </c>
      <c r="AA102" s="301" t="s">
        <v>529</v>
      </c>
      <c r="AB102" s="306">
        <v>0.2</v>
      </c>
      <c r="AC102" s="254" t="s">
        <v>549</v>
      </c>
      <c r="AD102" s="306">
        <v>0.6</v>
      </c>
      <c r="AE102" s="325" t="s">
        <v>131</v>
      </c>
      <c r="AF102" s="301" t="s">
        <v>98</v>
      </c>
      <c r="AG102" s="307" t="s">
        <v>95</v>
      </c>
      <c r="AH102" s="195" t="s">
        <v>1257</v>
      </c>
      <c r="AI102" s="195" t="s">
        <v>95</v>
      </c>
      <c r="AJ102" s="195" t="s">
        <v>471</v>
      </c>
      <c r="AK102" s="195" t="s">
        <v>95</v>
      </c>
      <c r="AL102" s="195" t="s">
        <v>472</v>
      </c>
      <c r="AM102" s="279"/>
      <c r="AN102" s="195"/>
      <c r="AO102" s="250"/>
      <c r="AP102" s="195"/>
      <c r="AQ102" s="195"/>
      <c r="AR102" s="195"/>
      <c r="AS102" s="292"/>
    </row>
    <row r="103" spans="1:45" s="1" customFormat="1" ht="72" customHeight="1">
      <c r="A103" s="302" t="s">
        <v>458</v>
      </c>
      <c r="B103" s="307" t="s">
        <v>1258</v>
      </c>
      <c r="C103" s="302" t="s">
        <v>460</v>
      </c>
      <c r="D103" s="302" t="s">
        <v>461</v>
      </c>
      <c r="E103" s="302" t="s">
        <v>1259</v>
      </c>
      <c r="F103" s="195" t="s">
        <v>1260</v>
      </c>
      <c r="G103" s="195" t="s">
        <v>1261</v>
      </c>
      <c r="H103" s="195" t="s">
        <v>519</v>
      </c>
      <c r="I103" s="302" t="s">
        <v>520</v>
      </c>
      <c r="J103" s="254" t="s">
        <v>521</v>
      </c>
      <c r="K103" s="306">
        <v>0.8</v>
      </c>
      <c r="L103" s="254" t="s">
        <v>522</v>
      </c>
      <c r="M103" s="306">
        <v>0.8</v>
      </c>
      <c r="N103" s="301" t="s">
        <v>113</v>
      </c>
      <c r="O103" s="304">
        <v>0.64</v>
      </c>
      <c r="P103" s="367" t="s">
        <v>1262</v>
      </c>
      <c r="Q103" s="201" t="s">
        <v>1263</v>
      </c>
      <c r="R103" s="237" t="s">
        <v>1264</v>
      </c>
      <c r="S103" s="254" t="s">
        <v>93</v>
      </c>
      <c r="T103" s="254" t="s">
        <v>94</v>
      </c>
      <c r="U103" s="304">
        <v>0.25</v>
      </c>
      <c r="V103" s="304">
        <v>0.15</v>
      </c>
      <c r="W103" s="254" t="s">
        <v>553</v>
      </c>
      <c r="X103" s="254" t="s">
        <v>527</v>
      </c>
      <c r="Y103" s="254" t="s">
        <v>528</v>
      </c>
      <c r="Z103" s="306">
        <v>0.48</v>
      </c>
      <c r="AA103" s="301" t="s">
        <v>548</v>
      </c>
      <c r="AB103" s="306">
        <v>0.4</v>
      </c>
      <c r="AC103" s="254" t="s">
        <v>522</v>
      </c>
      <c r="AD103" s="306">
        <v>0.8</v>
      </c>
      <c r="AE103" s="325" t="s">
        <v>113</v>
      </c>
      <c r="AF103" s="254" t="s">
        <v>98</v>
      </c>
      <c r="AG103" s="307" t="s">
        <v>95</v>
      </c>
      <c r="AH103" s="237" t="s">
        <v>1250</v>
      </c>
      <c r="AI103" s="195" t="s">
        <v>95</v>
      </c>
      <c r="AJ103" s="181" t="s">
        <v>471</v>
      </c>
      <c r="AK103" s="195" t="s">
        <v>95</v>
      </c>
      <c r="AL103" s="237" t="s">
        <v>472</v>
      </c>
      <c r="AM103" s="251"/>
      <c r="AN103" s="237"/>
      <c r="AO103" s="149"/>
      <c r="AP103" s="219"/>
      <c r="AQ103" s="196"/>
      <c r="AR103" s="196"/>
      <c r="AS103" s="217"/>
    </row>
    <row r="104" spans="1:45" s="1" customFormat="1" ht="109.5" customHeight="1">
      <c r="A104" s="302" t="s">
        <v>476</v>
      </c>
      <c r="B104" s="302" t="s">
        <v>1265</v>
      </c>
      <c r="C104" s="308" t="s">
        <v>478</v>
      </c>
      <c r="D104" s="315" t="s">
        <v>81</v>
      </c>
      <c r="E104" s="368" t="s">
        <v>1266</v>
      </c>
      <c r="F104" s="369" t="s">
        <v>1267</v>
      </c>
      <c r="G104" s="370" t="s">
        <v>1268</v>
      </c>
      <c r="H104" s="371" t="s">
        <v>519</v>
      </c>
      <c r="I104" s="369" t="s">
        <v>520</v>
      </c>
      <c r="J104" s="474" t="s">
        <v>548</v>
      </c>
      <c r="K104" s="306">
        <v>0.6</v>
      </c>
      <c r="L104" s="201" t="s">
        <v>522</v>
      </c>
      <c r="M104" s="306">
        <v>0.8</v>
      </c>
      <c r="N104" s="301" t="s">
        <v>530</v>
      </c>
      <c r="O104" s="304">
        <v>0.48</v>
      </c>
      <c r="P104" s="237" t="s">
        <v>1269</v>
      </c>
      <c r="Q104" s="201" t="s">
        <v>233</v>
      </c>
      <c r="R104" s="319" t="s">
        <v>1270</v>
      </c>
      <c r="S104" s="201" t="s">
        <v>93</v>
      </c>
      <c r="T104" s="201" t="s">
        <v>94</v>
      </c>
      <c r="U104" s="304">
        <v>0.25</v>
      </c>
      <c r="V104" s="304">
        <v>0.15</v>
      </c>
      <c r="W104" s="201" t="s">
        <v>553</v>
      </c>
      <c r="X104" s="201" t="s">
        <v>648</v>
      </c>
      <c r="Y104" s="201" t="s">
        <v>528</v>
      </c>
      <c r="Z104" s="306">
        <v>0.36</v>
      </c>
      <c r="AA104" s="301" t="s">
        <v>529</v>
      </c>
      <c r="AB104" s="306">
        <v>0.2</v>
      </c>
      <c r="AC104" s="201" t="s">
        <v>522</v>
      </c>
      <c r="AD104" s="306">
        <v>0.8</v>
      </c>
      <c r="AE104" s="301" t="s">
        <v>530</v>
      </c>
      <c r="AF104" s="328" t="s">
        <v>98</v>
      </c>
      <c r="AG104" s="372" t="s">
        <v>95</v>
      </c>
      <c r="AH104" s="329" t="s">
        <v>1271</v>
      </c>
      <c r="AI104" s="195" t="s">
        <v>95</v>
      </c>
      <c r="AJ104" s="237" t="s">
        <v>1272</v>
      </c>
      <c r="AK104" s="195" t="s">
        <v>95</v>
      </c>
      <c r="AL104" s="251" t="s">
        <v>1273</v>
      </c>
      <c r="AM104" s="251"/>
      <c r="AN104" s="237"/>
      <c r="AO104" s="254"/>
      <c r="AP104" s="255"/>
      <c r="AQ104" s="201"/>
      <c r="AR104" s="201"/>
      <c r="AS104" s="217"/>
    </row>
    <row r="105" spans="1:45" s="1" customFormat="1" ht="165.75" customHeight="1">
      <c r="A105" s="302" t="s">
        <v>476</v>
      </c>
      <c r="B105" s="302" t="s">
        <v>1274</v>
      </c>
      <c r="C105" s="308" t="s">
        <v>478</v>
      </c>
      <c r="D105" s="302" t="s">
        <v>81</v>
      </c>
      <c r="E105" s="359" t="s">
        <v>1275</v>
      </c>
      <c r="F105" s="316" t="s">
        <v>1276</v>
      </c>
      <c r="G105" s="316" t="s">
        <v>1277</v>
      </c>
      <c r="H105" s="359" t="s">
        <v>519</v>
      </c>
      <c r="I105" s="372" t="s">
        <v>520</v>
      </c>
      <c r="J105" s="336" t="s">
        <v>548</v>
      </c>
      <c r="K105" s="473">
        <v>0.6</v>
      </c>
      <c r="L105" s="254" t="s">
        <v>549</v>
      </c>
      <c r="M105" s="306">
        <v>0.6</v>
      </c>
      <c r="N105" s="301" t="s">
        <v>131</v>
      </c>
      <c r="O105" s="304">
        <v>0.36</v>
      </c>
      <c r="P105" s="237" t="s">
        <v>1278</v>
      </c>
      <c r="Q105" s="305" t="s">
        <v>635</v>
      </c>
      <c r="R105" s="201" t="s">
        <v>1279</v>
      </c>
      <c r="S105" s="254" t="s">
        <v>93</v>
      </c>
      <c r="T105" s="254" t="s">
        <v>94</v>
      </c>
      <c r="U105" s="304">
        <v>0.25</v>
      </c>
      <c r="V105" s="304">
        <v>0.15</v>
      </c>
      <c r="W105" s="254" t="s">
        <v>526</v>
      </c>
      <c r="X105" s="254" t="s">
        <v>527</v>
      </c>
      <c r="Y105" s="254" t="s">
        <v>528</v>
      </c>
      <c r="Z105" s="306">
        <v>0.36</v>
      </c>
      <c r="AA105" s="301" t="s">
        <v>529</v>
      </c>
      <c r="AB105" s="306">
        <v>0.2</v>
      </c>
      <c r="AC105" s="301" t="s">
        <v>522</v>
      </c>
      <c r="AD105" s="306">
        <v>0.8</v>
      </c>
      <c r="AE105" s="301" t="s">
        <v>530</v>
      </c>
      <c r="AF105" s="254" t="s">
        <v>98</v>
      </c>
      <c r="AG105" s="373" t="s">
        <v>95</v>
      </c>
      <c r="AH105" s="346" t="s">
        <v>1280</v>
      </c>
      <c r="AI105" s="195" t="s">
        <v>95</v>
      </c>
      <c r="AJ105" s="237" t="s">
        <v>1281</v>
      </c>
      <c r="AK105" s="195" t="s">
        <v>95</v>
      </c>
      <c r="AL105" s="237" t="s">
        <v>1282</v>
      </c>
      <c r="AM105" s="251"/>
      <c r="AN105" s="237"/>
      <c r="AO105" s="254"/>
      <c r="AP105" s="255"/>
      <c r="AQ105" s="201"/>
      <c r="AR105" s="201"/>
      <c r="AS105" s="217"/>
    </row>
    <row r="106" spans="1:45" s="1" customFormat="1" ht="24" customHeight="1">
      <c r="A106" s="196"/>
      <c r="B106" s="196"/>
      <c r="C106" s="237"/>
      <c r="D106" s="196"/>
      <c r="E106" s="195"/>
      <c r="F106" s="256"/>
      <c r="G106" s="256"/>
      <c r="H106" s="256"/>
      <c r="I106" s="475"/>
      <c r="J106" s="476"/>
      <c r="K106" s="240"/>
      <c r="L106" s="197"/>
      <c r="M106" s="240"/>
      <c r="N106" s="149"/>
      <c r="O106" s="241"/>
      <c r="P106" s="236"/>
      <c r="Q106" s="193"/>
      <c r="R106" s="230"/>
      <c r="S106" s="197"/>
      <c r="T106" s="216"/>
      <c r="U106" s="243"/>
      <c r="V106" s="243"/>
      <c r="W106" s="197"/>
      <c r="X106" s="197"/>
      <c r="Y106" s="197"/>
      <c r="Z106" s="244"/>
      <c r="AA106" s="245"/>
      <c r="AB106" s="240"/>
      <c r="AC106" s="197"/>
      <c r="AD106" s="240" t="str">
        <f>IFERROR(VLOOKUP(AC106,'Fórmulas '!$E$5:$F$9,2,),"")</f>
        <v/>
      </c>
      <c r="AE106" s="197" t="str">
        <f>IFERROR(VLOOKUP(CONCATENATE(AB106,AD106),'Fórmulas '!$J$5:$K$29,2),"")</f>
        <v/>
      </c>
      <c r="AF106" s="197"/>
      <c r="AG106" s="149"/>
      <c r="AH106" s="237"/>
      <c r="AI106" s="196"/>
      <c r="AJ106" s="196"/>
      <c r="AK106" s="149"/>
      <c r="AL106" s="149"/>
      <c r="AM106" s="149"/>
      <c r="AN106" s="149"/>
      <c r="AO106" s="221"/>
      <c r="AP106" s="252"/>
      <c r="AQ106" s="196"/>
      <c r="AR106" s="196"/>
      <c r="AS106" s="217"/>
    </row>
    <row r="107" spans="1:45" s="1" customFormat="1" ht="24" customHeight="1">
      <c r="A107" s="196"/>
      <c r="B107" s="196"/>
      <c r="C107" s="237"/>
      <c r="D107" s="196"/>
      <c r="E107" s="239"/>
      <c r="F107" s="239"/>
      <c r="G107" s="239"/>
      <c r="H107" s="239"/>
      <c r="I107" s="239"/>
      <c r="J107" s="197"/>
      <c r="K107" s="240"/>
      <c r="L107" s="197"/>
      <c r="M107" s="240"/>
      <c r="N107" s="149"/>
      <c r="O107" s="241"/>
      <c r="P107" s="236"/>
      <c r="Q107" s="197"/>
      <c r="R107" s="230"/>
      <c r="S107" s="197"/>
      <c r="T107" s="216"/>
      <c r="U107" s="243"/>
      <c r="V107" s="243"/>
      <c r="W107" s="197"/>
      <c r="X107" s="197"/>
      <c r="Y107" s="197"/>
      <c r="Z107" s="244"/>
      <c r="AA107" s="245"/>
      <c r="AB107" s="240"/>
      <c r="AC107" s="197"/>
      <c r="AD107" s="240" t="str">
        <f>IFERROR(VLOOKUP(AC107,'Fórmulas '!$E$5:$F$9,2,),"")</f>
        <v/>
      </c>
      <c r="AE107" s="197" t="str">
        <f>IFERROR(VLOOKUP(CONCATENATE(AB107,AD107),'Fórmulas '!$J$5:$K$29,2),"")</f>
        <v/>
      </c>
      <c r="AF107" s="197"/>
      <c r="AG107" s="149"/>
      <c r="AH107" s="237"/>
      <c r="AI107" s="196"/>
      <c r="AJ107" s="196"/>
      <c r="AK107" s="149"/>
      <c r="AL107" s="149"/>
      <c r="AM107" s="149"/>
      <c r="AN107" s="149"/>
      <c r="AO107" s="221"/>
      <c r="AP107" s="252"/>
      <c r="AQ107" s="196"/>
      <c r="AR107" s="196"/>
      <c r="AS107" s="217"/>
    </row>
    <row r="108" spans="1:45" s="1" customFormat="1" ht="24" customHeight="1">
      <c r="A108" s="196"/>
      <c r="B108" s="196"/>
      <c r="C108" s="237"/>
      <c r="D108" s="196"/>
      <c r="E108" s="239"/>
      <c r="F108" s="239"/>
      <c r="G108" s="239"/>
      <c r="H108" s="239"/>
      <c r="I108" s="239"/>
      <c r="J108" s="197"/>
      <c r="K108" s="240"/>
      <c r="L108" s="216"/>
      <c r="M108" s="240"/>
      <c r="N108" s="149"/>
      <c r="O108" s="241"/>
      <c r="P108" s="231"/>
      <c r="Q108" s="257"/>
      <c r="R108" s="256"/>
      <c r="S108" s="197"/>
      <c r="T108" s="216"/>
      <c r="U108" s="243"/>
      <c r="V108" s="243"/>
      <c r="W108" s="197"/>
      <c r="X108" s="197"/>
      <c r="Y108" s="197"/>
      <c r="Z108" s="244"/>
      <c r="AA108" s="245"/>
      <c r="AB108" s="240"/>
      <c r="AC108" s="197"/>
      <c r="AD108" s="240" t="str">
        <f>IFERROR(VLOOKUP(AC108,'Fórmulas '!$E$5:$F$9,2,),"")</f>
        <v/>
      </c>
      <c r="AE108" s="197" t="str">
        <f>IFERROR(VLOOKUP(CONCATENATE(AB108,AD108),'Fórmulas '!$J$5:$K$29,2),"")</f>
        <v/>
      </c>
      <c r="AF108" s="258"/>
      <c r="AG108" s="220"/>
      <c r="AH108" s="259"/>
      <c r="AI108" s="410"/>
      <c r="AJ108" s="259"/>
      <c r="AK108" s="260"/>
      <c r="AL108" s="260"/>
      <c r="AM108" s="260"/>
      <c r="AN108" s="260"/>
      <c r="AO108" s="221"/>
      <c r="AP108" s="252"/>
      <c r="AQ108" s="196"/>
      <c r="AR108" s="196"/>
      <c r="AS108" s="217"/>
    </row>
    <row r="109" spans="1:45" s="1" customFormat="1" ht="24" customHeight="1">
      <c r="A109" s="196"/>
      <c r="B109" s="196"/>
      <c r="C109" s="237"/>
      <c r="D109" s="196"/>
      <c r="E109" s="239"/>
      <c r="F109" s="239"/>
      <c r="G109" s="239"/>
      <c r="H109" s="239"/>
      <c r="I109" s="239"/>
      <c r="J109" s="197"/>
      <c r="K109" s="240"/>
      <c r="L109" s="216"/>
      <c r="M109" s="240"/>
      <c r="N109" s="149"/>
      <c r="O109" s="241"/>
      <c r="P109" s="231"/>
      <c r="Q109" s="261"/>
      <c r="R109" s="256"/>
      <c r="S109" s="197"/>
      <c r="T109" s="216"/>
      <c r="U109" s="243"/>
      <c r="V109" s="243"/>
      <c r="W109" s="197"/>
      <c r="X109" s="197"/>
      <c r="Y109" s="197"/>
      <c r="Z109" s="244"/>
      <c r="AA109" s="245"/>
      <c r="AB109" s="240"/>
      <c r="AC109" s="197"/>
      <c r="AD109" s="240" t="str">
        <f>IFERROR(VLOOKUP(AC109,'Fórmulas '!$E$5:$F$9,2,),"")</f>
        <v/>
      </c>
      <c r="AE109" s="197" t="str">
        <f>IFERROR(VLOOKUP(CONCATENATE(AB109,AD109),'Fórmulas '!$J$5:$K$29,2),"")</f>
        <v/>
      </c>
      <c r="AF109" s="216"/>
      <c r="AG109" s="220"/>
      <c r="AH109" s="259"/>
      <c r="AI109" s="410"/>
      <c r="AJ109" s="259"/>
      <c r="AK109" s="260"/>
      <c r="AL109" s="260"/>
      <c r="AM109" s="260"/>
      <c r="AN109" s="260"/>
      <c r="AO109" s="221"/>
      <c r="AP109" s="252"/>
      <c r="AQ109" s="196"/>
      <c r="AR109" s="196"/>
      <c r="AS109" s="217"/>
    </row>
    <row r="110" spans="1:45" s="1" customFormat="1" ht="24" customHeight="1">
      <c r="A110" s="196"/>
      <c r="B110" s="196"/>
      <c r="C110" s="237"/>
      <c r="D110" s="196"/>
      <c r="E110" s="239"/>
      <c r="F110" s="239"/>
      <c r="G110" s="239"/>
      <c r="H110" s="239"/>
      <c r="I110" s="239"/>
      <c r="J110" s="197"/>
      <c r="K110" s="240"/>
      <c r="L110" s="216"/>
      <c r="M110" s="240"/>
      <c r="N110" s="149"/>
      <c r="O110" s="241"/>
      <c r="P110" s="231"/>
      <c r="Q110" s="261"/>
      <c r="R110" s="256"/>
      <c r="S110" s="197"/>
      <c r="T110" s="216"/>
      <c r="U110" s="243"/>
      <c r="V110" s="243"/>
      <c r="W110" s="197"/>
      <c r="X110" s="197"/>
      <c r="Y110" s="197"/>
      <c r="Z110" s="244"/>
      <c r="AA110" s="245"/>
      <c r="AB110" s="240"/>
      <c r="AC110" s="197"/>
      <c r="AD110" s="240" t="str">
        <f>IFERROR(VLOOKUP(AC110,'Fórmulas '!$E$5:$F$9,2,),"")</f>
        <v/>
      </c>
      <c r="AE110" s="197" t="str">
        <f>IFERROR(VLOOKUP(CONCATENATE(AB110,AD110),'Fórmulas '!$J$5:$K$29,2),"")</f>
        <v/>
      </c>
      <c r="AF110" s="262"/>
      <c r="AG110" s="220"/>
      <c r="AH110" s="259"/>
      <c r="AI110" s="410"/>
      <c r="AJ110" s="259"/>
      <c r="AK110" s="260"/>
      <c r="AL110" s="260"/>
      <c r="AM110" s="260"/>
      <c r="AN110" s="260"/>
      <c r="AO110" s="221"/>
      <c r="AP110" s="252"/>
      <c r="AQ110" s="196"/>
      <c r="AR110" s="196"/>
      <c r="AS110" s="217"/>
    </row>
    <row r="111" spans="1:45" s="1" customFormat="1" ht="24" customHeight="1">
      <c r="A111" s="196"/>
      <c r="B111" s="196"/>
      <c r="C111" s="237"/>
      <c r="D111" s="196"/>
      <c r="E111" s="239"/>
      <c r="F111" s="237"/>
      <c r="G111" s="237"/>
      <c r="H111" s="237"/>
      <c r="I111" s="242"/>
      <c r="J111" s="197"/>
      <c r="K111" s="240"/>
      <c r="L111" s="197"/>
      <c r="M111" s="240"/>
      <c r="N111" s="149"/>
      <c r="O111" s="241"/>
      <c r="P111" s="230"/>
      <c r="Q111" s="196"/>
      <c r="R111" s="230"/>
      <c r="S111" s="149"/>
      <c r="T111" s="149"/>
      <c r="U111" s="243"/>
      <c r="V111" s="243"/>
      <c r="W111" s="197"/>
      <c r="X111" s="197"/>
      <c r="Y111" s="197"/>
      <c r="Z111" s="244"/>
      <c r="AA111" s="245"/>
      <c r="AB111" s="240"/>
      <c r="AC111" s="197"/>
      <c r="AD111" s="240" t="str">
        <f>IFERROR(VLOOKUP(AC111,'Fórmulas '!$E$5:$F$9,2,),"")</f>
        <v/>
      </c>
      <c r="AE111" s="197" t="str">
        <f>IFERROR(VLOOKUP(CONCATENATE(AB111,AD111),'Fórmulas '!$J$5:$K$29,2),"")</f>
        <v/>
      </c>
      <c r="AF111" s="262"/>
      <c r="AG111" s="149"/>
      <c r="AH111" s="237"/>
      <c r="AI111" s="196"/>
      <c r="AJ111" s="196"/>
      <c r="AK111" s="149"/>
      <c r="AL111" s="149"/>
      <c r="AM111" s="149"/>
      <c r="AN111" s="149"/>
      <c r="AO111" s="221"/>
      <c r="AP111" s="252"/>
      <c r="AQ111" s="196"/>
      <c r="AR111" s="196"/>
      <c r="AS111" s="217"/>
    </row>
    <row r="112" spans="1:45" s="1" customFormat="1" ht="24" customHeight="1">
      <c r="A112" s="196"/>
      <c r="B112" s="196"/>
      <c r="C112" s="237"/>
      <c r="D112" s="196"/>
      <c r="E112" s="239"/>
      <c r="F112" s="239"/>
      <c r="G112" s="239"/>
      <c r="H112" s="239"/>
      <c r="I112" s="239"/>
      <c r="J112" s="197"/>
      <c r="K112" s="240"/>
      <c r="L112" s="197"/>
      <c r="M112" s="240"/>
      <c r="N112" s="149"/>
      <c r="O112" s="241"/>
      <c r="P112" s="233"/>
      <c r="Q112" s="149"/>
      <c r="R112" s="237"/>
      <c r="S112" s="149"/>
      <c r="T112" s="197"/>
      <c r="U112" s="243"/>
      <c r="V112" s="243"/>
      <c r="W112" s="263"/>
      <c r="X112" s="263"/>
      <c r="Y112" s="263"/>
      <c r="Z112" s="244"/>
      <c r="AA112" s="245"/>
      <c r="AB112" s="240"/>
      <c r="AC112" s="197"/>
      <c r="AD112" s="240" t="str">
        <f>IFERROR(VLOOKUP(AC112,'Fórmulas '!$E$5:$F$9,2,),"")</f>
        <v/>
      </c>
      <c r="AE112" s="197" t="str">
        <f>IFERROR(VLOOKUP(CONCATENATE(AB112,AD112),'Fórmulas '!$J$5:$K$29,2),"")</f>
        <v/>
      </c>
      <c r="AF112" s="197"/>
      <c r="AG112" s="149"/>
      <c r="AH112" s="264"/>
      <c r="AI112" s="253"/>
      <c r="AJ112" s="264"/>
      <c r="AK112" s="264"/>
      <c r="AL112" s="264"/>
      <c r="AM112" s="264"/>
      <c r="AN112" s="264"/>
      <c r="AO112" s="149"/>
      <c r="AP112" s="264"/>
      <c r="AQ112" s="253"/>
      <c r="AR112" s="253"/>
      <c r="AS112" s="217"/>
    </row>
    <row r="113" spans="1:45" s="1" customFormat="1" ht="24" customHeight="1">
      <c r="A113" s="196"/>
      <c r="B113" s="196"/>
      <c r="C113" s="237"/>
      <c r="D113" s="196"/>
      <c r="E113" s="239"/>
      <c r="F113" s="239"/>
      <c r="G113" s="239"/>
      <c r="H113" s="239"/>
      <c r="I113" s="239"/>
      <c r="J113" s="197"/>
      <c r="K113" s="240"/>
      <c r="L113" s="197"/>
      <c r="M113" s="240"/>
      <c r="N113" s="149"/>
      <c r="O113" s="241"/>
      <c r="P113" s="233"/>
      <c r="Q113" s="149"/>
      <c r="R113" s="237"/>
      <c r="S113" s="149"/>
      <c r="T113" s="197"/>
      <c r="U113" s="243"/>
      <c r="V113" s="243"/>
      <c r="W113" s="263"/>
      <c r="X113" s="263"/>
      <c r="Y113" s="263"/>
      <c r="Z113" s="244"/>
      <c r="AA113" s="245"/>
      <c r="AB113" s="240"/>
      <c r="AC113" s="197"/>
      <c r="AD113" s="240" t="str">
        <f>IFERROR(VLOOKUP(AC113,'Fórmulas '!$E$5:$F$9,2,),"")</f>
        <v/>
      </c>
      <c r="AE113" s="197" t="str">
        <f>IFERROR(VLOOKUP(CONCATENATE(AB113,AD113),'Fórmulas '!$J$5:$K$29,2),"")</f>
        <v/>
      </c>
      <c r="AF113" s="193"/>
      <c r="AG113" s="218"/>
      <c r="AH113" s="265"/>
      <c r="AI113" s="200"/>
      <c r="AJ113" s="265"/>
      <c r="AK113" s="265"/>
      <c r="AL113" s="265"/>
      <c r="AM113" s="265"/>
      <c r="AN113" s="265"/>
      <c r="AO113" s="149"/>
      <c r="AP113" s="265"/>
      <c r="AQ113" s="200"/>
      <c r="AR113" s="200"/>
      <c r="AS113" s="217"/>
    </row>
    <row r="114" spans="1:45" s="1" customFormat="1" ht="24" customHeight="1">
      <c r="A114" s="196"/>
      <c r="B114" s="196"/>
      <c r="C114" s="237"/>
      <c r="D114" s="196"/>
      <c r="E114" s="239"/>
      <c r="F114" s="239"/>
      <c r="G114" s="239"/>
      <c r="H114" s="239"/>
      <c r="I114" s="239"/>
      <c r="J114" s="197"/>
      <c r="K114" s="240"/>
      <c r="L114" s="197"/>
      <c r="M114" s="240"/>
      <c r="N114" s="149"/>
      <c r="O114" s="241"/>
      <c r="P114" s="233"/>
      <c r="Q114" s="149"/>
      <c r="R114" s="237"/>
      <c r="S114" s="149"/>
      <c r="T114" s="197"/>
      <c r="U114" s="243"/>
      <c r="V114" s="243"/>
      <c r="W114" s="263"/>
      <c r="X114" s="263"/>
      <c r="Y114" s="263"/>
      <c r="Z114" s="244"/>
      <c r="AA114" s="245"/>
      <c r="AB114" s="240"/>
      <c r="AC114" s="197"/>
      <c r="AD114" s="240" t="str">
        <f>IFERROR(VLOOKUP(AC114,'Fórmulas '!$E$5:$F$9,2,),"")</f>
        <v/>
      </c>
      <c r="AE114" s="197" t="str">
        <f>IFERROR(VLOOKUP(CONCATENATE(AB114,AD114),'Fórmulas '!$J$5:$K$29,2),"")</f>
        <v/>
      </c>
      <c r="AF114" s="197"/>
      <c r="AG114" s="218"/>
      <c r="AH114" s="265"/>
      <c r="AI114" s="200"/>
      <c r="AJ114" s="265"/>
      <c r="AK114" s="265"/>
      <c r="AL114" s="265"/>
      <c r="AM114" s="265"/>
      <c r="AN114" s="265"/>
      <c r="AO114" s="149"/>
      <c r="AP114" s="265"/>
      <c r="AQ114" s="200"/>
      <c r="AR114" s="200"/>
      <c r="AS114" s="217"/>
    </row>
    <row r="115" spans="1:45" s="1" customFormat="1" ht="24" customHeight="1">
      <c r="A115" s="196"/>
      <c r="B115" s="196"/>
      <c r="C115" s="237"/>
      <c r="D115" s="196"/>
      <c r="E115" s="239"/>
      <c r="F115" s="239"/>
      <c r="G115" s="239"/>
      <c r="H115" s="239"/>
      <c r="I115" s="239"/>
      <c r="J115" s="197"/>
      <c r="K115" s="240"/>
      <c r="L115" s="197"/>
      <c r="M115" s="240"/>
      <c r="N115" s="149"/>
      <c r="O115" s="241"/>
      <c r="P115" s="233"/>
      <c r="Q115" s="149"/>
      <c r="R115" s="237"/>
      <c r="S115" s="149"/>
      <c r="T115" s="197"/>
      <c r="U115" s="243"/>
      <c r="V115" s="243"/>
      <c r="W115" s="263"/>
      <c r="X115" s="263"/>
      <c r="Y115" s="263"/>
      <c r="Z115" s="244"/>
      <c r="AA115" s="245"/>
      <c r="AB115" s="240"/>
      <c r="AC115" s="197"/>
      <c r="AD115" s="240" t="str">
        <f>IFERROR(VLOOKUP(AC115,'Fórmulas '!$E$5:$F$9,2,),"")</f>
        <v/>
      </c>
      <c r="AE115" s="197" t="str">
        <f>IFERROR(VLOOKUP(CONCATENATE(AB115,AD115),'Fórmulas '!$J$5:$K$29,2),"")</f>
        <v/>
      </c>
      <c r="AF115" s="197"/>
      <c r="AG115" s="218"/>
      <c r="AH115" s="265"/>
      <c r="AI115" s="200"/>
      <c r="AJ115" s="265"/>
      <c r="AK115" s="265"/>
      <c r="AL115" s="265"/>
      <c r="AM115" s="265"/>
      <c r="AN115" s="265"/>
      <c r="AO115" s="149"/>
      <c r="AP115" s="265"/>
      <c r="AQ115" s="200"/>
      <c r="AR115" s="200"/>
      <c r="AS115" s="217"/>
    </row>
    <row r="116" spans="1:45" s="1" customFormat="1" ht="24" customHeight="1">
      <c r="A116" s="196"/>
      <c r="B116" s="196"/>
      <c r="C116" s="237"/>
      <c r="D116" s="196"/>
      <c r="E116" s="239"/>
      <c r="F116" s="239"/>
      <c r="G116" s="239"/>
      <c r="H116" s="239"/>
      <c r="I116" s="239"/>
      <c r="J116" s="197"/>
      <c r="K116" s="240"/>
      <c r="L116" s="197"/>
      <c r="M116" s="240"/>
      <c r="N116" s="149"/>
      <c r="O116" s="241"/>
      <c r="P116" s="233"/>
      <c r="Q116" s="149"/>
      <c r="R116" s="237"/>
      <c r="S116" s="149"/>
      <c r="T116" s="197"/>
      <c r="U116" s="243"/>
      <c r="V116" s="243"/>
      <c r="W116" s="263"/>
      <c r="X116" s="263"/>
      <c r="Y116" s="263"/>
      <c r="Z116" s="244"/>
      <c r="AA116" s="245"/>
      <c r="AB116" s="240"/>
      <c r="AC116" s="197"/>
      <c r="AD116" s="240" t="str">
        <f>IFERROR(VLOOKUP(AC116,'Fórmulas '!$E$5:$F$9,2,),"")</f>
        <v/>
      </c>
      <c r="AE116" s="197" t="str">
        <f>IFERROR(VLOOKUP(CONCATENATE(AB116,AD116),'Fórmulas '!$J$5:$K$29,2),"")</f>
        <v/>
      </c>
      <c r="AF116" s="197"/>
      <c r="AG116" s="218"/>
      <c r="AH116" s="265"/>
      <c r="AI116" s="200"/>
      <c r="AJ116" s="265"/>
      <c r="AK116" s="265"/>
      <c r="AL116" s="265"/>
      <c r="AM116" s="265"/>
      <c r="AN116" s="265"/>
      <c r="AO116" s="149"/>
      <c r="AP116" s="265"/>
      <c r="AQ116" s="200"/>
      <c r="AR116" s="200"/>
      <c r="AS116" s="217"/>
    </row>
    <row r="117" spans="1:45" s="1" customFormat="1" ht="24" customHeight="1">
      <c r="A117" s="196"/>
      <c r="B117" s="196"/>
      <c r="C117" s="237"/>
      <c r="D117" s="196"/>
      <c r="E117" s="239"/>
      <c r="F117" s="239"/>
      <c r="G117" s="239"/>
      <c r="H117" s="239"/>
      <c r="I117" s="239"/>
      <c r="J117" s="197"/>
      <c r="K117" s="240"/>
      <c r="L117" s="197"/>
      <c r="M117" s="240"/>
      <c r="N117" s="149"/>
      <c r="O117" s="241"/>
      <c r="P117" s="233"/>
      <c r="Q117" s="149"/>
      <c r="R117" s="242"/>
      <c r="S117" s="149"/>
      <c r="T117" s="197"/>
      <c r="U117" s="243"/>
      <c r="V117" s="243"/>
      <c r="W117" s="263"/>
      <c r="X117" s="263"/>
      <c r="Y117" s="263"/>
      <c r="Z117" s="244"/>
      <c r="AA117" s="245"/>
      <c r="AB117" s="240"/>
      <c r="AC117" s="197"/>
      <c r="AD117" s="240" t="str">
        <f>IFERROR(VLOOKUP(AC117,'Fórmulas '!$E$5:$F$9,2,),"")</f>
        <v/>
      </c>
      <c r="AE117" s="197" t="str">
        <f>IFERROR(VLOOKUP(CONCATENATE(AB117,AD117),'Fórmulas '!$J$5:$K$29,2),"")</f>
        <v/>
      </c>
      <c r="AF117" s="197"/>
      <c r="AG117" s="218"/>
      <c r="AH117" s="265"/>
      <c r="AI117" s="200"/>
      <c r="AJ117" s="265"/>
      <c r="AK117" s="265"/>
      <c r="AL117" s="265"/>
      <c r="AM117" s="265"/>
      <c r="AN117" s="265"/>
      <c r="AO117" s="149"/>
      <c r="AP117" s="265"/>
      <c r="AQ117" s="200"/>
      <c r="AR117" s="200"/>
      <c r="AS117" s="217"/>
    </row>
    <row r="118" spans="1:45" s="1" customFormat="1" ht="24" customHeight="1">
      <c r="A118" s="196"/>
      <c r="B118" s="196"/>
      <c r="C118" s="237"/>
      <c r="D118" s="196"/>
      <c r="E118" s="239"/>
      <c r="F118" s="239"/>
      <c r="G118" s="239"/>
      <c r="H118" s="239"/>
      <c r="I118" s="239"/>
      <c r="J118" s="197"/>
      <c r="K118" s="240"/>
      <c r="L118" s="197"/>
      <c r="M118" s="240"/>
      <c r="N118" s="149"/>
      <c r="O118" s="241"/>
      <c r="P118" s="233"/>
      <c r="Q118" s="149"/>
      <c r="R118" s="242"/>
      <c r="S118" s="149"/>
      <c r="T118" s="197"/>
      <c r="U118" s="243"/>
      <c r="V118" s="243"/>
      <c r="W118" s="263"/>
      <c r="X118" s="263"/>
      <c r="Y118" s="263"/>
      <c r="Z118" s="244"/>
      <c r="AA118" s="245"/>
      <c r="AB118" s="240"/>
      <c r="AC118" s="197"/>
      <c r="AD118" s="240" t="str">
        <f>IFERROR(VLOOKUP(AC118,'Fórmulas '!$E$5:$F$9,2,),"")</f>
        <v/>
      </c>
      <c r="AE118" s="197" t="str">
        <f>IFERROR(VLOOKUP(CONCATENATE(AB118,AD118),'Fórmulas '!$J$5:$K$29,2),"")</f>
        <v/>
      </c>
      <c r="AF118" s="197"/>
      <c r="AG118" s="218"/>
      <c r="AH118" s="265"/>
      <c r="AI118" s="200"/>
      <c r="AJ118" s="265"/>
      <c r="AK118" s="265"/>
      <c r="AL118" s="265"/>
      <c r="AM118" s="265"/>
      <c r="AN118" s="265"/>
      <c r="AO118" s="149"/>
      <c r="AP118" s="265"/>
      <c r="AQ118" s="200"/>
      <c r="AR118" s="200"/>
      <c r="AS118" s="217"/>
    </row>
    <row r="119" spans="1:45" s="1" customFormat="1" ht="24" customHeight="1">
      <c r="A119" s="196"/>
      <c r="B119" s="196"/>
      <c r="C119" s="237"/>
      <c r="D119" s="196"/>
      <c r="E119" s="239"/>
      <c r="F119" s="239"/>
      <c r="G119" s="239"/>
      <c r="H119" s="239"/>
      <c r="I119" s="239"/>
      <c r="J119" s="197"/>
      <c r="K119" s="240"/>
      <c r="L119" s="197"/>
      <c r="M119" s="240"/>
      <c r="N119" s="149"/>
      <c r="O119" s="241"/>
      <c r="P119" s="233"/>
      <c r="Q119" s="149"/>
      <c r="R119" s="237"/>
      <c r="S119" s="149"/>
      <c r="T119" s="197"/>
      <c r="U119" s="243"/>
      <c r="V119" s="243"/>
      <c r="W119" s="263"/>
      <c r="X119" s="263"/>
      <c r="Y119" s="263"/>
      <c r="Z119" s="244"/>
      <c r="AA119" s="245"/>
      <c r="AB119" s="240"/>
      <c r="AC119" s="197"/>
      <c r="AD119" s="240" t="str">
        <f>IFERROR(VLOOKUP(AC119,'Fórmulas '!$E$5:$F$9,2,),"")</f>
        <v/>
      </c>
      <c r="AE119" s="197" t="str">
        <f>IFERROR(VLOOKUP(CONCATENATE(AB119,AD119),'Fórmulas '!$J$5:$K$29,2),"")</f>
        <v/>
      </c>
      <c r="AF119" s="197"/>
      <c r="AG119" s="218"/>
      <c r="AH119" s="265"/>
      <c r="AI119" s="200"/>
      <c r="AJ119" s="265"/>
      <c r="AK119" s="265"/>
      <c r="AL119" s="265"/>
      <c r="AM119" s="265"/>
      <c r="AN119" s="265"/>
      <c r="AO119" s="149"/>
      <c r="AP119" s="265"/>
      <c r="AQ119" s="200"/>
      <c r="AR119" s="200"/>
      <c r="AS119" s="217"/>
    </row>
    <row r="120" spans="1:45" s="1" customFormat="1" ht="24" customHeight="1">
      <c r="A120" s="196"/>
      <c r="B120" s="196"/>
      <c r="C120" s="237"/>
      <c r="D120" s="196"/>
      <c r="E120" s="239"/>
      <c r="F120" s="239"/>
      <c r="G120" s="239"/>
      <c r="H120" s="239"/>
      <c r="I120" s="239"/>
      <c r="J120" s="197"/>
      <c r="K120" s="240"/>
      <c r="L120" s="197"/>
      <c r="M120" s="240"/>
      <c r="N120" s="149"/>
      <c r="O120" s="241"/>
      <c r="P120" s="233"/>
      <c r="Q120" s="149"/>
      <c r="R120" s="237"/>
      <c r="S120" s="149"/>
      <c r="T120" s="197"/>
      <c r="U120" s="243"/>
      <c r="V120" s="243"/>
      <c r="W120" s="263"/>
      <c r="X120" s="263"/>
      <c r="Y120" s="263"/>
      <c r="Z120" s="244"/>
      <c r="AA120" s="245"/>
      <c r="AB120" s="240"/>
      <c r="AC120" s="197"/>
      <c r="AD120" s="240" t="str">
        <f>IFERROR(VLOOKUP(AC120,'Fórmulas '!$E$5:$F$9,2,),"")</f>
        <v/>
      </c>
      <c r="AE120" s="197" t="str">
        <f>IFERROR(VLOOKUP(CONCATENATE(AB120,AD120),'Fórmulas '!$J$5:$K$29,2),"")</f>
        <v/>
      </c>
      <c r="AF120" s="197"/>
      <c r="AG120" s="218"/>
      <c r="AH120" s="265"/>
      <c r="AI120" s="200"/>
      <c r="AJ120" s="265"/>
      <c r="AK120" s="265"/>
      <c r="AL120" s="265"/>
      <c r="AM120" s="265"/>
      <c r="AN120" s="265"/>
      <c r="AO120" s="149"/>
      <c r="AP120" s="265"/>
      <c r="AQ120" s="200"/>
      <c r="AR120" s="200"/>
      <c r="AS120" s="217"/>
    </row>
    <row r="121" spans="1:45" s="1" customFormat="1" ht="24" customHeight="1">
      <c r="A121" s="196"/>
      <c r="B121" s="196"/>
      <c r="C121" s="237"/>
      <c r="D121" s="196"/>
      <c r="E121" s="239"/>
      <c r="F121" s="239"/>
      <c r="G121" s="239"/>
      <c r="H121" s="239"/>
      <c r="I121" s="239"/>
      <c r="J121" s="197"/>
      <c r="K121" s="240"/>
      <c r="L121" s="197"/>
      <c r="M121" s="240"/>
      <c r="N121" s="149"/>
      <c r="O121" s="241"/>
      <c r="P121" s="233"/>
      <c r="Q121" s="149"/>
      <c r="R121" s="237"/>
      <c r="S121" s="149"/>
      <c r="T121" s="197"/>
      <c r="U121" s="243"/>
      <c r="V121" s="243"/>
      <c r="W121" s="263"/>
      <c r="X121" s="263"/>
      <c r="Y121" s="263"/>
      <c r="Z121" s="244"/>
      <c r="AA121" s="245"/>
      <c r="AB121" s="240"/>
      <c r="AC121" s="197"/>
      <c r="AD121" s="240" t="str">
        <f>IFERROR(VLOOKUP(AC121,'Fórmulas '!$E$5:$F$9,2,),"")</f>
        <v/>
      </c>
      <c r="AE121" s="197" t="str">
        <f>IFERROR(VLOOKUP(CONCATENATE(AB121,AD121),'Fórmulas '!$J$5:$K$29,2),"")</f>
        <v/>
      </c>
      <c r="AF121" s="197"/>
      <c r="AG121" s="218"/>
      <c r="AH121" s="265"/>
      <c r="AI121" s="200"/>
      <c r="AJ121" s="265"/>
      <c r="AK121" s="265"/>
      <c r="AL121" s="265"/>
      <c r="AM121" s="265"/>
      <c r="AN121" s="265"/>
      <c r="AO121" s="149"/>
      <c r="AP121" s="265"/>
      <c r="AQ121" s="200"/>
      <c r="AR121" s="200"/>
      <c r="AS121" s="217"/>
    </row>
    <row r="122" spans="1:45" s="1" customFormat="1" ht="24" customHeight="1">
      <c r="A122" s="196"/>
      <c r="B122" s="196"/>
      <c r="C122" s="237"/>
      <c r="D122" s="196"/>
      <c r="E122" s="239"/>
      <c r="F122" s="239"/>
      <c r="G122" s="239"/>
      <c r="H122" s="239"/>
      <c r="I122" s="239"/>
      <c r="J122" s="197"/>
      <c r="K122" s="240"/>
      <c r="L122" s="197"/>
      <c r="M122" s="240"/>
      <c r="N122" s="149"/>
      <c r="O122" s="241"/>
      <c r="P122" s="233"/>
      <c r="Q122" s="149"/>
      <c r="R122" s="237"/>
      <c r="S122" s="149"/>
      <c r="T122" s="197"/>
      <c r="U122" s="243"/>
      <c r="V122" s="243"/>
      <c r="W122" s="263"/>
      <c r="X122" s="263"/>
      <c r="Y122" s="263"/>
      <c r="Z122" s="244"/>
      <c r="AA122" s="245"/>
      <c r="AB122" s="240"/>
      <c r="AC122" s="197"/>
      <c r="AD122" s="240" t="str">
        <f>IFERROR(VLOOKUP(AC122,'Fórmulas '!$E$5:$F$9,2,),"")</f>
        <v/>
      </c>
      <c r="AE122" s="197" t="str">
        <f>IFERROR(VLOOKUP(CONCATENATE(AB122,AD122),'Fórmulas '!$J$5:$K$29,2),"")</f>
        <v/>
      </c>
      <c r="AF122" s="197"/>
      <c r="AG122" s="218"/>
      <c r="AH122" s="265"/>
      <c r="AI122" s="200"/>
      <c r="AJ122" s="265"/>
      <c r="AK122" s="265"/>
      <c r="AL122" s="265"/>
      <c r="AM122" s="265"/>
      <c r="AN122" s="265"/>
      <c r="AO122" s="149"/>
      <c r="AP122" s="265"/>
      <c r="AQ122" s="200"/>
      <c r="AR122" s="200"/>
      <c r="AS122" s="217"/>
    </row>
    <row r="123" spans="1:45" s="1" customFormat="1" ht="24" customHeight="1">
      <c r="A123" s="196"/>
      <c r="B123" s="196"/>
      <c r="C123" s="237"/>
      <c r="D123" s="196"/>
      <c r="E123" s="239"/>
      <c r="F123" s="239"/>
      <c r="G123" s="239"/>
      <c r="H123" s="239"/>
      <c r="I123" s="239"/>
      <c r="J123" s="197"/>
      <c r="K123" s="240"/>
      <c r="L123" s="197"/>
      <c r="M123" s="240"/>
      <c r="N123" s="149"/>
      <c r="O123" s="241"/>
      <c r="P123" s="233"/>
      <c r="Q123" s="149"/>
      <c r="R123" s="237"/>
      <c r="S123" s="149"/>
      <c r="T123" s="197"/>
      <c r="U123" s="243"/>
      <c r="V123" s="243"/>
      <c r="W123" s="263"/>
      <c r="X123" s="263"/>
      <c r="Y123" s="263"/>
      <c r="Z123" s="244"/>
      <c r="AA123" s="245"/>
      <c r="AB123" s="240"/>
      <c r="AC123" s="197"/>
      <c r="AD123" s="240" t="str">
        <f>IFERROR(VLOOKUP(AC123,'Fórmulas '!$E$5:$F$9,2,),"")</f>
        <v/>
      </c>
      <c r="AE123" s="197" t="str">
        <f>IFERROR(VLOOKUP(CONCATENATE(AB123,AD123),'Fórmulas '!$J$5:$K$29,2),"")</f>
        <v/>
      </c>
      <c r="AF123" s="197"/>
      <c r="AG123" s="218"/>
      <c r="AH123" s="265"/>
      <c r="AI123" s="200"/>
      <c r="AJ123" s="265"/>
      <c r="AK123" s="265"/>
      <c r="AL123" s="265"/>
      <c r="AM123" s="265"/>
      <c r="AN123" s="265"/>
      <c r="AO123" s="149"/>
      <c r="AP123" s="265"/>
      <c r="AQ123" s="200"/>
      <c r="AR123" s="200"/>
      <c r="AS123" s="217"/>
    </row>
    <row r="124" spans="1:45" s="1" customFormat="1" ht="24" customHeight="1">
      <c r="A124" s="196"/>
      <c r="B124" s="196"/>
      <c r="C124" s="237"/>
      <c r="D124" s="196"/>
      <c r="E124" s="239"/>
      <c r="F124" s="239"/>
      <c r="G124" s="239"/>
      <c r="H124" s="239"/>
      <c r="I124" s="239"/>
      <c r="J124" s="197"/>
      <c r="K124" s="240"/>
      <c r="L124" s="197"/>
      <c r="M124" s="240"/>
      <c r="N124" s="149"/>
      <c r="O124" s="241"/>
      <c r="P124" s="233"/>
      <c r="Q124" s="149"/>
      <c r="R124" s="242"/>
      <c r="S124" s="149"/>
      <c r="T124" s="197"/>
      <c r="U124" s="243"/>
      <c r="V124" s="243"/>
      <c r="W124" s="263"/>
      <c r="X124" s="263"/>
      <c r="Y124" s="263"/>
      <c r="Z124" s="244"/>
      <c r="AA124" s="245"/>
      <c r="AB124" s="240"/>
      <c r="AC124" s="197"/>
      <c r="AD124" s="240" t="str">
        <f>IFERROR(VLOOKUP(AC124,'Fórmulas '!$E$5:$F$9,2,),"")</f>
        <v/>
      </c>
      <c r="AE124" s="197" t="str">
        <f>IFERROR(VLOOKUP(CONCATENATE(AB124,AD124),'Fórmulas '!$J$5:$K$29,2),"")</f>
        <v/>
      </c>
      <c r="AF124" s="197"/>
      <c r="AG124" s="218"/>
      <c r="AH124" s="265"/>
      <c r="AI124" s="200"/>
      <c r="AJ124" s="265"/>
      <c r="AK124" s="265"/>
      <c r="AL124" s="265"/>
      <c r="AM124" s="265"/>
      <c r="AN124" s="265"/>
      <c r="AO124" s="149"/>
      <c r="AP124" s="265"/>
      <c r="AQ124" s="200"/>
      <c r="AR124" s="200"/>
      <c r="AS124" s="217"/>
    </row>
    <row r="125" spans="1:45" s="1" customFormat="1" ht="24" customHeight="1">
      <c r="A125" s="196"/>
      <c r="B125" s="196"/>
      <c r="C125" s="237"/>
      <c r="D125" s="196"/>
      <c r="E125" s="239"/>
      <c r="F125" s="239"/>
      <c r="G125" s="239"/>
      <c r="H125" s="239"/>
      <c r="I125" s="239"/>
      <c r="J125" s="197"/>
      <c r="K125" s="240"/>
      <c r="L125" s="197"/>
      <c r="M125" s="240"/>
      <c r="N125" s="149"/>
      <c r="O125" s="241"/>
      <c r="P125" s="236"/>
      <c r="Q125" s="197"/>
      <c r="R125" s="248"/>
      <c r="S125" s="149"/>
      <c r="T125" s="197"/>
      <c r="U125" s="243"/>
      <c r="V125" s="243"/>
      <c r="W125" s="263"/>
      <c r="X125" s="263"/>
      <c r="Y125" s="263"/>
      <c r="Z125" s="244"/>
      <c r="AA125" s="245"/>
      <c r="AB125" s="240"/>
      <c r="AC125" s="197"/>
      <c r="AD125" s="240" t="str">
        <f>IFERROR(VLOOKUP(AC125,'Fórmulas '!$E$5:$F$9,2,),"")</f>
        <v/>
      </c>
      <c r="AE125" s="197" t="str">
        <f>IFERROR(VLOOKUP(CONCATENATE(AB125,AD125),'Fórmulas '!$J$5:$K$29,2),"")</f>
        <v/>
      </c>
      <c r="AF125" s="197"/>
      <c r="AG125" s="218"/>
      <c r="AH125" s="265"/>
      <c r="AI125" s="200"/>
      <c r="AJ125" s="265"/>
      <c r="AK125" s="265"/>
      <c r="AL125" s="265"/>
      <c r="AM125" s="265"/>
      <c r="AN125" s="265"/>
      <c r="AO125" s="149"/>
      <c r="AP125" s="265"/>
      <c r="AQ125" s="200"/>
      <c r="AR125" s="200"/>
      <c r="AS125" s="217"/>
    </row>
    <row r="126" spans="1:45" s="1" customFormat="1" ht="24" customHeight="1">
      <c r="A126" s="196"/>
      <c r="B126" s="196"/>
      <c r="C126" s="237"/>
      <c r="D126" s="196"/>
      <c r="E126" s="239"/>
      <c r="F126" s="266"/>
      <c r="G126" s="266"/>
      <c r="H126" s="266"/>
      <c r="I126" s="266"/>
      <c r="J126" s="197"/>
      <c r="K126" s="240"/>
      <c r="L126" s="197"/>
      <c r="M126" s="240"/>
      <c r="N126" s="149"/>
      <c r="O126" s="241"/>
      <c r="P126" s="236"/>
      <c r="Q126" s="197"/>
      <c r="R126" s="236"/>
      <c r="S126" s="149"/>
      <c r="T126" s="197"/>
      <c r="U126" s="243"/>
      <c r="V126" s="243"/>
      <c r="W126" s="263"/>
      <c r="X126" s="263"/>
      <c r="Y126" s="263"/>
      <c r="Z126" s="244"/>
      <c r="AA126" s="245"/>
      <c r="AB126" s="240"/>
      <c r="AC126" s="197"/>
      <c r="AD126" s="240" t="str">
        <f>IFERROR(VLOOKUP(AC126,'Fórmulas '!$E$5:$F$9,2,),"")</f>
        <v/>
      </c>
      <c r="AE126" s="197" t="str">
        <f>IFERROR(VLOOKUP(CONCATENATE(AB126,AD126),'Fórmulas '!$J$5:$K$29,2),"")</f>
        <v/>
      </c>
      <c r="AF126" s="197"/>
      <c r="AG126" s="218"/>
      <c r="AH126" s="265"/>
      <c r="AI126" s="200"/>
      <c r="AJ126" s="265"/>
      <c r="AK126" s="265"/>
      <c r="AL126" s="265"/>
      <c r="AM126" s="265"/>
      <c r="AN126" s="265"/>
      <c r="AO126" s="149"/>
      <c r="AP126" s="265"/>
      <c r="AQ126" s="200"/>
      <c r="AR126" s="200"/>
      <c r="AS126" s="217"/>
    </row>
    <row r="127" spans="1:45" s="1" customFormat="1" ht="24" customHeight="1">
      <c r="A127" s="196"/>
      <c r="B127" s="196"/>
      <c r="C127" s="237"/>
      <c r="D127" s="196"/>
      <c r="E127" s="239"/>
      <c r="F127" s="266"/>
      <c r="G127" s="266"/>
      <c r="H127" s="266"/>
      <c r="I127" s="266"/>
      <c r="J127" s="197"/>
      <c r="K127" s="240"/>
      <c r="L127" s="197"/>
      <c r="M127" s="240"/>
      <c r="N127" s="149"/>
      <c r="O127" s="241"/>
      <c r="P127" s="236"/>
      <c r="Q127" s="197"/>
      <c r="R127" s="230"/>
      <c r="S127" s="149"/>
      <c r="T127" s="197"/>
      <c r="U127" s="243"/>
      <c r="V127" s="243"/>
      <c r="W127" s="263"/>
      <c r="X127" s="263"/>
      <c r="Y127" s="263"/>
      <c r="Z127" s="244"/>
      <c r="AA127" s="245"/>
      <c r="AB127" s="240"/>
      <c r="AC127" s="197"/>
      <c r="AD127" s="240" t="str">
        <f>IFERROR(VLOOKUP(AC127,'Fórmulas '!$E$5:$F$9,2,),"")</f>
        <v/>
      </c>
      <c r="AE127" s="197" t="str">
        <f>IFERROR(VLOOKUP(CONCATENATE(AB127,AD127),'Fórmulas '!$J$5:$K$29,2),"")</f>
        <v/>
      </c>
      <c r="AF127" s="197"/>
      <c r="AG127" s="218"/>
      <c r="AH127" s="265"/>
      <c r="AI127" s="200"/>
      <c r="AJ127" s="265"/>
      <c r="AK127" s="265"/>
      <c r="AL127" s="265"/>
      <c r="AM127" s="265"/>
      <c r="AN127" s="265"/>
      <c r="AO127" s="149"/>
      <c r="AP127" s="265"/>
      <c r="AQ127" s="200"/>
      <c r="AR127" s="200"/>
      <c r="AS127" s="217"/>
    </row>
    <row r="128" spans="1:45" s="1" customFormat="1" ht="24" customHeight="1">
      <c r="A128" s="196"/>
      <c r="B128" s="196"/>
      <c r="C128" s="237"/>
      <c r="D128" s="196"/>
      <c r="E128" s="239"/>
      <c r="F128" s="266"/>
      <c r="G128" s="266"/>
      <c r="H128" s="266"/>
      <c r="I128" s="266"/>
      <c r="J128" s="197"/>
      <c r="K128" s="240"/>
      <c r="L128" s="197"/>
      <c r="M128" s="240"/>
      <c r="N128" s="149"/>
      <c r="O128" s="241"/>
      <c r="P128" s="236"/>
      <c r="Q128" s="197"/>
      <c r="R128" s="230"/>
      <c r="S128" s="149"/>
      <c r="T128" s="197"/>
      <c r="U128" s="243"/>
      <c r="V128" s="243"/>
      <c r="W128" s="263"/>
      <c r="X128" s="263"/>
      <c r="Y128" s="263"/>
      <c r="Z128" s="244"/>
      <c r="AA128" s="245"/>
      <c r="AB128" s="240"/>
      <c r="AC128" s="197"/>
      <c r="AD128" s="240" t="str">
        <f>IFERROR(VLOOKUP(AC128,'Fórmulas '!$E$5:$F$9,2,),"")</f>
        <v/>
      </c>
      <c r="AE128" s="197" t="str">
        <f>IFERROR(VLOOKUP(CONCATENATE(AB128,AD128),'Fórmulas '!$J$5:$K$29,2),"")</f>
        <v/>
      </c>
      <c r="AF128" s="197"/>
      <c r="AG128" s="218"/>
      <c r="AH128" s="265"/>
      <c r="AI128" s="200"/>
      <c r="AJ128" s="265"/>
      <c r="AK128" s="265"/>
      <c r="AL128" s="265"/>
      <c r="AM128" s="265"/>
      <c r="AN128" s="265"/>
      <c r="AO128" s="149"/>
      <c r="AP128" s="265"/>
      <c r="AQ128" s="200"/>
      <c r="AR128" s="200"/>
      <c r="AS128" s="217"/>
    </row>
    <row r="129" spans="1:45" s="1" customFormat="1" ht="24" customHeight="1">
      <c r="A129" s="196"/>
      <c r="B129" s="196"/>
      <c r="C129" s="237"/>
      <c r="D129" s="196"/>
      <c r="E129" s="239"/>
      <c r="F129" s="239"/>
      <c r="G129" s="239"/>
      <c r="H129" s="239"/>
      <c r="I129" s="239"/>
      <c r="J129" s="197"/>
      <c r="K129" s="240"/>
      <c r="L129" s="197"/>
      <c r="M129" s="240"/>
      <c r="N129" s="149"/>
      <c r="O129" s="241"/>
      <c r="P129" s="236"/>
      <c r="Q129" s="197"/>
      <c r="R129" s="248"/>
      <c r="S129" s="149"/>
      <c r="T129" s="197"/>
      <c r="U129" s="243"/>
      <c r="V129" s="243"/>
      <c r="W129" s="263"/>
      <c r="X129" s="263"/>
      <c r="Y129" s="263"/>
      <c r="Z129" s="244"/>
      <c r="AA129" s="245"/>
      <c r="AB129" s="240"/>
      <c r="AC129" s="197"/>
      <c r="AD129" s="240" t="str">
        <f>IFERROR(VLOOKUP(AC129,'Fórmulas '!$E$5:$F$9,2,),"")</f>
        <v/>
      </c>
      <c r="AE129" s="197" t="str">
        <f>IFERROR(VLOOKUP(CONCATENATE(AB129,AD129),'Fórmulas '!$J$5:$K$29,2),"")</f>
        <v/>
      </c>
      <c r="AF129" s="197"/>
      <c r="AG129" s="218"/>
      <c r="AH129" s="265"/>
      <c r="AI129" s="200"/>
      <c r="AJ129" s="265"/>
      <c r="AK129" s="265"/>
      <c r="AL129" s="265"/>
      <c r="AM129" s="265"/>
      <c r="AN129" s="265"/>
      <c r="AO129" s="149"/>
      <c r="AP129" s="265"/>
      <c r="AQ129" s="200"/>
      <c r="AR129" s="200"/>
      <c r="AS129" s="217"/>
    </row>
    <row r="130" spans="1:45" s="1" customFormat="1" ht="24" customHeight="1">
      <c r="A130" s="196"/>
      <c r="B130" s="196"/>
      <c r="C130" s="237"/>
      <c r="D130" s="196"/>
      <c r="E130" s="239"/>
      <c r="F130" s="239"/>
      <c r="G130" s="239"/>
      <c r="H130" s="239"/>
      <c r="I130" s="239"/>
      <c r="J130" s="197"/>
      <c r="K130" s="240"/>
      <c r="L130" s="197"/>
      <c r="M130" s="240"/>
      <c r="N130" s="149"/>
      <c r="O130" s="241"/>
      <c r="P130" s="236"/>
      <c r="Q130" s="197"/>
      <c r="R130" s="230"/>
      <c r="S130" s="149"/>
      <c r="T130" s="197"/>
      <c r="U130" s="243"/>
      <c r="V130" s="243"/>
      <c r="W130" s="263"/>
      <c r="X130" s="263"/>
      <c r="Y130" s="263"/>
      <c r="Z130" s="244"/>
      <c r="AA130" s="245"/>
      <c r="AB130" s="240"/>
      <c r="AC130" s="197"/>
      <c r="AD130" s="240" t="str">
        <f>IFERROR(VLOOKUP(AC130,'Fórmulas '!$E$5:$F$9,2,),"")</f>
        <v/>
      </c>
      <c r="AE130" s="197" t="str">
        <f>IFERROR(VLOOKUP(CONCATENATE(AB130,AD130),'Fórmulas '!$J$5:$K$29,2),"")</f>
        <v/>
      </c>
      <c r="AF130" s="197"/>
      <c r="AG130" s="218"/>
      <c r="AH130" s="265"/>
      <c r="AI130" s="200"/>
      <c r="AJ130" s="265"/>
      <c r="AK130" s="265"/>
      <c r="AL130" s="265"/>
      <c r="AM130" s="265"/>
      <c r="AN130" s="265"/>
      <c r="AO130" s="149"/>
      <c r="AP130" s="265"/>
      <c r="AQ130" s="200"/>
      <c r="AR130" s="200"/>
      <c r="AS130" s="217"/>
    </row>
    <row r="131" spans="1:45" s="1" customFormat="1" ht="24" customHeight="1">
      <c r="A131" s="196"/>
      <c r="B131" s="196"/>
      <c r="C131" s="237"/>
      <c r="D131" s="196"/>
      <c r="E131" s="239"/>
      <c r="F131" s="239"/>
      <c r="G131" s="239"/>
      <c r="H131" s="239"/>
      <c r="I131" s="239"/>
      <c r="J131" s="197"/>
      <c r="K131" s="240"/>
      <c r="L131" s="197"/>
      <c r="M131" s="240"/>
      <c r="N131" s="149"/>
      <c r="O131" s="241"/>
      <c r="P131" s="236"/>
      <c r="Q131" s="197"/>
      <c r="R131" s="230"/>
      <c r="S131" s="149"/>
      <c r="T131" s="197"/>
      <c r="U131" s="243"/>
      <c r="V131" s="243"/>
      <c r="W131" s="263"/>
      <c r="X131" s="263"/>
      <c r="Y131" s="263"/>
      <c r="Z131" s="244"/>
      <c r="AA131" s="245"/>
      <c r="AB131" s="240"/>
      <c r="AC131" s="197"/>
      <c r="AD131" s="240" t="str">
        <f>IFERROR(VLOOKUP(AC131,'Fórmulas '!$E$5:$F$9,2,),"")</f>
        <v/>
      </c>
      <c r="AE131" s="197" t="str">
        <f>IFERROR(VLOOKUP(CONCATENATE(AB131,AD131),'Fórmulas '!$J$5:$K$29,2),"")</f>
        <v/>
      </c>
      <c r="AF131" s="197"/>
      <c r="AG131" s="218"/>
      <c r="AH131" s="265"/>
      <c r="AI131" s="200"/>
      <c r="AJ131" s="265"/>
      <c r="AK131" s="265"/>
      <c r="AL131" s="265"/>
      <c r="AM131" s="265"/>
      <c r="AN131" s="265"/>
      <c r="AO131" s="149"/>
      <c r="AP131" s="265"/>
      <c r="AQ131" s="200"/>
      <c r="AR131" s="200"/>
      <c r="AS131" s="217"/>
    </row>
    <row r="132" spans="1:45" s="1" customFormat="1" ht="24" customHeight="1">
      <c r="A132" s="196"/>
      <c r="B132" s="196"/>
      <c r="C132" s="237"/>
      <c r="D132" s="196"/>
      <c r="E132" s="239"/>
      <c r="F132" s="239"/>
      <c r="G132" s="239"/>
      <c r="H132" s="239"/>
      <c r="I132" s="239"/>
      <c r="J132" s="197"/>
      <c r="K132" s="240"/>
      <c r="L132" s="197"/>
      <c r="M132" s="240"/>
      <c r="N132" s="149"/>
      <c r="O132" s="241"/>
      <c r="P132" s="236"/>
      <c r="Q132" s="197"/>
      <c r="R132" s="248"/>
      <c r="S132" s="149"/>
      <c r="T132" s="197"/>
      <c r="U132" s="243"/>
      <c r="V132" s="243"/>
      <c r="W132" s="263"/>
      <c r="X132" s="263"/>
      <c r="Y132" s="263"/>
      <c r="Z132" s="244"/>
      <c r="AA132" s="245"/>
      <c r="AB132" s="240"/>
      <c r="AC132" s="197"/>
      <c r="AD132" s="240" t="str">
        <f>IFERROR(VLOOKUP(AC132,'Fórmulas '!$E$5:$F$9,2,),"")</f>
        <v/>
      </c>
      <c r="AE132" s="197" t="str">
        <f>IFERROR(VLOOKUP(CONCATENATE(AB132,AD132),'Fórmulas '!$J$5:$K$29,2),"")</f>
        <v/>
      </c>
      <c r="AF132" s="197"/>
      <c r="AG132" s="218"/>
      <c r="AH132" s="265"/>
      <c r="AI132" s="200"/>
      <c r="AJ132" s="265"/>
      <c r="AK132" s="265"/>
      <c r="AL132" s="265"/>
      <c r="AM132" s="265"/>
      <c r="AN132" s="265"/>
      <c r="AO132" s="149"/>
      <c r="AP132" s="265"/>
      <c r="AQ132" s="200"/>
      <c r="AR132" s="200"/>
      <c r="AS132" s="217"/>
    </row>
    <row r="133" spans="1:45" s="1" customFormat="1" ht="24" customHeight="1">
      <c r="A133" s="196"/>
      <c r="B133" s="196"/>
      <c r="C133" s="237"/>
      <c r="D133" s="196"/>
      <c r="E133" s="239"/>
      <c r="F133" s="239"/>
      <c r="G133" s="239"/>
      <c r="H133" s="239"/>
      <c r="I133" s="239"/>
      <c r="J133" s="197"/>
      <c r="K133" s="240"/>
      <c r="L133" s="197"/>
      <c r="M133" s="240"/>
      <c r="N133" s="149"/>
      <c r="O133" s="241"/>
      <c r="P133" s="236"/>
      <c r="Q133" s="197"/>
      <c r="R133" s="230"/>
      <c r="S133" s="149"/>
      <c r="T133" s="197"/>
      <c r="U133" s="243"/>
      <c r="V133" s="243"/>
      <c r="W133" s="263"/>
      <c r="X133" s="263"/>
      <c r="Y133" s="263"/>
      <c r="Z133" s="244"/>
      <c r="AA133" s="245"/>
      <c r="AB133" s="240"/>
      <c r="AC133" s="197"/>
      <c r="AD133" s="240" t="str">
        <f>IFERROR(VLOOKUP(AC133,'Fórmulas '!$E$5:$F$9,2,),"")</f>
        <v/>
      </c>
      <c r="AE133" s="197" t="str">
        <f>IFERROR(VLOOKUP(CONCATENATE(AB133,AD133),'Fórmulas '!$J$5:$K$29,2),"")</f>
        <v/>
      </c>
      <c r="AF133" s="197"/>
      <c r="AG133" s="218"/>
      <c r="AH133" s="265"/>
      <c r="AI133" s="200"/>
      <c r="AJ133" s="265"/>
      <c r="AK133" s="265"/>
      <c r="AL133" s="265"/>
      <c r="AM133" s="265"/>
      <c r="AN133" s="265"/>
      <c r="AO133" s="149"/>
      <c r="AP133" s="265"/>
      <c r="AQ133" s="200"/>
      <c r="AR133" s="200"/>
      <c r="AS133" s="217"/>
    </row>
    <row r="134" spans="1:45" s="1" customFormat="1" ht="24" customHeight="1">
      <c r="A134" s="196"/>
      <c r="B134" s="196"/>
      <c r="C134" s="237"/>
      <c r="D134" s="196"/>
      <c r="E134" s="239"/>
      <c r="F134" s="239"/>
      <c r="G134" s="239"/>
      <c r="H134" s="239"/>
      <c r="I134" s="239"/>
      <c r="J134" s="197"/>
      <c r="K134" s="240"/>
      <c r="L134" s="197"/>
      <c r="M134" s="240"/>
      <c r="N134" s="149"/>
      <c r="O134" s="241"/>
      <c r="P134" s="236"/>
      <c r="Q134" s="197"/>
      <c r="R134" s="230"/>
      <c r="S134" s="149"/>
      <c r="T134" s="197"/>
      <c r="U134" s="243"/>
      <c r="V134" s="243"/>
      <c r="W134" s="263"/>
      <c r="X134" s="263"/>
      <c r="Y134" s="263"/>
      <c r="Z134" s="244"/>
      <c r="AA134" s="245"/>
      <c r="AB134" s="240"/>
      <c r="AC134" s="197"/>
      <c r="AD134" s="240" t="str">
        <f>IFERROR(VLOOKUP(AC134,'Fórmulas '!$E$5:$F$9,2,),"")</f>
        <v/>
      </c>
      <c r="AE134" s="197" t="str">
        <f>IFERROR(VLOOKUP(CONCATENATE(AB134,AD134),'Fórmulas '!$J$5:$K$29,2),"")</f>
        <v/>
      </c>
      <c r="AF134" s="197"/>
      <c r="AG134" s="218"/>
      <c r="AH134" s="265"/>
      <c r="AI134" s="200"/>
      <c r="AJ134" s="265"/>
      <c r="AK134" s="265"/>
      <c r="AL134" s="265"/>
      <c r="AM134" s="265"/>
      <c r="AN134" s="265"/>
      <c r="AO134" s="149"/>
      <c r="AP134" s="265"/>
      <c r="AQ134" s="200"/>
      <c r="AR134" s="200"/>
      <c r="AS134" s="217"/>
    </row>
    <row r="135" spans="1:45" s="1" customFormat="1" ht="24" customHeight="1">
      <c r="A135" s="196"/>
      <c r="B135" s="196"/>
      <c r="C135" s="237"/>
      <c r="D135" s="196"/>
      <c r="E135" s="239"/>
      <c r="F135" s="239"/>
      <c r="G135" s="239"/>
      <c r="H135" s="239"/>
      <c r="I135" s="239"/>
      <c r="J135" s="197"/>
      <c r="K135" s="240"/>
      <c r="L135" s="197"/>
      <c r="M135" s="240"/>
      <c r="N135" s="149"/>
      <c r="O135" s="241"/>
      <c r="P135" s="236"/>
      <c r="Q135" s="197"/>
      <c r="R135" s="230"/>
      <c r="S135" s="149"/>
      <c r="T135" s="197"/>
      <c r="U135" s="243"/>
      <c r="V135" s="243"/>
      <c r="W135" s="263"/>
      <c r="X135" s="263"/>
      <c r="Y135" s="263"/>
      <c r="Z135" s="244"/>
      <c r="AA135" s="245"/>
      <c r="AB135" s="240"/>
      <c r="AC135" s="197"/>
      <c r="AD135" s="240" t="str">
        <f>IFERROR(VLOOKUP(AC135,'Fórmulas '!$E$5:$F$9,2,),"")</f>
        <v/>
      </c>
      <c r="AE135" s="197" t="str">
        <f>IFERROR(VLOOKUP(CONCATENATE(AB135,AD135),'Fórmulas '!$J$5:$K$29,2),"")</f>
        <v/>
      </c>
      <c r="AF135" s="197"/>
      <c r="AG135" s="218"/>
      <c r="AH135" s="265"/>
      <c r="AI135" s="200"/>
      <c r="AJ135" s="265"/>
      <c r="AK135" s="265"/>
      <c r="AL135" s="265"/>
      <c r="AM135" s="265"/>
      <c r="AN135" s="265"/>
      <c r="AO135" s="149"/>
      <c r="AP135" s="265"/>
      <c r="AQ135" s="200"/>
      <c r="AR135" s="200"/>
      <c r="AS135" s="217"/>
    </row>
    <row r="136" spans="1:45" s="1" customFormat="1" ht="24" customHeight="1">
      <c r="A136" s="196"/>
      <c r="B136" s="196"/>
      <c r="C136" s="237"/>
      <c r="D136" s="196"/>
      <c r="E136" s="239"/>
      <c r="F136" s="239"/>
      <c r="G136" s="239"/>
      <c r="H136" s="239"/>
      <c r="I136" s="239"/>
      <c r="J136" s="197"/>
      <c r="K136" s="240"/>
      <c r="L136" s="197"/>
      <c r="M136" s="240"/>
      <c r="N136" s="149"/>
      <c r="O136" s="241"/>
      <c r="P136" s="236"/>
      <c r="Q136" s="197"/>
      <c r="R136" s="230"/>
      <c r="S136" s="149"/>
      <c r="T136" s="197"/>
      <c r="U136" s="243"/>
      <c r="V136" s="243"/>
      <c r="W136" s="263"/>
      <c r="X136" s="263"/>
      <c r="Y136" s="263"/>
      <c r="Z136" s="244"/>
      <c r="AA136" s="245"/>
      <c r="AB136" s="240"/>
      <c r="AC136" s="197"/>
      <c r="AD136" s="240" t="str">
        <f>IFERROR(VLOOKUP(AC136,'Fórmulas '!$E$5:$F$9,2,),"")</f>
        <v/>
      </c>
      <c r="AE136" s="197" t="str">
        <f>IFERROR(VLOOKUP(CONCATENATE(AB136,AD136),'Fórmulas '!$J$5:$K$29,2),"")</f>
        <v/>
      </c>
      <c r="AF136" s="197"/>
      <c r="AG136" s="218"/>
      <c r="AH136" s="265"/>
      <c r="AI136" s="200"/>
      <c r="AJ136" s="265"/>
      <c r="AK136" s="265"/>
      <c r="AL136" s="265"/>
      <c r="AM136" s="265"/>
      <c r="AN136" s="265"/>
      <c r="AO136" s="149"/>
      <c r="AP136" s="265"/>
      <c r="AQ136" s="200"/>
      <c r="AR136" s="200"/>
      <c r="AS136" s="222"/>
    </row>
    <row r="137" spans="1:45" s="1" customFormat="1" ht="24" customHeight="1">
      <c r="A137" s="196"/>
      <c r="B137" s="196"/>
      <c r="C137" s="237"/>
      <c r="D137" s="196"/>
      <c r="E137" s="239"/>
      <c r="F137" s="239"/>
      <c r="G137" s="239"/>
      <c r="H137" s="239"/>
      <c r="I137" s="239"/>
      <c r="J137" s="197"/>
      <c r="K137" s="240"/>
      <c r="L137" s="197"/>
      <c r="M137" s="240"/>
      <c r="N137" s="149"/>
      <c r="O137" s="241"/>
      <c r="P137" s="236"/>
      <c r="Q137" s="197"/>
      <c r="R137" s="248"/>
      <c r="S137" s="149"/>
      <c r="T137" s="197"/>
      <c r="U137" s="243"/>
      <c r="V137" s="243"/>
      <c r="W137" s="263"/>
      <c r="X137" s="263"/>
      <c r="Y137" s="263"/>
      <c r="Z137" s="244"/>
      <c r="AA137" s="245"/>
      <c r="AB137" s="240"/>
      <c r="AC137" s="197"/>
      <c r="AD137" s="240" t="str">
        <f>IFERROR(VLOOKUP(AC137,'Fórmulas '!$E$5:$F$9,2,),"")</f>
        <v/>
      </c>
      <c r="AE137" s="197" t="str">
        <f>IFERROR(VLOOKUP(CONCATENATE(AB137,AD137),'Fórmulas '!$J$5:$K$29,2),"")</f>
        <v/>
      </c>
      <c r="AF137" s="197"/>
      <c r="AG137" s="218"/>
      <c r="AH137" s="265"/>
      <c r="AI137" s="200"/>
      <c r="AJ137" s="265"/>
      <c r="AK137" s="265"/>
      <c r="AL137" s="265"/>
      <c r="AM137" s="265"/>
      <c r="AN137" s="265"/>
      <c r="AO137" s="149"/>
      <c r="AP137" s="265"/>
      <c r="AQ137" s="200"/>
      <c r="AR137" s="267"/>
      <c r="AS137" s="217"/>
    </row>
    <row r="138" spans="1:45" s="1" customFormat="1" ht="24" customHeight="1">
      <c r="A138" s="149"/>
      <c r="B138" s="196"/>
      <c r="C138" s="237"/>
      <c r="D138" s="196"/>
      <c r="E138" s="206"/>
      <c r="F138" s="268"/>
      <c r="G138" s="268"/>
      <c r="H138" s="268"/>
      <c r="I138" s="238"/>
      <c r="J138" s="197"/>
      <c r="K138" s="240"/>
      <c r="L138" s="197"/>
      <c r="M138" s="240"/>
      <c r="N138" s="250"/>
      <c r="O138" s="269"/>
      <c r="P138" s="229"/>
      <c r="Q138" s="247"/>
      <c r="R138" s="246"/>
      <c r="S138" s="149"/>
      <c r="T138" s="197"/>
      <c r="U138" s="243"/>
      <c r="V138" s="243"/>
      <c r="W138" s="263"/>
      <c r="X138" s="263"/>
      <c r="Y138" s="263"/>
      <c r="Z138" s="244"/>
      <c r="AA138" s="245"/>
      <c r="AB138" s="240"/>
      <c r="AC138" s="197"/>
      <c r="AD138" s="240" t="str">
        <f>IFERROR(VLOOKUP(AC138,'Fórmulas '!$E$5:$F$9,2,),"")</f>
        <v/>
      </c>
      <c r="AE138" s="197" t="str">
        <f>IFERROR(VLOOKUP(CONCATENATE(AB138,AD138),'Fórmulas '!$J$5:$K$29,2),"")</f>
        <v/>
      </c>
      <c r="AF138" s="197"/>
      <c r="AG138" s="197"/>
      <c r="AH138" s="197"/>
      <c r="AI138" s="197"/>
      <c r="AJ138" s="197"/>
      <c r="AK138" s="197"/>
      <c r="AL138" s="197"/>
      <c r="AM138" s="197"/>
      <c r="AN138" s="197"/>
      <c r="AO138" s="197"/>
      <c r="AP138" s="197"/>
      <c r="AQ138" s="197"/>
      <c r="AR138" s="270"/>
      <c r="AS138" s="217"/>
    </row>
    <row r="139" spans="1:45" s="1" customFormat="1" ht="24" customHeight="1">
      <c r="A139" s="149"/>
      <c r="B139" s="196"/>
      <c r="C139" s="237"/>
      <c r="D139" s="196"/>
      <c r="E139" s="206"/>
      <c r="F139" s="237"/>
      <c r="G139" s="242"/>
      <c r="H139" s="242"/>
      <c r="I139" s="242"/>
      <c r="J139" s="197"/>
      <c r="K139" s="240"/>
      <c r="L139" s="197"/>
      <c r="M139" s="240"/>
      <c r="N139" s="250"/>
      <c r="O139" s="269"/>
      <c r="P139" s="230"/>
      <c r="Q139" s="197"/>
      <c r="R139" s="271"/>
      <c r="S139" s="149"/>
      <c r="T139" s="197"/>
      <c r="U139" s="243"/>
      <c r="V139" s="243"/>
      <c r="W139" s="263"/>
      <c r="X139" s="263"/>
      <c r="Y139" s="263"/>
      <c r="Z139" s="244"/>
      <c r="AA139" s="245"/>
      <c r="AB139" s="240"/>
      <c r="AC139" s="197"/>
      <c r="AD139" s="240" t="str">
        <f>IFERROR(VLOOKUP(AC139,'Fórmulas '!$E$5:$F$9,2,),"")</f>
        <v/>
      </c>
      <c r="AE139" s="197" t="str">
        <f>IFERROR(VLOOKUP(CONCATENATE(AB139,AD139),'Fórmulas '!$J$5:$K$29,2),"")</f>
        <v/>
      </c>
      <c r="AF139" s="197"/>
      <c r="AG139" s="197"/>
      <c r="AH139" s="197"/>
      <c r="AI139" s="197"/>
      <c r="AJ139" s="197"/>
      <c r="AK139" s="197"/>
      <c r="AL139" s="197"/>
      <c r="AM139" s="197"/>
      <c r="AN139" s="197"/>
      <c r="AO139" s="197"/>
      <c r="AP139" s="197"/>
      <c r="AQ139" s="197"/>
      <c r="AR139" s="270"/>
      <c r="AS139" s="217"/>
    </row>
    <row r="140" spans="1:45" s="1" customFormat="1" ht="24" customHeight="1">
      <c r="A140" s="149"/>
      <c r="B140" s="196"/>
      <c r="C140" s="237"/>
      <c r="D140" s="196"/>
      <c r="E140" s="272"/>
      <c r="F140" s="273"/>
      <c r="G140" s="274"/>
      <c r="H140" s="274"/>
      <c r="I140" s="275"/>
      <c r="J140" s="197"/>
      <c r="K140" s="240"/>
      <c r="L140" s="197"/>
      <c r="M140" s="240"/>
      <c r="N140" s="250"/>
      <c r="O140" s="269"/>
      <c r="P140" s="256"/>
      <c r="Q140" s="249"/>
      <c r="R140" s="256"/>
      <c r="S140" s="149"/>
      <c r="T140" s="197"/>
      <c r="U140" s="243"/>
      <c r="V140" s="243"/>
      <c r="W140" s="263"/>
      <c r="X140" s="263"/>
      <c r="Y140" s="263"/>
      <c r="Z140" s="244"/>
      <c r="AA140" s="245"/>
      <c r="AB140" s="240"/>
      <c r="AC140" s="197"/>
      <c r="AD140" s="240" t="str">
        <f>IFERROR(VLOOKUP(AC140,'Fórmulas '!$E$5:$F$9,2,),"")</f>
        <v/>
      </c>
      <c r="AE140" s="197" t="str">
        <f>IFERROR(VLOOKUP(CONCATENATE(AB140,AD140),'Fórmulas '!$J$5:$K$29,2),"")</f>
        <v/>
      </c>
      <c r="AF140" s="197"/>
      <c r="AG140" s="197"/>
      <c r="AH140" s="197"/>
      <c r="AI140" s="197"/>
      <c r="AJ140" s="197"/>
      <c r="AK140" s="197"/>
      <c r="AL140" s="197"/>
      <c r="AM140" s="197"/>
      <c r="AN140" s="197"/>
      <c r="AO140" s="197"/>
      <c r="AP140" s="197"/>
      <c r="AQ140" s="197"/>
      <c r="AR140" s="270"/>
      <c r="AS140" s="217"/>
    </row>
    <row r="141" spans="1:45" s="1" customFormat="1" ht="24" customHeight="1">
      <c r="A141" s="149"/>
      <c r="B141" s="196"/>
      <c r="C141" s="237"/>
      <c r="D141" s="196"/>
      <c r="E141" s="206"/>
      <c r="F141" s="237"/>
      <c r="G141" s="242"/>
      <c r="H141" s="242"/>
      <c r="I141" s="238"/>
      <c r="J141" s="197"/>
      <c r="K141" s="240"/>
      <c r="L141" s="197"/>
      <c r="M141" s="240"/>
      <c r="N141" s="250"/>
      <c r="O141" s="269"/>
      <c r="P141" s="230"/>
      <c r="Q141" s="247"/>
      <c r="R141" s="246"/>
      <c r="S141" s="149"/>
      <c r="T141" s="197"/>
      <c r="U141" s="243"/>
      <c r="V141" s="243"/>
      <c r="W141" s="263"/>
      <c r="X141" s="263"/>
      <c r="Y141" s="263"/>
      <c r="Z141" s="244"/>
      <c r="AA141" s="245"/>
      <c r="AB141" s="240"/>
      <c r="AC141" s="197"/>
      <c r="AD141" s="240" t="str">
        <f>IFERROR(VLOOKUP(AC141,'Fórmulas '!$E$5:$F$9,2,),"")</f>
        <v/>
      </c>
      <c r="AE141" s="197" t="str">
        <f>IFERROR(VLOOKUP(CONCATENATE(AB141,AD141),'Fórmulas '!$J$5:$K$29,2),"")</f>
        <v/>
      </c>
      <c r="AF141" s="197"/>
      <c r="AG141" s="197"/>
      <c r="AH141" s="197"/>
      <c r="AI141" s="197"/>
      <c r="AJ141" s="197"/>
      <c r="AK141" s="197"/>
      <c r="AL141" s="197"/>
      <c r="AM141" s="197"/>
      <c r="AN141" s="197"/>
      <c r="AO141" s="197"/>
      <c r="AP141" s="197"/>
      <c r="AQ141" s="197"/>
      <c r="AR141" s="270"/>
      <c r="AS141" s="217"/>
    </row>
    <row r="142" spans="1:45" s="1" customFormat="1" ht="24" customHeight="1">
      <c r="A142" s="149"/>
      <c r="B142" s="196"/>
      <c r="C142" s="237"/>
      <c r="D142" s="196"/>
      <c r="E142" s="206"/>
      <c r="F142" s="232"/>
      <c r="G142" s="232"/>
      <c r="H142" s="232"/>
      <c r="I142" s="232"/>
      <c r="J142" s="197"/>
      <c r="K142" s="240"/>
      <c r="L142" s="197"/>
      <c r="M142" s="240"/>
      <c r="N142" s="250"/>
      <c r="O142" s="269"/>
      <c r="P142" s="232"/>
      <c r="Q142" s="234"/>
      <c r="R142" s="235"/>
      <c r="S142" s="149"/>
      <c r="T142" s="197"/>
      <c r="U142" s="243"/>
      <c r="V142" s="243"/>
      <c r="W142" s="263"/>
      <c r="X142" s="263"/>
      <c r="Y142" s="263"/>
      <c r="Z142" s="244"/>
      <c r="AA142" s="245"/>
      <c r="AB142" s="240"/>
      <c r="AC142" s="197"/>
      <c r="AD142" s="240" t="str">
        <f>IFERROR(VLOOKUP(AC142,'Fórmulas '!$E$5:$F$9,2,),"")</f>
        <v/>
      </c>
      <c r="AE142" s="197" t="str">
        <f>IFERROR(VLOOKUP(CONCATENATE(AB142,AD142),'Fórmulas '!$J$5:$K$29,2),"")</f>
        <v/>
      </c>
      <c r="AF142" s="197"/>
      <c r="AG142" s="197"/>
      <c r="AH142" s="197"/>
      <c r="AI142" s="197"/>
      <c r="AJ142" s="197"/>
      <c r="AK142" s="197"/>
      <c r="AL142" s="197"/>
      <c r="AM142" s="197"/>
      <c r="AN142" s="197"/>
      <c r="AO142" s="197"/>
      <c r="AP142" s="197"/>
      <c r="AQ142" s="197"/>
      <c r="AR142" s="270"/>
      <c r="AS142" s="217"/>
    </row>
    <row r="143" spans="1:45" s="1" customFormat="1" ht="24" customHeight="1">
      <c r="K143" s="146"/>
      <c r="M143" s="146"/>
      <c r="O143" s="146"/>
      <c r="Q143" s="144"/>
      <c r="R143" s="145"/>
      <c r="AG143" s="144"/>
      <c r="AI143" s="144"/>
    </row>
    <row r="144" spans="1:45" s="1" customFormat="1" ht="24" customHeight="1">
      <c r="K144" s="146"/>
      <c r="M144" s="146"/>
      <c r="O144" s="146"/>
      <c r="Q144" s="144"/>
      <c r="R144" s="145"/>
      <c r="AG144" s="144"/>
      <c r="AI144" s="144"/>
    </row>
    <row r="145" spans="11:35" s="1" customFormat="1" ht="24" customHeight="1">
      <c r="K145" s="146"/>
      <c r="M145" s="146"/>
      <c r="O145" s="146"/>
      <c r="Q145" s="144"/>
      <c r="R145" s="145"/>
      <c r="AG145" s="144"/>
      <c r="AI145" s="144"/>
    </row>
    <row r="146" spans="11:35" s="1" customFormat="1" ht="24" customHeight="1">
      <c r="K146" s="146"/>
      <c r="M146" s="146"/>
      <c r="O146" s="146"/>
      <c r="Q146" s="144"/>
      <c r="R146" s="145"/>
      <c r="AG146" s="144"/>
      <c r="AI146" s="144"/>
    </row>
    <row r="147" spans="11:35" s="1" customFormat="1" ht="24" customHeight="1">
      <c r="K147" s="146"/>
      <c r="M147" s="146"/>
      <c r="O147" s="146"/>
      <c r="Q147" s="144"/>
      <c r="R147" s="145"/>
      <c r="AG147" s="144"/>
      <c r="AI147" s="144"/>
    </row>
    <row r="148" spans="11:35" s="1" customFormat="1" ht="24" customHeight="1">
      <c r="K148" s="146"/>
      <c r="M148" s="146"/>
      <c r="O148" s="146"/>
      <c r="Q148" s="144"/>
      <c r="R148" s="145"/>
      <c r="AG148" s="144"/>
      <c r="AI148" s="144"/>
    </row>
    <row r="149" spans="11:35" s="1" customFormat="1" ht="24" customHeight="1">
      <c r="K149" s="146"/>
      <c r="M149" s="146"/>
      <c r="O149" s="146"/>
      <c r="Q149" s="144"/>
      <c r="R149" s="145"/>
      <c r="AG149" s="144"/>
      <c r="AI149" s="144"/>
    </row>
    <row r="150" spans="11:35" s="1" customFormat="1" ht="24" customHeight="1">
      <c r="K150" s="146"/>
      <c r="M150" s="146"/>
      <c r="O150" s="146"/>
      <c r="Q150" s="144"/>
      <c r="R150" s="145"/>
      <c r="AG150" s="144"/>
      <c r="AI150" s="144"/>
    </row>
    <row r="151" spans="11:35" s="1" customFormat="1" ht="24" customHeight="1">
      <c r="K151" s="146"/>
      <c r="M151" s="146"/>
      <c r="O151" s="146"/>
      <c r="Q151" s="144"/>
      <c r="R151" s="145"/>
      <c r="AG151" s="144"/>
      <c r="AI151" s="144"/>
    </row>
    <row r="152" spans="11:35" s="1" customFormat="1" ht="24" customHeight="1">
      <c r="K152" s="146"/>
      <c r="M152" s="146"/>
      <c r="O152" s="146"/>
      <c r="Q152" s="144"/>
      <c r="R152" s="145"/>
      <c r="AG152" s="144"/>
      <c r="AI152" s="144"/>
    </row>
    <row r="153" spans="11:35" s="1" customFormat="1" ht="24" customHeight="1">
      <c r="K153" s="146"/>
      <c r="M153" s="146"/>
      <c r="O153" s="146"/>
      <c r="Q153" s="144"/>
      <c r="R153" s="145"/>
      <c r="AG153" s="144"/>
      <c r="AI153" s="144"/>
    </row>
    <row r="154" spans="11:35" s="1" customFormat="1" ht="24" customHeight="1">
      <c r="K154" s="146"/>
      <c r="M154" s="146"/>
      <c r="O154" s="146"/>
      <c r="Q154" s="144"/>
      <c r="R154" s="145"/>
      <c r="AG154" s="144"/>
      <c r="AI154" s="144"/>
    </row>
    <row r="155" spans="11:35" s="1" customFormat="1" ht="24" customHeight="1">
      <c r="K155" s="146"/>
      <c r="M155" s="146"/>
      <c r="O155" s="146"/>
      <c r="Q155" s="144"/>
      <c r="R155" s="145"/>
      <c r="AG155" s="144"/>
      <c r="AI155" s="144"/>
    </row>
    <row r="156" spans="11:35" s="1" customFormat="1" ht="24" customHeight="1">
      <c r="K156" s="146"/>
      <c r="M156" s="146"/>
      <c r="O156" s="146"/>
      <c r="Q156" s="144"/>
      <c r="R156" s="145"/>
      <c r="AG156" s="144"/>
      <c r="AI156" s="144"/>
    </row>
    <row r="157" spans="11:35" s="1" customFormat="1" ht="24" customHeight="1">
      <c r="K157" s="146"/>
      <c r="M157" s="146"/>
      <c r="O157" s="146"/>
      <c r="Q157" s="144"/>
      <c r="R157" s="145"/>
      <c r="AG157" s="144"/>
      <c r="AI157" s="144"/>
    </row>
    <row r="158" spans="11:35" s="1" customFormat="1" ht="24" customHeight="1">
      <c r="K158" s="146"/>
      <c r="M158" s="146"/>
      <c r="O158" s="146"/>
      <c r="Q158" s="144"/>
      <c r="R158" s="145"/>
      <c r="AG158" s="144"/>
      <c r="AI158" s="144"/>
    </row>
    <row r="159" spans="11:35" s="1" customFormat="1" ht="24" customHeight="1">
      <c r="K159" s="146"/>
      <c r="M159" s="146"/>
      <c r="O159" s="146"/>
      <c r="Q159" s="144"/>
      <c r="R159" s="145"/>
      <c r="AG159" s="144"/>
      <c r="AI159" s="144"/>
    </row>
    <row r="160" spans="11:35" s="1" customFormat="1" ht="24" customHeight="1">
      <c r="K160" s="146"/>
      <c r="M160" s="146"/>
      <c r="O160" s="146"/>
      <c r="Q160" s="144"/>
      <c r="R160" s="145"/>
      <c r="AG160" s="144"/>
      <c r="AI160" s="144"/>
    </row>
    <row r="161" spans="11:35" s="1" customFormat="1" ht="24" customHeight="1">
      <c r="K161" s="146"/>
      <c r="M161" s="146"/>
      <c r="O161" s="146"/>
      <c r="Q161" s="144"/>
      <c r="R161" s="145"/>
      <c r="AG161" s="144"/>
      <c r="AI161" s="144"/>
    </row>
    <row r="162" spans="11:35" s="1" customFormat="1" ht="24" customHeight="1">
      <c r="K162" s="146"/>
      <c r="M162" s="146"/>
      <c r="O162" s="146"/>
      <c r="Q162" s="144"/>
      <c r="R162" s="145"/>
      <c r="AG162" s="144"/>
      <c r="AI162" s="144"/>
    </row>
    <row r="163" spans="11:35" s="1" customFormat="1" ht="24" customHeight="1">
      <c r="K163" s="146"/>
      <c r="M163" s="146"/>
      <c r="O163" s="146"/>
      <c r="Q163" s="144"/>
      <c r="R163" s="145"/>
      <c r="AG163" s="144"/>
      <c r="AI163" s="144"/>
    </row>
    <row r="164" spans="11:35" s="1" customFormat="1" ht="24" customHeight="1">
      <c r="K164" s="146"/>
      <c r="M164" s="146"/>
      <c r="O164" s="146"/>
      <c r="Q164" s="144"/>
      <c r="R164" s="145"/>
      <c r="AG164" s="144"/>
      <c r="AI164" s="144"/>
    </row>
    <row r="165" spans="11:35" s="1" customFormat="1" ht="24" customHeight="1">
      <c r="K165" s="146"/>
      <c r="M165" s="146"/>
      <c r="O165" s="146"/>
      <c r="Q165" s="144"/>
      <c r="R165" s="145"/>
      <c r="AG165" s="144"/>
      <c r="AI165" s="144"/>
    </row>
    <row r="166" spans="11:35" s="1" customFormat="1" ht="24" customHeight="1">
      <c r="K166" s="146"/>
      <c r="M166" s="146"/>
      <c r="O166" s="146"/>
      <c r="Q166" s="144"/>
      <c r="R166" s="145"/>
      <c r="AG166" s="144"/>
      <c r="AI166" s="144"/>
    </row>
    <row r="167" spans="11:35" s="1" customFormat="1" ht="24" customHeight="1">
      <c r="K167" s="146"/>
      <c r="M167" s="146"/>
      <c r="O167" s="146"/>
      <c r="Q167" s="144"/>
      <c r="R167" s="145"/>
      <c r="AG167" s="144"/>
      <c r="AI167" s="144"/>
    </row>
    <row r="168" spans="11:35" s="1" customFormat="1" ht="24" customHeight="1">
      <c r="K168" s="146"/>
      <c r="M168" s="146"/>
      <c r="O168" s="146"/>
      <c r="Q168" s="144"/>
      <c r="R168" s="145"/>
      <c r="AG168" s="144"/>
      <c r="AI168" s="144"/>
    </row>
    <row r="169" spans="11:35" s="1" customFormat="1" ht="24" customHeight="1">
      <c r="K169" s="146"/>
      <c r="M169" s="146"/>
      <c r="O169" s="146"/>
      <c r="Q169" s="144"/>
      <c r="R169" s="145"/>
      <c r="AG169" s="144"/>
      <c r="AI169" s="144"/>
    </row>
    <row r="170" spans="11:35" s="1" customFormat="1" ht="24" customHeight="1">
      <c r="K170" s="146"/>
      <c r="M170" s="146"/>
      <c r="O170" s="146"/>
      <c r="Q170" s="144"/>
      <c r="R170" s="145"/>
      <c r="AG170" s="144"/>
      <c r="AI170" s="144"/>
    </row>
    <row r="171" spans="11:35" s="1" customFormat="1" ht="24" customHeight="1">
      <c r="K171" s="146"/>
      <c r="M171" s="146"/>
      <c r="O171" s="146"/>
      <c r="Q171" s="144"/>
      <c r="R171" s="145"/>
      <c r="AG171" s="144"/>
      <c r="AI171" s="144"/>
    </row>
    <row r="172" spans="11:35" s="1" customFormat="1" ht="24" customHeight="1">
      <c r="K172" s="146"/>
      <c r="M172" s="146"/>
      <c r="O172" s="146"/>
      <c r="Q172" s="144"/>
      <c r="R172" s="145"/>
      <c r="AG172" s="144"/>
      <c r="AI172" s="144"/>
    </row>
    <row r="173" spans="11:35" s="1" customFormat="1" ht="24" customHeight="1">
      <c r="K173" s="146"/>
      <c r="M173" s="146"/>
      <c r="O173" s="146"/>
      <c r="Q173" s="144"/>
      <c r="R173" s="145"/>
      <c r="AG173" s="144"/>
      <c r="AI173" s="144"/>
    </row>
    <row r="174" spans="11:35" s="1" customFormat="1" ht="24" customHeight="1">
      <c r="K174" s="146"/>
      <c r="M174" s="146"/>
      <c r="O174" s="146"/>
      <c r="Q174" s="144"/>
      <c r="R174" s="145"/>
      <c r="AG174" s="144"/>
      <c r="AI174" s="144"/>
    </row>
    <row r="175" spans="11:35" s="1" customFormat="1" ht="24" customHeight="1">
      <c r="K175" s="146"/>
      <c r="M175" s="146"/>
      <c r="O175" s="146"/>
      <c r="Q175" s="144"/>
      <c r="R175" s="145"/>
      <c r="AG175" s="144"/>
      <c r="AI175" s="144"/>
    </row>
    <row r="176" spans="11:35" s="1" customFormat="1" ht="24" customHeight="1">
      <c r="K176" s="146"/>
      <c r="M176" s="146"/>
      <c r="O176" s="146"/>
      <c r="Q176" s="144"/>
      <c r="R176" s="145"/>
      <c r="AG176" s="144"/>
      <c r="AI176" s="144"/>
    </row>
    <row r="177" spans="11:35" s="1" customFormat="1" ht="24" customHeight="1">
      <c r="K177" s="146"/>
      <c r="M177" s="146"/>
      <c r="O177" s="146"/>
      <c r="Q177" s="144"/>
      <c r="R177" s="145"/>
      <c r="AG177" s="144"/>
      <c r="AI177" s="144"/>
    </row>
    <row r="178" spans="11:35" s="1" customFormat="1" ht="24" customHeight="1">
      <c r="K178" s="146"/>
      <c r="M178" s="146"/>
      <c r="O178" s="146"/>
      <c r="Q178" s="144"/>
      <c r="R178" s="145"/>
      <c r="AG178" s="144"/>
      <c r="AI178" s="144"/>
    </row>
    <row r="179" spans="11:35" s="1" customFormat="1" ht="24" customHeight="1">
      <c r="K179" s="146"/>
      <c r="M179" s="146"/>
      <c r="O179" s="146"/>
      <c r="Q179" s="144"/>
      <c r="R179" s="145"/>
      <c r="AG179" s="144"/>
      <c r="AI179" s="144"/>
    </row>
    <row r="180" spans="11:35" s="1" customFormat="1" ht="24" customHeight="1">
      <c r="K180" s="146"/>
      <c r="M180" s="146"/>
      <c r="O180" s="146"/>
      <c r="Q180" s="144"/>
      <c r="R180" s="145"/>
      <c r="AG180" s="144"/>
      <c r="AI180" s="144"/>
    </row>
    <row r="181" spans="11:35" s="1" customFormat="1" ht="24" customHeight="1">
      <c r="K181" s="146"/>
      <c r="M181" s="146"/>
      <c r="O181" s="146"/>
      <c r="Q181" s="144"/>
      <c r="R181" s="145"/>
      <c r="AG181" s="144"/>
      <c r="AI181" s="144"/>
    </row>
    <row r="182" spans="11:35" s="1" customFormat="1" ht="24" customHeight="1">
      <c r="K182" s="146"/>
      <c r="M182" s="146"/>
      <c r="O182" s="146"/>
      <c r="Q182" s="144"/>
      <c r="R182" s="145"/>
      <c r="AG182" s="144"/>
      <c r="AI182" s="144"/>
    </row>
    <row r="183" spans="11:35" s="1" customFormat="1" ht="24" customHeight="1">
      <c r="K183" s="146"/>
      <c r="M183" s="146"/>
      <c r="O183" s="146"/>
      <c r="Q183" s="144"/>
      <c r="R183" s="145"/>
      <c r="AG183" s="144"/>
      <c r="AI183" s="144"/>
    </row>
    <row r="184" spans="11:35" s="1" customFormat="1" ht="24" customHeight="1">
      <c r="K184" s="146"/>
      <c r="M184" s="146"/>
      <c r="O184" s="146"/>
      <c r="Q184" s="144"/>
      <c r="R184" s="145"/>
      <c r="AG184" s="144"/>
      <c r="AI184" s="144"/>
    </row>
    <row r="185" spans="11:35" s="1" customFormat="1" ht="24" customHeight="1">
      <c r="K185" s="146"/>
      <c r="M185" s="146"/>
      <c r="O185" s="146"/>
      <c r="Q185" s="144"/>
      <c r="R185" s="145"/>
      <c r="AG185" s="144"/>
      <c r="AI185" s="144"/>
    </row>
    <row r="186" spans="11:35" s="1" customFormat="1" ht="24" customHeight="1">
      <c r="K186" s="146"/>
      <c r="M186" s="146"/>
      <c r="O186" s="146"/>
      <c r="Q186" s="144"/>
      <c r="R186" s="145"/>
      <c r="AG186" s="144"/>
      <c r="AI186" s="144"/>
    </row>
    <row r="187" spans="11:35" s="1" customFormat="1" ht="24" customHeight="1">
      <c r="K187" s="146"/>
      <c r="M187" s="146"/>
      <c r="O187" s="146"/>
      <c r="Q187" s="144"/>
      <c r="R187" s="145"/>
      <c r="AG187" s="144"/>
      <c r="AI187" s="144"/>
    </row>
    <row r="188" spans="11:35" s="1" customFormat="1" ht="24" customHeight="1">
      <c r="K188" s="146"/>
      <c r="M188" s="146"/>
      <c r="O188" s="146"/>
      <c r="Q188" s="144"/>
      <c r="R188" s="145"/>
      <c r="AG188" s="144"/>
      <c r="AI188" s="144"/>
    </row>
    <row r="189" spans="11:35" s="1" customFormat="1" ht="24" customHeight="1">
      <c r="K189" s="146"/>
      <c r="M189" s="146"/>
      <c r="O189" s="146"/>
      <c r="Q189" s="144"/>
      <c r="R189" s="145"/>
      <c r="AG189" s="144"/>
      <c r="AI189" s="144"/>
    </row>
    <row r="190" spans="11:35" s="1" customFormat="1" ht="24" customHeight="1">
      <c r="K190" s="146"/>
      <c r="M190" s="146"/>
      <c r="O190" s="146"/>
      <c r="Q190" s="144"/>
      <c r="R190" s="145"/>
      <c r="AG190" s="144"/>
      <c r="AI190" s="144"/>
    </row>
    <row r="191" spans="11:35" s="1" customFormat="1" ht="24" customHeight="1">
      <c r="K191" s="146"/>
      <c r="M191" s="146"/>
      <c r="O191" s="146"/>
      <c r="Q191" s="144"/>
      <c r="R191" s="145"/>
      <c r="AG191" s="144"/>
      <c r="AI191" s="144"/>
    </row>
    <row r="192" spans="11:35" s="1" customFormat="1" ht="24" customHeight="1">
      <c r="K192" s="146"/>
      <c r="M192" s="146"/>
      <c r="O192" s="146"/>
      <c r="Q192" s="144"/>
      <c r="R192" s="145"/>
      <c r="AG192" s="144"/>
      <c r="AI192" s="144"/>
    </row>
    <row r="193" spans="11:35" s="1" customFormat="1" ht="24" customHeight="1">
      <c r="K193" s="146"/>
      <c r="M193" s="146"/>
      <c r="O193" s="146"/>
      <c r="Q193" s="144"/>
      <c r="R193" s="145"/>
      <c r="AG193" s="144"/>
      <c r="AI193" s="144"/>
    </row>
    <row r="194" spans="11:35" s="1" customFormat="1" ht="24" customHeight="1">
      <c r="K194" s="146"/>
      <c r="M194" s="146"/>
      <c r="O194" s="146"/>
      <c r="Q194" s="144"/>
      <c r="R194" s="145"/>
      <c r="AG194" s="144"/>
      <c r="AI194" s="144"/>
    </row>
    <row r="195" spans="11:35" s="1" customFormat="1" ht="24" customHeight="1">
      <c r="K195" s="146"/>
      <c r="M195" s="146"/>
      <c r="O195" s="146"/>
      <c r="Q195" s="144"/>
      <c r="R195" s="145"/>
      <c r="AG195" s="144"/>
      <c r="AI195" s="144"/>
    </row>
    <row r="196" spans="11:35" s="1" customFormat="1" ht="24" customHeight="1">
      <c r="K196" s="146"/>
      <c r="M196" s="146"/>
      <c r="O196" s="146"/>
      <c r="Q196" s="144"/>
      <c r="R196" s="145"/>
      <c r="AG196" s="144"/>
      <c r="AI196" s="144"/>
    </row>
    <row r="197" spans="11:35" s="1" customFormat="1" ht="24" customHeight="1">
      <c r="K197" s="146"/>
      <c r="M197" s="146"/>
      <c r="O197" s="146"/>
      <c r="Q197" s="144"/>
      <c r="R197" s="145"/>
      <c r="AG197" s="144"/>
      <c r="AI197" s="144"/>
    </row>
    <row r="198" spans="11:35" s="1" customFormat="1" ht="24" customHeight="1">
      <c r="K198" s="146"/>
      <c r="M198" s="146"/>
      <c r="O198" s="146"/>
      <c r="Q198" s="144"/>
      <c r="R198" s="145"/>
      <c r="AG198" s="144"/>
      <c r="AI198" s="144"/>
    </row>
    <row r="199" spans="11:35" s="1" customFormat="1" ht="24" customHeight="1">
      <c r="K199" s="146"/>
      <c r="M199" s="146"/>
      <c r="O199" s="146"/>
      <c r="Q199" s="144"/>
      <c r="R199" s="145"/>
      <c r="AG199" s="144"/>
      <c r="AI199" s="144"/>
    </row>
    <row r="200" spans="11:35" s="1" customFormat="1" ht="24" customHeight="1">
      <c r="K200" s="146"/>
      <c r="M200" s="146"/>
      <c r="O200" s="146"/>
      <c r="Q200" s="144"/>
      <c r="R200" s="145"/>
      <c r="AG200" s="144"/>
      <c r="AI200" s="144"/>
    </row>
    <row r="201" spans="11:35" s="1" customFormat="1" ht="24" customHeight="1">
      <c r="K201" s="146"/>
      <c r="M201" s="146"/>
      <c r="O201" s="146"/>
      <c r="Q201" s="144"/>
      <c r="R201" s="145"/>
      <c r="AG201" s="144"/>
      <c r="AI201" s="144"/>
    </row>
    <row r="202" spans="11:35" s="1" customFormat="1" ht="24" customHeight="1">
      <c r="K202" s="146"/>
      <c r="M202" s="146"/>
      <c r="O202" s="146"/>
      <c r="Q202" s="144"/>
      <c r="R202" s="145"/>
      <c r="AG202" s="144"/>
      <c r="AI202" s="144"/>
    </row>
    <row r="203" spans="11:35" s="1" customFormat="1" ht="24" customHeight="1">
      <c r="K203" s="146"/>
      <c r="M203" s="146"/>
      <c r="O203" s="146"/>
      <c r="Q203" s="144"/>
      <c r="R203" s="145"/>
      <c r="AG203" s="144"/>
      <c r="AI203" s="144"/>
    </row>
    <row r="204" spans="11:35" s="1" customFormat="1" ht="24" customHeight="1">
      <c r="K204" s="146"/>
      <c r="M204" s="146"/>
      <c r="O204" s="146"/>
      <c r="Q204" s="144"/>
      <c r="R204" s="145"/>
      <c r="AG204" s="144"/>
      <c r="AI204" s="144"/>
    </row>
    <row r="205" spans="11:35" s="1" customFormat="1" ht="24" customHeight="1">
      <c r="K205" s="146"/>
      <c r="M205" s="146"/>
      <c r="O205" s="146"/>
      <c r="Q205" s="144"/>
      <c r="R205" s="145"/>
      <c r="AG205" s="144"/>
      <c r="AI205" s="144"/>
    </row>
    <row r="206" spans="11:35" s="1" customFormat="1" ht="24" customHeight="1">
      <c r="K206" s="146"/>
      <c r="M206" s="146"/>
      <c r="O206" s="146"/>
      <c r="Q206" s="144"/>
      <c r="R206" s="145"/>
      <c r="AG206" s="144"/>
      <c r="AI206" s="144"/>
    </row>
    <row r="207" spans="11:35" s="1" customFormat="1" ht="24" customHeight="1">
      <c r="K207" s="146"/>
      <c r="M207" s="146"/>
      <c r="O207" s="146"/>
      <c r="Q207" s="144"/>
      <c r="R207" s="145"/>
      <c r="AG207" s="144"/>
      <c r="AI207" s="144"/>
    </row>
    <row r="208" spans="11:35" s="1" customFormat="1" ht="24" customHeight="1">
      <c r="K208" s="146"/>
      <c r="M208" s="146"/>
      <c r="O208" s="146"/>
      <c r="Q208" s="144"/>
      <c r="R208" s="145"/>
      <c r="AG208" s="144"/>
      <c r="AI208" s="144"/>
    </row>
    <row r="209" spans="11:35" s="1" customFormat="1" ht="24" customHeight="1">
      <c r="K209" s="146"/>
      <c r="M209" s="146"/>
      <c r="O209" s="146"/>
      <c r="Q209" s="144"/>
      <c r="R209" s="145"/>
      <c r="AG209" s="144"/>
      <c r="AI209" s="144"/>
    </row>
    <row r="210" spans="11:35" s="1" customFormat="1" ht="24" customHeight="1">
      <c r="K210" s="146"/>
      <c r="M210" s="146"/>
      <c r="O210" s="146"/>
      <c r="Q210" s="144"/>
      <c r="R210" s="145"/>
      <c r="AG210" s="144"/>
      <c r="AI210" s="144"/>
    </row>
    <row r="211" spans="11:35" s="1" customFormat="1" ht="24" customHeight="1">
      <c r="K211" s="146"/>
      <c r="M211" s="146"/>
      <c r="O211" s="146"/>
      <c r="Q211" s="144"/>
      <c r="R211" s="145"/>
      <c r="AG211" s="144"/>
      <c r="AI211" s="144"/>
    </row>
    <row r="212" spans="11:35" s="1" customFormat="1" ht="24" customHeight="1">
      <c r="K212" s="146"/>
      <c r="M212" s="146"/>
      <c r="O212" s="146"/>
      <c r="Q212" s="144"/>
      <c r="R212" s="145"/>
      <c r="AG212" s="144"/>
      <c r="AI212" s="144"/>
    </row>
    <row r="213" spans="11:35" s="1" customFormat="1" ht="24" customHeight="1">
      <c r="K213" s="146"/>
      <c r="M213" s="146"/>
      <c r="O213" s="146"/>
      <c r="Q213" s="144"/>
      <c r="R213" s="145"/>
      <c r="AG213" s="144"/>
      <c r="AI213" s="144"/>
    </row>
    <row r="214" spans="11:35" s="1" customFormat="1" ht="24" customHeight="1">
      <c r="K214" s="146"/>
      <c r="M214" s="146"/>
      <c r="O214" s="146"/>
      <c r="Q214" s="144"/>
      <c r="R214" s="145"/>
      <c r="AG214" s="144"/>
      <c r="AI214" s="144"/>
    </row>
    <row r="215" spans="11:35" s="1" customFormat="1" ht="24" customHeight="1">
      <c r="K215" s="146"/>
      <c r="M215" s="146"/>
      <c r="O215" s="146"/>
      <c r="Q215" s="144"/>
      <c r="R215" s="145"/>
      <c r="AG215" s="144"/>
      <c r="AI215" s="144"/>
    </row>
    <row r="216" spans="11:35" s="1" customFormat="1" ht="24" customHeight="1">
      <c r="K216" s="146"/>
      <c r="M216" s="146"/>
      <c r="O216" s="146"/>
      <c r="Q216" s="144"/>
      <c r="R216" s="145"/>
      <c r="AG216" s="144"/>
      <c r="AI216" s="144"/>
    </row>
    <row r="217" spans="11:35" s="1" customFormat="1" ht="24" customHeight="1">
      <c r="K217" s="146"/>
      <c r="M217" s="146"/>
      <c r="O217" s="146"/>
      <c r="Q217" s="144"/>
      <c r="R217" s="145"/>
      <c r="AG217" s="144"/>
      <c r="AI217" s="144"/>
    </row>
    <row r="218" spans="11:35" s="1" customFormat="1" ht="24" customHeight="1">
      <c r="K218" s="146"/>
      <c r="M218" s="146"/>
      <c r="O218" s="146"/>
      <c r="Q218" s="144"/>
      <c r="R218" s="145"/>
      <c r="AG218" s="144"/>
      <c r="AI218" s="144"/>
    </row>
    <row r="219" spans="11:35" s="1" customFormat="1" ht="24" customHeight="1">
      <c r="K219" s="146"/>
      <c r="M219" s="146"/>
      <c r="O219" s="146"/>
      <c r="Q219" s="144"/>
      <c r="R219" s="145"/>
      <c r="AG219" s="144"/>
      <c r="AI219" s="144"/>
    </row>
    <row r="220" spans="11:35" s="1" customFormat="1" ht="24" customHeight="1">
      <c r="K220" s="146"/>
      <c r="M220" s="146"/>
      <c r="O220" s="146"/>
      <c r="Q220" s="144"/>
      <c r="R220" s="145"/>
      <c r="AG220" s="144"/>
      <c r="AI220" s="144"/>
    </row>
    <row r="221" spans="11:35" s="1" customFormat="1" ht="24" customHeight="1">
      <c r="K221" s="146"/>
      <c r="M221" s="146"/>
      <c r="O221" s="146"/>
      <c r="Q221" s="144"/>
      <c r="R221" s="145"/>
      <c r="AG221" s="144"/>
      <c r="AI221" s="144"/>
    </row>
    <row r="222" spans="11:35" s="1" customFormat="1" ht="24" customHeight="1">
      <c r="K222" s="146"/>
      <c r="M222" s="146"/>
      <c r="O222" s="146"/>
      <c r="Q222" s="144"/>
      <c r="R222" s="145"/>
      <c r="AG222" s="144"/>
      <c r="AI222" s="144"/>
    </row>
    <row r="223" spans="11:35" s="1" customFormat="1" ht="24" customHeight="1">
      <c r="K223" s="146"/>
      <c r="M223" s="146"/>
      <c r="O223" s="146"/>
      <c r="Q223" s="144"/>
      <c r="R223" s="145"/>
      <c r="AG223" s="144"/>
      <c r="AI223" s="144"/>
    </row>
    <row r="224" spans="11:35" s="1" customFormat="1" ht="24" customHeight="1">
      <c r="K224" s="146"/>
      <c r="M224" s="146"/>
      <c r="O224" s="146"/>
      <c r="Q224" s="144"/>
      <c r="R224" s="145"/>
      <c r="AG224" s="144"/>
      <c r="AI224" s="144"/>
    </row>
    <row r="225" spans="11:35" s="1" customFormat="1" ht="24" customHeight="1">
      <c r="K225" s="146"/>
      <c r="M225" s="146"/>
      <c r="O225" s="146"/>
      <c r="Q225" s="144"/>
      <c r="R225" s="145"/>
      <c r="AG225" s="144"/>
      <c r="AI225" s="144"/>
    </row>
    <row r="226" spans="11:35" s="1" customFormat="1" ht="24" customHeight="1">
      <c r="K226" s="146"/>
      <c r="M226" s="146"/>
      <c r="O226" s="146"/>
      <c r="Q226" s="144"/>
      <c r="R226" s="145"/>
      <c r="AG226" s="144"/>
      <c r="AI226" s="144"/>
    </row>
    <row r="227" spans="11:35" s="1" customFormat="1" ht="24" customHeight="1">
      <c r="K227" s="146"/>
      <c r="M227" s="146"/>
      <c r="O227" s="146"/>
      <c r="Q227" s="144"/>
      <c r="R227" s="145"/>
      <c r="AG227" s="144"/>
      <c r="AI227" s="144"/>
    </row>
    <row r="228" spans="11:35" s="1" customFormat="1" ht="24" customHeight="1">
      <c r="K228" s="146"/>
      <c r="M228" s="146"/>
      <c r="O228" s="146"/>
      <c r="Q228" s="144"/>
      <c r="R228" s="145"/>
      <c r="AG228" s="144"/>
      <c r="AI228" s="144"/>
    </row>
    <row r="229" spans="11:35" s="1" customFormat="1" ht="24" customHeight="1">
      <c r="K229" s="146"/>
      <c r="M229" s="146"/>
      <c r="O229" s="146"/>
      <c r="Q229" s="144"/>
      <c r="R229" s="145"/>
      <c r="AG229" s="144"/>
      <c r="AI229" s="144"/>
    </row>
    <row r="230" spans="11:35" s="1" customFormat="1" ht="24" customHeight="1">
      <c r="K230" s="146"/>
      <c r="M230" s="146"/>
      <c r="O230" s="146"/>
      <c r="Q230" s="144"/>
      <c r="R230" s="145"/>
      <c r="AG230" s="144"/>
      <c r="AI230" s="144"/>
    </row>
    <row r="231" spans="11:35" s="1" customFormat="1" ht="24" customHeight="1">
      <c r="K231" s="146"/>
      <c r="M231" s="146"/>
      <c r="O231" s="146"/>
      <c r="Q231" s="144"/>
      <c r="R231" s="145"/>
      <c r="AG231" s="144"/>
      <c r="AI231" s="144"/>
    </row>
    <row r="232" spans="11:35" s="1" customFormat="1" ht="24" customHeight="1">
      <c r="K232" s="146"/>
      <c r="M232" s="146"/>
      <c r="O232" s="146"/>
      <c r="Q232" s="144"/>
      <c r="R232" s="145"/>
      <c r="AG232" s="144"/>
      <c r="AI232" s="144"/>
    </row>
    <row r="233" spans="11:35" s="1" customFormat="1" ht="24" customHeight="1">
      <c r="K233" s="146"/>
      <c r="M233" s="146"/>
      <c r="O233" s="146"/>
      <c r="Q233" s="144"/>
      <c r="R233" s="145"/>
      <c r="AG233" s="144"/>
      <c r="AI233" s="144"/>
    </row>
    <row r="234" spans="11:35" s="1" customFormat="1" ht="24" customHeight="1">
      <c r="K234" s="146"/>
      <c r="M234" s="146"/>
      <c r="O234" s="146"/>
      <c r="Q234" s="144"/>
      <c r="R234" s="145"/>
      <c r="AG234" s="144"/>
      <c r="AI234" s="144"/>
    </row>
    <row r="235" spans="11:35" s="1" customFormat="1" ht="24" customHeight="1">
      <c r="K235" s="146"/>
      <c r="M235" s="146"/>
      <c r="O235" s="146"/>
      <c r="Q235" s="144"/>
      <c r="R235" s="145"/>
      <c r="AG235" s="144"/>
      <c r="AI235" s="144"/>
    </row>
    <row r="236" spans="11:35" s="1" customFormat="1" ht="24" customHeight="1">
      <c r="K236" s="146"/>
      <c r="M236" s="146"/>
      <c r="O236" s="146"/>
      <c r="Q236" s="144"/>
      <c r="R236" s="145"/>
      <c r="AG236" s="144"/>
      <c r="AI236" s="144"/>
    </row>
    <row r="237" spans="11:35" s="1" customFormat="1" ht="24" customHeight="1">
      <c r="K237" s="146"/>
      <c r="M237" s="146"/>
      <c r="O237" s="146"/>
      <c r="Q237" s="144"/>
      <c r="R237" s="145"/>
      <c r="AG237" s="144"/>
      <c r="AI237" s="144"/>
    </row>
    <row r="238" spans="11:35" s="1" customFormat="1" ht="24" customHeight="1">
      <c r="K238" s="146"/>
      <c r="M238" s="146"/>
      <c r="O238" s="146"/>
      <c r="Q238" s="144"/>
      <c r="R238" s="145"/>
      <c r="AG238" s="144"/>
      <c r="AI238" s="144"/>
    </row>
    <row r="239" spans="11:35" s="1" customFormat="1" ht="24" customHeight="1">
      <c r="K239" s="146"/>
      <c r="M239" s="146"/>
      <c r="O239" s="146"/>
      <c r="Q239" s="144"/>
      <c r="R239" s="145"/>
      <c r="AG239" s="144"/>
      <c r="AI239" s="144"/>
    </row>
    <row r="240" spans="11:35" s="1" customFormat="1" ht="24" customHeight="1">
      <c r="K240" s="146"/>
      <c r="M240" s="146"/>
      <c r="O240" s="146"/>
      <c r="Q240" s="144"/>
      <c r="R240" s="145"/>
      <c r="AG240" s="144"/>
      <c r="AI240" s="144"/>
    </row>
    <row r="241" spans="11:35" s="1" customFormat="1" ht="24" customHeight="1">
      <c r="K241" s="146"/>
      <c r="M241" s="146"/>
      <c r="O241" s="146"/>
      <c r="Q241" s="144"/>
      <c r="R241" s="145"/>
      <c r="AG241" s="144"/>
      <c r="AI241" s="144"/>
    </row>
    <row r="242" spans="11:35" s="1" customFormat="1" ht="24" customHeight="1">
      <c r="K242" s="146"/>
      <c r="M242" s="146"/>
      <c r="O242" s="146"/>
      <c r="Q242" s="144"/>
      <c r="R242" s="145"/>
      <c r="AG242" s="144"/>
      <c r="AI242" s="144"/>
    </row>
    <row r="243" spans="11:35" s="1" customFormat="1" ht="24" customHeight="1">
      <c r="K243" s="146"/>
      <c r="M243" s="146"/>
      <c r="O243" s="146"/>
      <c r="Q243" s="144"/>
      <c r="R243" s="145"/>
      <c r="AG243" s="144"/>
      <c r="AI243" s="144"/>
    </row>
    <row r="244" spans="11:35" s="1" customFormat="1" ht="24" customHeight="1">
      <c r="K244" s="146"/>
      <c r="M244" s="146"/>
      <c r="O244" s="146"/>
      <c r="Q244" s="144"/>
      <c r="R244" s="145"/>
      <c r="AG244" s="144"/>
      <c r="AI244" s="144"/>
    </row>
    <row r="245" spans="11:35" s="1" customFormat="1" ht="24" customHeight="1">
      <c r="K245" s="146"/>
      <c r="M245" s="146"/>
      <c r="O245" s="146"/>
      <c r="Q245" s="144"/>
      <c r="R245" s="145"/>
      <c r="AG245" s="144"/>
      <c r="AI245" s="144"/>
    </row>
    <row r="246" spans="11:35" s="1" customFormat="1" ht="24" customHeight="1">
      <c r="K246" s="146"/>
      <c r="M246" s="146"/>
      <c r="O246" s="146"/>
      <c r="Q246" s="144"/>
      <c r="R246" s="145"/>
      <c r="AG246" s="144"/>
      <c r="AI246" s="144"/>
    </row>
    <row r="247" spans="11:35" s="1" customFormat="1" ht="24" customHeight="1">
      <c r="K247" s="146"/>
      <c r="M247" s="146"/>
      <c r="O247" s="146"/>
      <c r="Q247" s="144"/>
      <c r="R247" s="145"/>
      <c r="AG247" s="144"/>
      <c r="AI247" s="144"/>
    </row>
    <row r="248" spans="11:35" s="1" customFormat="1" ht="24" customHeight="1">
      <c r="K248" s="146"/>
      <c r="M248" s="146"/>
      <c r="O248" s="146"/>
      <c r="Q248" s="144"/>
      <c r="R248" s="145"/>
      <c r="AG248" s="144"/>
      <c r="AI248" s="144"/>
    </row>
    <row r="249" spans="11:35" s="1" customFormat="1" ht="24" customHeight="1">
      <c r="K249" s="146"/>
      <c r="M249" s="146"/>
      <c r="O249" s="146"/>
      <c r="Q249" s="144"/>
      <c r="R249" s="145"/>
      <c r="AG249" s="144"/>
      <c r="AI249" s="144"/>
    </row>
    <row r="250" spans="11:35" s="1" customFormat="1" ht="24" customHeight="1">
      <c r="K250" s="146"/>
      <c r="M250" s="146"/>
      <c r="O250" s="146"/>
      <c r="Q250" s="144"/>
      <c r="R250" s="145"/>
      <c r="AG250" s="144"/>
      <c r="AI250" s="144"/>
    </row>
    <row r="251" spans="11:35" s="1" customFormat="1" ht="24" customHeight="1">
      <c r="K251" s="146"/>
      <c r="M251" s="146"/>
      <c r="O251" s="146"/>
      <c r="Q251" s="144"/>
      <c r="R251" s="145"/>
      <c r="AG251" s="144"/>
      <c r="AI251" s="144"/>
    </row>
    <row r="252" spans="11:35" s="1" customFormat="1" ht="24" customHeight="1">
      <c r="K252" s="146"/>
      <c r="M252" s="146"/>
      <c r="O252" s="146"/>
      <c r="Q252" s="144"/>
      <c r="R252" s="145"/>
      <c r="AG252" s="144"/>
      <c r="AI252" s="144"/>
    </row>
    <row r="253" spans="11:35" s="1" customFormat="1" ht="24" customHeight="1">
      <c r="K253" s="146"/>
      <c r="M253" s="146"/>
      <c r="O253" s="146"/>
      <c r="Q253" s="144"/>
      <c r="R253" s="145"/>
      <c r="AG253" s="144"/>
      <c r="AI253" s="144"/>
    </row>
    <row r="254" spans="11:35" s="1" customFormat="1" ht="24" customHeight="1">
      <c r="K254" s="146"/>
      <c r="M254" s="146"/>
      <c r="O254" s="146"/>
      <c r="Q254" s="144"/>
      <c r="R254" s="145"/>
      <c r="AG254" s="144"/>
      <c r="AI254" s="144"/>
    </row>
    <row r="255" spans="11:35" s="1" customFormat="1" ht="24" customHeight="1">
      <c r="K255" s="146"/>
      <c r="M255" s="146"/>
      <c r="O255" s="146"/>
      <c r="Q255" s="144"/>
      <c r="R255" s="145"/>
      <c r="AG255" s="144"/>
      <c r="AI255" s="144"/>
    </row>
    <row r="256" spans="11:35" s="1" customFormat="1" ht="24" customHeight="1">
      <c r="K256" s="146"/>
      <c r="M256" s="146"/>
      <c r="O256" s="146"/>
      <c r="Q256" s="144"/>
      <c r="R256" s="145"/>
      <c r="AG256" s="144"/>
      <c r="AI256" s="144"/>
    </row>
    <row r="257" spans="11:35" s="1" customFormat="1" ht="24" customHeight="1">
      <c r="K257" s="146"/>
      <c r="M257" s="146"/>
      <c r="O257" s="146"/>
      <c r="Q257" s="144"/>
      <c r="R257" s="145"/>
      <c r="AG257" s="144"/>
      <c r="AI257" s="144"/>
    </row>
    <row r="258" spans="11:35" s="1" customFormat="1" ht="24" customHeight="1">
      <c r="K258" s="146"/>
      <c r="M258" s="146"/>
      <c r="O258" s="146"/>
      <c r="Q258" s="144"/>
      <c r="R258" s="145"/>
      <c r="AG258" s="144"/>
      <c r="AI258" s="144"/>
    </row>
    <row r="259" spans="11:35" s="1" customFormat="1" ht="24" customHeight="1">
      <c r="K259" s="146"/>
      <c r="M259" s="146"/>
      <c r="O259" s="146"/>
      <c r="Q259" s="144"/>
      <c r="R259" s="145"/>
      <c r="AG259" s="144"/>
      <c r="AI259" s="144"/>
    </row>
    <row r="260" spans="11:35" s="1" customFormat="1" ht="24" customHeight="1">
      <c r="K260" s="146"/>
      <c r="M260" s="146"/>
      <c r="O260" s="146"/>
      <c r="Q260" s="144"/>
      <c r="R260" s="145"/>
      <c r="AG260" s="144"/>
      <c r="AI260" s="144"/>
    </row>
    <row r="261" spans="11:35" s="1" customFormat="1" ht="24" customHeight="1">
      <c r="K261" s="146"/>
      <c r="M261" s="146"/>
      <c r="O261" s="146"/>
      <c r="Q261" s="144"/>
      <c r="R261" s="145"/>
      <c r="AG261" s="144"/>
      <c r="AI261" s="144"/>
    </row>
    <row r="262" spans="11:35" s="1" customFormat="1" ht="24" customHeight="1">
      <c r="K262" s="146"/>
      <c r="M262" s="146"/>
      <c r="O262" s="146"/>
      <c r="Q262" s="144"/>
      <c r="R262" s="145"/>
      <c r="AG262" s="144"/>
      <c r="AI262" s="144"/>
    </row>
    <row r="263" spans="11:35" s="1" customFormat="1" ht="24" customHeight="1">
      <c r="K263" s="146"/>
      <c r="M263" s="146"/>
      <c r="O263" s="146"/>
      <c r="Q263" s="144"/>
      <c r="R263" s="145"/>
      <c r="AG263" s="144"/>
      <c r="AI263" s="144"/>
    </row>
    <row r="264" spans="11:35" s="1" customFormat="1" ht="24" customHeight="1">
      <c r="K264" s="146"/>
      <c r="M264" s="146"/>
      <c r="O264" s="146"/>
      <c r="Q264" s="144"/>
      <c r="R264" s="145"/>
      <c r="AG264" s="144"/>
      <c r="AI264" s="144"/>
    </row>
    <row r="265" spans="11:35" s="1" customFormat="1" ht="24" customHeight="1">
      <c r="K265" s="146"/>
      <c r="M265" s="146"/>
      <c r="O265" s="146"/>
      <c r="Q265" s="144"/>
      <c r="R265" s="145"/>
      <c r="AG265" s="144"/>
      <c r="AI265" s="144"/>
    </row>
    <row r="266" spans="11:35" s="1" customFormat="1" ht="24" customHeight="1">
      <c r="K266" s="146"/>
      <c r="M266" s="146"/>
      <c r="O266" s="146"/>
      <c r="Q266" s="144"/>
      <c r="R266" s="145"/>
      <c r="AG266" s="144"/>
      <c r="AI266" s="144"/>
    </row>
    <row r="267" spans="11:35" s="1" customFormat="1" ht="24" customHeight="1">
      <c r="K267" s="146"/>
      <c r="M267" s="146"/>
      <c r="O267" s="146"/>
      <c r="Q267" s="144"/>
      <c r="R267" s="145"/>
      <c r="AG267" s="144"/>
      <c r="AI267" s="144"/>
    </row>
    <row r="268" spans="11:35" s="1" customFormat="1" ht="24" customHeight="1">
      <c r="K268" s="146"/>
      <c r="M268" s="146"/>
      <c r="O268" s="146"/>
      <c r="Q268" s="144"/>
      <c r="R268" s="145"/>
      <c r="AG268" s="144"/>
      <c r="AI268" s="144"/>
    </row>
    <row r="269" spans="11:35" s="1" customFormat="1" ht="24" customHeight="1">
      <c r="K269" s="146"/>
      <c r="M269" s="146"/>
      <c r="O269" s="146"/>
      <c r="Q269" s="144"/>
      <c r="R269" s="145"/>
      <c r="AG269" s="144"/>
      <c r="AI269" s="144"/>
    </row>
    <row r="270" spans="11:35" s="1" customFormat="1" ht="24" customHeight="1">
      <c r="K270" s="146"/>
      <c r="M270" s="146"/>
      <c r="O270" s="146"/>
      <c r="Q270" s="144"/>
      <c r="R270" s="145"/>
      <c r="AG270" s="144"/>
      <c r="AI270" s="144"/>
    </row>
    <row r="271" spans="11:35" s="1" customFormat="1" ht="24" customHeight="1">
      <c r="K271" s="146"/>
      <c r="M271" s="146"/>
      <c r="O271" s="146"/>
      <c r="Q271" s="144"/>
      <c r="R271" s="145"/>
      <c r="AG271" s="144"/>
      <c r="AI271" s="144"/>
    </row>
    <row r="272" spans="11:35" s="1" customFormat="1" ht="24" customHeight="1">
      <c r="K272" s="146"/>
      <c r="M272" s="146"/>
      <c r="O272" s="146"/>
      <c r="Q272" s="144"/>
      <c r="R272" s="145"/>
      <c r="AG272" s="144"/>
      <c r="AI272" s="144"/>
    </row>
    <row r="273" spans="11:35" s="1" customFormat="1" ht="24" customHeight="1">
      <c r="K273" s="146"/>
      <c r="M273" s="146"/>
      <c r="O273" s="146"/>
      <c r="Q273" s="144"/>
      <c r="R273" s="145"/>
      <c r="AG273" s="144"/>
      <c r="AI273" s="144"/>
    </row>
    <row r="274" spans="11:35" s="1" customFormat="1" ht="24" customHeight="1">
      <c r="K274" s="146"/>
      <c r="M274" s="146"/>
      <c r="O274" s="146"/>
      <c r="Q274" s="144"/>
      <c r="R274" s="145"/>
      <c r="AG274" s="144"/>
      <c r="AI274" s="144"/>
    </row>
    <row r="275" spans="11:35" s="1" customFormat="1" ht="24" customHeight="1">
      <c r="K275" s="146"/>
      <c r="M275" s="146"/>
      <c r="O275" s="146"/>
      <c r="Q275" s="144"/>
      <c r="R275" s="145"/>
      <c r="AG275" s="144"/>
      <c r="AI275" s="144"/>
    </row>
    <row r="276" spans="11:35" s="1" customFormat="1" ht="24" customHeight="1">
      <c r="K276" s="146"/>
      <c r="M276" s="146"/>
      <c r="O276" s="146"/>
      <c r="Q276" s="144"/>
      <c r="R276" s="145"/>
      <c r="AG276" s="144"/>
      <c r="AI276" s="144"/>
    </row>
    <row r="277" spans="11:35" s="1" customFormat="1" ht="24" customHeight="1">
      <c r="K277" s="146"/>
      <c r="M277" s="146"/>
      <c r="O277" s="146"/>
      <c r="Q277" s="144"/>
      <c r="R277" s="145"/>
      <c r="AG277" s="144"/>
      <c r="AI277" s="144"/>
    </row>
    <row r="278" spans="11:35" s="1" customFormat="1" ht="24" customHeight="1">
      <c r="K278" s="146"/>
      <c r="M278" s="146"/>
      <c r="O278" s="146"/>
      <c r="Q278" s="144"/>
      <c r="R278" s="145"/>
      <c r="AG278" s="144"/>
      <c r="AI278" s="144"/>
    </row>
    <row r="279" spans="11:35" s="1" customFormat="1" ht="24" customHeight="1">
      <c r="K279" s="146"/>
      <c r="M279" s="146"/>
      <c r="O279" s="146"/>
      <c r="Q279" s="144"/>
      <c r="R279" s="145"/>
      <c r="AG279" s="144"/>
      <c r="AI279" s="144"/>
    </row>
    <row r="280" spans="11:35" s="1" customFormat="1" ht="24" customHeight="1">
      <c r="K280" s="146"/>
      <c r="M280" s="146"/>
      <c r="O280" s="146"/>
      <c r="Q280" s="144"/>
      <c r="R280" s="145"/>
      <c r="AG280" s="144"/>
      <c r="AI280" s="144"/>
    </row>
    <row r="281" spans="11:35" s="1" customFormat="1" ht="24" customHeight="1">
      <c r="K281" s="146"/>
      <c r="M281" s="146"/>
      <c r="O281" s="146"/>
      <c r="Q281" s="144"/>
      <c r="R281" s="145"/>
      <c r="AG281" s="144"/>
      <c r="AI281" s="144"/>
    </row>
    <row r="282" spans="11:35" s="1" customFormat="1" ht="24" customHeight="1">
      <c r="K282" s="146"/>
      <c r="M282" s="146"/>
      <c r="O282" s="146"/>
      <c r="Q282" s="144"/>
      <c r="R282" s="145"/>
      <c r="AG282" s="144"/>
      <c r="AI282" s="144"/>
    </row>
    <row r="283" spans="11:35" s="1" customFormat="1" ht="24" customHeight="1">
      <c r="K283" s="146"/>
      <c r="M283" s="146"/>
      <c r="O283" s="146"/>
      <c r="Q283" s="144"/>
      <c r="R283" s="145"/>
      <c r="AG283" s="144"/>
      <c r="AI283" s="144"/>
    </row>
    <row r="284" spans="11:35" s="1" customFormat="1" ht="24" customHeight="1">
      <c r="K284" s="146"/>
      <c r="M284" s="146"/>
      <c r="O284" s="146"/>
      <c r="Q284" s="144"/>
      <c r="R284" s="145"/>
      <c r="AG284" s="144"/>
      <c r="AI284" s="144"/>
    </row>
    <row r="285" spans="11:35" s="1" customFormat="1" ht="24" customHeight="1">
      <c r="K285" s="146"/>
      <c r="M285" s="146"/>
      <c r="O285" s="146"/>
      <c r="Q285" s="144"/>
      <c r="R285" s="145"/>
      <c r="AG285" s="144"/>
      <c r="AI285" s="144"/>
    </row>
    <row r="286" spans="11:35" s="1" customFormat="1" ht="24" customHeight="1">
      <c r="K286" s="146"/>
      <c r="M286" s="146"/>
      <c r="O286" s="146"/>
      <c r="Q286" s="144"/>
      <c r="R286" s="145"/>
      <c r="AG286" s="144"/>
      <c r="AI286" s="144"/>
    </row>
    <row r="287" spans="11:35" s="1" customFormat="1" ht="24" customHeight="1">
      <c r="K287" s="146"/>
      <c r="M287" s="146"/>
      <c r="O287" s="146"/>
      <c r="Q287" s="144"/>
      <c r="R287" s="145"/>
      <c r="AG287" s="144"/>
      <c r="AI287" s="144"/>
    </row>
    <row r="288" spans="11:35" s="1" customFormat="1" ht="24" customHeight="1">
      <c r="K288" s="146"/>
      <c r="M288" s="146"/>
      <c r="O288" s="146"/>
      <c r="Q288" s="144"/>
      <c r="R288" s="145"/>
      <c r="AG288" s="144"/>
      <c r="AI288" s="144"/>
    </row>
    <row r="289" spans="11:35" s="1" customFormat="1" ht="24" customHeight="1">
      <c r="K289" s="146"/>
      <c r="M289" s="146"/>
      <c r="O289" s="146"/>
      <c r="Q289" s="144"/>
      <c r="R289" s="145"/>
      <c r="AG289" s="144"/>
      <c r="AI289" s="144"/>
    </row>
    <row r="290" spans="11:35" s="1" customFormat="1" ht="24" customHeight="1">
      <c r="K290" s="146"/>
      <c r="M290" s="146"/>
      <c r="O290" s="146"/>
      <c r="Q290" s="144"/>
      <c r="R290" s="145"/>
      <c r="AG290" s="144"/>
      <c r="AI290" s="144"/>
    </row>
    <row r="291" spans="11:35" s="1" customFormat="1" ht="24" customHeight="1">
      <c r="K291" s="146"/>
      <c r="M291" s="146"/>
      <c r="O291" s="146"/>
      <c r="Q291" s="144"/>
      <c r="R291" s="145"/>
      <c r="AG291" s="144"/>
      <c r="AI291" s="144"/>
    </row>
    <row r="292" spans="11:35" s="1" customFormat="1" ht="24" customHeight="1">
      <c r="K292" s="146"/>
      <c r="M292" s="146"/>
      <c r="O292" s="146"/>
      <c r="Q292" s="144"/>
      <c r="R292" s="145"/>
      <c r="AG292" s="144"/>
      <c r="AI292" s="144"/>
    </row>
    <row r="293" spans="11:35" s="1" customFormat="1" ht="24" customHeight="1">
      <c r="K293" s="146"/>
      <c r="M293" s="146"/>
      <c r="O293" s="146"/>
      <c r="Q293" s="144"/>
      <c r="R293" s="145"/>
      <c r="AG293" s="144"/>
      <c r="AI293" s="144"/>
    </row>
    <row r="294" spans="11:35" s="1" customFormat="1" ht="24" customHeight="1">
      <c r="K294" s="146"/>
      <c r="M294" s="146"/>
      <c r="O294" s="146"/>
      <c r="Q294" s="144"/>
      <c r="R294" s="145"/>
      <c r="AG294" s="144"/>
      <c r="AI294" s="144"/>
    </row>
    <row r="295" spans="11:35" s="1" customFormat="1" ht="24" customHeight="1">
      <c r="K295" s="146"/>
      <c r="M295" s="146"/>
      <c r="O295" s="146"/>
      <c r="Q295" s="144"/>
      <c r="R295" s="145"/>
      <c r="AG295" s="144"/>
      <c r="AI295" s="144"/>
    </row>
    <row r="296" spans="11:35" s="1" customFormat="1" ht="24" customHeight="1">
      <c r="K296" s="146"/>
      <c r="M296" s="146"/>
      <c r="O296" s="146"/>
      <c r="Q296" s="144"/>
      <c r="R296" s="145"/>
      <c r="AG296" s="144"/>
      <c r="AI296" s="144"/>
    </row>
    <row r="297" spans="11:35" s="1" customFormat="1" ht="24" customHeight="1">
      <c r="K297" s="146"/>
      <c r="M297" s="146"/>
      <c r="O297" s="146"/>
      <c r="Q297" s="144"/>
      <c r="R297" s="145"/>
      <c r="AG297" s="144"/>
      <c r="AI297" s="144"/>
    </row>
    <row r="298" spans="11:35" s="1" customFormat="1" ht="24" customHeight="1">
      <c r="K298" s="146"/>
      <c r="M298" s="146"/>
      <c r="O298" s="146"/>
      <c r="Q298" s="144"/>
      <c r="R298" s="145"/>
      <c r="AG298" s="144"/>
      <c r="AI298" s="144"/>
    </row>
    <row r="299" spans="11:35" s="1" customFormat="1" ht="24" customHeight="1">
      <c r="K299" s="146"/>
      <c r="M299" s="146"/>
      <c r="O299" s="146"/>
      <c r="Q299" s="144"/>
      <c r="R299" s="145"/>
      <c r="AG299" s="144"/>
      <c r="AI299" s="144"/>
    </row>
    <row r="300" spans="11:35" s="1" customFormat="1" ht="24" customHeight="1">
      <c r="K300" s="146"/>
      <c r="M300" s="146"/>
      <c r="O300" s="146"/>
      <c r="Q300" s="144"/>
      <c r="R300" s="145"/>
      <c r="AG300" s="144"/>
      <c r="AI300" s="144"/>
    </row>
    <row r="301" spans="11:35" s="1" customFormat="1" ht="24" customHeight="1">
      <c r="K301" s="146"/>
      <c r="M301" s="146"/>
      <c r="O301" s="146"/>
      <c r="Q301" s="144"/>
      <c r="R301" s="145"/>
      <c r="AG301" s="144"/>
      <c r="AI301" s="144"/>
    </row>
    <row r="302" spans="11:35" s="1" customFormat="1" ht="24" customHeight="1">
      <c r="K302" s="146"/>
      <c r="M302" s="146"/>
      <c r="O302" s="146"/>
      <c r="Q302" s="144"/>
      <c r="R302" s="145"/>
      <c r="AG302" s="144"/>
      <c r="AI302" s="144"/>
    </row>
    <row r="303" spans="11:35" s="1" customFormat="1" ht="24" customHeight="1">
      <c r="K303" s="146"/>
      <c r="M303" s="146"/>
      <c r="O303" s="146"/>
      <c r="Q303" s="144"/>
      <c r="R303" s="145"/>
      <c r="AG303" s="144"/>
      <c r="AI303" s="144"/>
    </row>
    <row r="304" spans="11:35" s="1" customFormat="1" ht="24" customHeight="1">
      <c r="K304" s="146"/>
      <c r="M304" s="146"/>
      <c r="O304" s="146"/>
      <c r="Q304" s="144"/>
      <c r="R304" s="145"/>
      <c r="AG304" s="144"/>
      <c r="AI304" s="144"/>
    </row>
    <row r="305" spans="11:35" s="1" customFormat="1" ht="24" customHeight="1">
      <c r="K305" s="146"/>
      <c r="M305" s="146"/>
      <c r="O305" s="146"/>
      <c r="Q305" s="144"/>
      <c r="R305" s="145"/>
      <c r="AG305" s="144"/>
      <c r="AI305" s="144"/>
    </row>
    <row r="306" spans="11:35" s="1" customFormat="1" ht="24" customHeight="1">
      <c r="K306" s="146"/>
      <c r="M306" s="146"/>
      <c r="O306" s="146"/>
      <c r="Q306" s="144"/>
      <c r="R306" s="145"/>
      <c r="AG306" s="144"/>
      <c r="AI306" s="144"/>
    </row>
    <row r="307" spans="11:35" s="1" customFormat="1" ht="24" customHeight="1">
      <c r="K307" s="146"/>
      <c r="M307" s="146"/>
      <c r="O307" s="146"/>
      <c r="Q307" s="144"/>
      <c r="R307" s="145"/>
      <c r="AG307" s="144"/>
      <c r="AI307" s="144"/>
    </row>
    <row r="308" spans="11:35" s="1" customFormat="1" ht="24" customHeight="1">
      <c r="K308" s="146"/>
      <c r="M308" s="146"/>
      <c r="O308" s="146"/>
      <c r="Q308" s="144"/>
      <c r="R308" s="145"/>
      <c r="AG308" s="144"/>
      <c r="AI308" s="144"/>
    </row>
    <row r="309" spans="11:35" s="1" customFormat="1" ht="24" customHeight="1">
      <c r="K309" s="146"/>
      <c r="M309" s="146"/>
      <c r="O309" s="146"/>
      <c r="Q309" s="144"/>
      <c r="R309" s="145"/>
      <c r="AG309" s="144"/>
      <c r="AI309" s="144"/>
    </row>
    <row r="310" spans="11:35" s="1" customFormat="1" ht="24" customHeight="1">
      <c r="K310" s="146"/>
      <c r="M310" s="146"/>
      <c r="O310" s="146"/>
      <c r="Q310" s="144"/>
      <c r="R310" s="145"/>
      <c r="AG310" s="144"/>
      <c r="AI310" s="144"/>
    </row>
    <row r="311" spans="11:35" s="1" customFormat="1" ht="24" customHeight="1">
      <c r="K311" s="146"/>
      <c r="M311" s="146"/>
      <c r="O311" s="146"/>
      <c r="Q311" s="144"/>
      <c r="R311" s="145"/>
      <c r="AG311" s="144"/>
      <c r="AI311" s="144"/>
    </row>
    <row r="312" spans="11:35" s="1" customFormat="1" ht="24" customHeight="1">
      <c r="K312" s="146"/>
      <c r="M312" s="146"/>
      <c r="O312" s="146"/>
      <c r="Q312" s="144"/>
      <c r="R312" s="145"/>
      <c r="AG312" s="144"/>
      <c r="AI312" s="144"/>
    </row>
    <row r="313" spans="11:35" s="1" customFormat="1" ht="24" customHeight="1">
      <c r="K313" s="146"/>
      <c r="M313" s="146"/>
      <c r="O313" s="146"/>
      <c r="Q313" s="144"/>
      <c r="R313" s="145"/>
      <c r="AG313" s="144"/>
      <c r="AI313" s="144"/>
    </row>
    <row r="314" spans="11:35" s="1" customFormat="1" ht="24" customHeight="1">
      <c r="K314" s="146"/>
      <c r="M314" s="146"/>
      <c r="O314" s="146"/>
      <c r="Q314" s="144"/>
      <c r="R314" s="145"/>
      <c r="AG314" s="144"/>
      <c r="AI314" s="144"/>
    </row>
    <row r="315" spans="11:35" s="1" customFormat="1" ht="24" customHeight="1">
      <c r="K315" s="146"/>
      <c r="M315" s="146"/>
      <c r="O315" s="146"/>
      <c r="Q315" s="144"/>
      <c r="R315" s="145"/>
      <c r="AG315" s="144"/>
      <c r="AI315" s="144"/>
    </row>
    <row r="316" spans="11:35" s="1" customFormat="1" ht="24" customHeight="1">
      <c r="K316" s="146"/>
      <c r="M316" s="146"/>
      <c r="O316" s="146"/>
      <c r="Q316" s="144"/>
      <c r="R316" s="145"/>
      <c r="AG316" s="144"/>
      <c r="AI316" s="144"/>
    </row>
    <row r="317" spans="11:35" s="1" customFormat="1" ht="24" customHeight="1">
      <c r="K317" s="146"/>
      <c r="M317" s="146"/>
      <c r="O317" s="146"/>
      <c r="Q317" s="144"/>
      <c r="R317" s="145"/>
      <c r="AG317" s="144"/>
      <c r="AI317" s="144"/>
    </row>
    <row r="318" spans="11:35" s="1" customFormat="1" ht="24" customHeight="1">
      <c r="K318" s="146"/>
      <c r="M318" s="146"/>
      <c r="O318" s="146"/>
      <c r="Q318" s="144"/>
      <c r="R318" s="145"/>
      <c r="AG318" s="144"/>
      <c r="AI318" s="144"/>
    </row>
    <row r="319" spans="11:35" s="1" customFormat="1" ht="24" customHeight="1">
      <c r="K319" s="146"/>
      <c r="M319" s="146"/>
      <c r="O319" s="146"/>
      <c r="Q319" s="144"/>
      <c r="R319" s="145"/>
      <c r="AG319" s="144"/>
      <c r="AI319" s="144"/>
    </row>
    <row r="320" spans="11:35" s="1" customFormat="1" ht="24" customHeight="1">
      <c r="K320" s="146"/>
      <c r="M320" s="146"/>
      <c r="O320" s="146"/>
      <c r="Q320" s="144"/>
      <c r="R320" s="145"/>
      <c r="AG320" s="144"/>
      <c r="AI320" s="144"/>
    </row>
    <row r="321" spans="11:35" s="1" customFormat="1" ht="24" customHeight="1">
      <c r="K321" s="146"/>
      <c r="M321" s="146"/>
      <c r="O321" s="146"/>
      <c r="Q321" s="144"/>
      <c r="R321" s="145"/>
      <c r="AG321" s="144"/>
      <c r="AI321" s="144"/>
    </row>
    <row r="322" spans="11:35" s="1" customFormat="1" ht="24" customHeight="1">
      <c r="K322" s="146"/>
      <c r="M322" s="146"/>
      <c r="O322" s="146"/>
      <c r="Q322" s="144"/>
      <c r="R322" s="145"/>
      <c r="AG322" s="144"/>
      <c r="AI322" s="144"/>
    </row>
    <row r="323" spans="11:35" s="1" customFormat="1" ht="24" customHeight="1">
      <c r="K323" s="146"/>
      <c r="M323" s="146"/>
      <c r="O323" s="146"/>
      <c r="Q323" s="144"/>
      <c r="R323" s="145"/>
      <c r="AG323" s="144"/>
      <c r="AI323" s="144"/>
    </row>
    <row r="324" spans="11:35" s="1" customFormat="1" ht="24" customHeight="1">
      <c r="K324" s="146"/>
      <c r="M324" s="146"/>
      <c r="O324" s="146"/>
      <c r="Q324" s="144"/>
      <c r="R324" s="145"/>
      <c r="AG324" s="144"/>
      <c r="AI324" s="144"/>
    </row>
    <row r="325" spans="11:35" s="1" customFormat="1" ht="24" customHeight="1">
      <c r="K325" s="146"/>
      <c r="M325" s="146"/>
      <c r="O325" s="146"/>
      <c r="Q325" s="144"/>
      <c r="R325" s="145"/>
      <c r="AG325" s="144"/>
      <c r="AI325" s="144"/>
    </row>
    <row r="326" spans="11:35" s="1" customFormat="1" ht="24" customHeight="1">
      <c r="K326" s="146"/>
      <c r="M326" s="146"/>
      <c r="O326" s="146"/>
      <c r="Q326" s="144"/>
      <c r="R326" s="145"/>
      <c r="AG326" s="144"/>
      <c r="AI326" s="144"/>
    </row>
    <row r="327" spans="11:35" s="1" customFormat="1" ht="24" customHeight="1">
      <c r="K327" s="146"/>
      <c r="M327" s="146"/>
      <c r="O327" s="146"/>
      <c r="Q327" s="144"/>
      <c r="R327" s="145"/>
      <c r="AG327" s="144"/>
      <c r="AI327" s="144"/>
    </row>
    <row r="328" spans="11:35" s="1" customFormat="1" ht="24" customHeight="1">
      <c r="K328" s="146"/>
      <c r="M328" s="146"/>
      <c r="O328" s="146"/>
      <c r="Q328" s="144"/>
      <c r="R328" s="145"/>
      <c r="AG328" s="144"/>
      <c r="AI328" s="144"/>
    </row>
    <row r="329" spans="11:35" s="1" customFormat="1" ht="24" customHeight="1">
      <c r="K329" s="146"/>
      <c r="M329" s="146"/>
      <c r="O329" s="146"/>
      <c r="Q329" s="144"/>
      <c r="R329" s="145"/>
      <c r="AG329" s="144"/>
      <c r="AI329" s="144"/>
    </row>
    <row r="330" spans="11:35" s="1" customFormat="1" ht="24" customHeight="1">
      <c r="K330" s="146"/>
      <c r="M330" s="146"/>
      <c r="O330" s="146"/>
      <c r="Q330" s="144"/>
      <c r="R330" s="145"/>
      <c r="AG330" s="144"/>
      <c r="AI330" s="144"/>
    </row>
    <row r="331" spans="11:35" s="1" customFormat="1" ht="24" customHeight="1">
      <c r="K331" s="146"/>
      <c r="M331" s="146"/>
      <c r="O331" s="146"/>
      <c r="Q331" s="144"/>
      <c r="R331" s="145"/>
      <c r="AG331" s="144"/>
      <c r="AI331" s="144"/>
    </row>
    <row r="332" spans="11:35" s="1" customFormat="1" ht="24" customHeight="1">
      <c r="K332" s="146"/>
      <c r="M332" s="146"/>
      <c r="O332" s="146"/>
      <c r="Q332" s="144"/>
      <c r="R332" s="145"/>
      <c r="AG332" s="144"/>
      <c r="AI332" s="144"/>
    </row>
    <row r="333" spans="11:35" s="1" customFormat="1" ht="24" customHeight="1">
      <c r="K333" s="146"/>
      <c r="M333" s="146"/>
      <c r="O333" s="146"/>
      <c r="Q333" s="144"/>
      <c r="R333" s="145"/>
      <c r="AG333" s="144"/>
      <c r="AI333" s="144"/>
    </row>
    <row r="334" spans="11:35" s="1" customFormat="1" ht="24" customHeight="1">
      <c r="K334" s="146"/>
      <c r="M334" s="146"/>
      <c r="O334" s="146"/>
      <c r="Q334" s="144"/>
      <c r="R334" s="145"/>
      <c r="AG334" s="144"/>
      <c r="AI334" s="144"/>
    </row>
    <row r="335" spans="11:35" s="1" customFormat="1" ht="24" customHeight="1">
      <c r="K335" s="146"/>
      <c r="M335" s="146"/>
      <c r="O335" s="146"/>
      <c r="Q335" s="144"/>
      <c r="R335" s="145"/>
      <c r="AG335" s="144"/>
      <c r="AI335" s="144"/>
    </row>
    <row r="336" spans="11:35" s="1" customFormat="1" ht="24" customHeight="1">
      <c r="K336" s="146"/>
      <c r="M336" s="146"/>
      <c r="O336" s="146"/>
      <c r="Q336" s="144"/>
      <c r="R336" s="145"/>
      <c r="AG336" s="144"/>
      <c r="AI336" s="144"/>
    </row>
    <row r="337" spans="11:35" s="1" customFormat="1" ht="24" customHeight="1">
      <c r="K337" s="146"/>
      <c r="M337" s="146"/>
      <c r="O337" s="146"/>
      <c r="Q337" s="144"/>
      <c r="R337" s="145"/>
      <c r="AG337" s="144"/>
      <c r="AI337" s="144"/>
    </row>
    <row r="338" spans="11:35" s="1" customFormat="1" ht="24" customHeight="1">
      <c r="K338" s="146"/>
      <c r="M338" s="146"/>
      <c r="O338" s="146"/>
      <c r="Q338" s="144"/>
      <c r="R338" s="145"/>
      <c r="AG338" s="144"/>
      <c r="AI338" s="144"/>
    </row>
    <row r="339" spans="11:35" s="1" customFormat="1" ht="24" customHeight="1">
      <c r="K339" s="146"/>
      <c r="M339" s="146"/>
      <c r="O339" s="146"/>
      <c r="Q339" s="144"/>
      <c r="R339" s="145"/>
      <c r="AG339" s="144"/>
      <c r="AI339" s="144"/>
    </row>
    <row r="340" spans="11:35" s="1" customFormat="1" ht="24" customHeight="1">
      <c r="K340" s="146"/>
      <c r="M340" s="146"/>
      <c r="O340" s="146"/>
      <c r="Q340" s="144"/>
      <c r="R340" s="145"/>
      <c r="AG340" s="144"/>
      <c r="AI340" s="144"/>
    </row>
    <row r="341" spans="11:35" s="1" customFormat="1" ht="24" customHeight="1">
      <c r="K341" s="146"/>
      <c r="M341" s="146"/>
      <c r="O341" s="146"/>
      <c r="Q341" s="144"/>
      <c r="R341" s="145"/>
      <c r="AG341" s="144"/>
      <c r="AI341" s="144"/>
    </row>
    <row r="342" spans="11:35" s="1" customFormat="1" ht="24" customHeight="1">
      <c r="K342" s="146"/>
      <c r="M342" s="146"/>
      <c r="O342" s="146"/>
      <c r="Q342" s="144"/>
      <c r="R342" s="145"/>
      <c r="AG342" s="144"/>
      <c r="AI342" s="144"/>
    </row>
    <row r="343" spans="11:35" s="1" customFormat="1" ht="24" customHeight="1">
      <c r="K343" s="146"/>
      <c r="M343" s="146"/>
      <c r="O343" s="146"/>
      <c r="Q343" s="144"/>
      <c r="R343" s="145"/>
      <c r="AG343" s="144"/>
      <c r="AI343" s="144"/>
    </row>
    <row r="344" spans="11:35" s="1" customFormat="1" ht="24" customHeight="1">
      <c r="K344" s="146"/>
      <c r="M344" s="146"/>
      <c r="O344" s="146"/>
      <c r="Q344" s="144"/>
      <c r="R344" s="145"/>
      <c r="AG344" s="144"/>
      <c r="AI344" s="144"/>
    </row>
    <row r="345" spans="11:35" s="1" customFormat="1" ht="24" customHeight="1">
      <c r="K345" s="146"/>
      <c r="M345" s="146"/>
      <c r="O345" s="146"/>
      <c r="Q345" s="144"/>
      <c r="R345" s="145"/>
      <c r="AG345" s="144"/>
      <c r="AI345" s="144"/>
    </row>
    <row r="346" spans="11:35" s="1" customFormat="1" ht="24" customHeight="1">
      <c r="K346" s="146"/>
      <c r="M346" s="146"/>
      <c r="O346" s="146"/>
      <c r="Q346" s="144"/>
      <c r="R346" s="145"/>
      <c r="AG346" s="144"/>
      <c r="AI346" s="144"/>
    </row>
    <row r="347" spans="11:35" s="1" customFormat="1" ht="24" customHeight="1">
      <c r="K347" s="146"/>
      <c r="M347" s="146"/>
      <c r="O347" s="146"/>
      <c r="Q347" s="144"/>
      <c r="R347" s="145"/>
      <c r="AG347" s="144"/>
      <c r="AI347" s="144"/>
    </row>
    <row r="348" spans="11:35" s="1" customFormat="1" ht="24" customHeight="1">
      <c r="K348" s="146"/>
      <c r="M348" s="146"/>
      <c r="O348" s="146"/>
      <c r="Q348" s="144"/>
      <c r="R348" s="145"/>
      <c r="AG348" s="144"/>
      <c r="AI348" s="144"/>
    </row>
    <row r="349" spans="11:35" s="1" customFormat="1" ht="24" customHeight="1">
      <c r="K349" s="146"/>
      <c r="M349" s="146"/>
      <c r="O349" s="146"/>
      <c r="Q349" s="144"/>
      <c r="R349" s="145"/>
      <c r="AG349" s="144"/>
      <c r="AI349" s="144"/>
    </row>
    <row r="350" spans="11:35" s="1" customFormat="1" ht="24" customHeight="1">
      <c r="K350" s="146"/>
      <c r="M350" s="146"/>
      <c r="O350" s="146"/>
      <c r="Q350" s="144"/>
      <c r="R350" s="145"/>
      <c r="AG350" s="144"/>
      <c r="AI350" s="144"/>
    </row>
    <row r="351" spans="11:35" s="1" customFormat="1" ht="24" customHeight="1">
      <c r="K351" s="146"/>
      <c r="M351" s="146"/>
      <c r="O351" s="146"/>
      <c r="Q351" s="144"/>
      <c r="R351" s="145"/>
      <c r="AG351" s="144"/>
      <c r="AI351" s="144"/>
    </row>
    <row r="352" spans="11:35" s="1" customFormat="1" ht="24" customHeight="1">
      <c r="K352" s="146"/>
      <c r="M352" s="146"/>
      <c r="O352" s="146"/>
      <c r="Q352" s="144"/>
      <c r="R352" s="145"/>
      <c r="AG352" s="144"/>
      <c r="AI352" s="144"/>
    </row>
    <row r="353" spans="11:35" s="1" customFormat="1" ht="24" customHeight="1">
      <c r="K353" s="146"/>
      <c r="M353" s="146"/>
      <c r="O353" s="146"/>
      <c r="Q353" s="144"/>
      <c r="R353" s="145"/>
      <c r="AG353" s="144"/>
      <c r="AI353" s="144"/>
    </row>
    <row r="354" spans="11:35" s="1" customFormat="1" ht="24" customHeight="1">
      <c r="K354" s="146"/>
      <c r="M354" s="146"/>
      <c r="O354" s="146"/>
      <c r="Q354" s="144"/>
      <c r="R354" s="145"/>
      <c r="AG354" s="144"/>
      <c r="AI354" s="144"/>
    </row>
    <row r="355" spans="11:35" s="1" customFormat="1" ht="24" customHeight="1">
      <c r="K355" s="146"/>
      <c r="M355" s="146"/>
      <c r="O355" s="146"/>
      <c r="Q355" s="144"/>
      <c r="R355" s="145"/>
      <c r="AG355" s="144"/>
      <c r="AI355" s="144"/>
    </row>
    <row r="356" spans="11:35" s="1" customFormat="1" ht="24" customHeight="1">
      <c r="K356" s="146"/>
      <c r="M356" s="146"/>
      <c r="O356" s="146"/>
      <c r="Q356" s="144"/>
      <c r="R356" s="145"/>
      <c r="AG356" s="144"/>
      <c r="AI356" s="144"/>
    </row>
    <row r="357" spans="11:35" s="1" customFormat="1" ht="24" customHeight="1">
      <c r="K357" s="146"/>
      <c r="M357" s="146"/>
      <c r="O357" s="146"/>
      <c r="Q357" s="144"/>
      <c r="R357" s="145"/>
      <c r="AG357" s="144"/>
      <c r="AI357" s="144"/>
    </row>
    <row r="358" spans="11:35" s="1" customFormat="1" ht="24" customHeight="1">
      <c r="K358" s="146"/>
      <c r="M358" s="146"/>
      <c r="O358" s="146"/>
      <c r="Q358" s="144"/>
      <c r="R358" s="145"/>
      <c r="AG358" s="144"/>
      <c r="AI358" s="144"/>
    </row>
    <row r="359" spans="11:35" s="1" customFormat="1" ht="24" customHeight="1">
      <c r="K359" s="146"/>
      <c r="M359" s="146"/>
      <c r="O359" s="146"/>
      <c r="Q359" s="144"/>
      <c r="R359" s="145"/>
      <c r="AG359" s="144"/>
      <c r="AI359" s="144"/>
    </row>
    <row r="360" spans="11:35" s="1" customFormat="1" ht="24" customHeight="1">
      <c r="K360" s="146"/>
      <c r="M360" s="146"/>
      <c r="O360" s="146"/>
      <c r="Q360" s="144"/>
      <c r="R360" s="145"/>
      <c r="AG360" s="144"/>
      <c r="AI360" s="144"/>
    </row>
    <row r="361" spans="11:35" s="1" customFormat="1" ht="24" customHeight="1">
      <c r="K361" s="146"/>
      <c r="M361" s="146"/>
      <c r="O361" s="146"/>
      <c r="Q361" s="144"/>
      <c r="R361" s="145"/>
      <c r="AG361" s="144"/>
      <c r="AI361" s="144"/>
    </row>
    <row r="362" spans="11:35" s="1" customFormat="1" ht="24" customHeight="1">
      <c r="K362" s="146"/>
      <c r="M362" s="146"/>
      <c r="O362" s="146"/>
      <c r="Q362" s="144"/>
      <c r="R362" s="145"/>
      <c r="AG362" s="144"/>
      <c r="AI362" s="144"/>
    </row>
    <row r="363" spans="11:35" s="1" customFormat="1" ht="24" customHeight="1">
      <c r="K363" s="146"/>
      <c r="M363" s="146"/>
      <c r="O363" s="146"/>
      <c r="Q363" s="144"/>
      <c r="R363" s="145"/>
      <c r="AG363" s="144"/>
      <c r="AI363" s="144"/>
    </row>
    <row r="364" spans="11:35" s="1" customFormat="1" ht="24" customHeight="1">
      <c r="K364" s="146"/>
      <c r="M364" s="146"/>
      <c r="O364" s="146"/>
      <c r="Q364" s="144"/>
      <c r="R364" s="145"/>
      <c r="AG364" s="144"/>
      <c r="AI364" s="144"/>
    </row>
    <row r="365" spans="11:35" s="1" customFormat="1" ht="24" customHeight="1">
      <c r="K365" s="146"/>
      <c r="M365" s="146"/>
      <c r="O365" s="146"/>
      <c r="Q365" s="144"/>
      <c r="R365" s="145"/>
      <c r="AG365" s="144"/>
      <c r="AI365" s="144"/>
    </row>
    <row r="366" spans="11:35" s="1" customFormat="1" ht="24" customHeight="1">
      <c r="K366" s="146"/>
      <c r="M366" s="146"/>
      <c r="O366" s="146"/>
      <c r="Q366" s="144"/>
      <c r="R366" s="145"/>
      <c r="AG366" s="144"/>
      <c r="AI366" s="144"/>
    </row>
    <row r="367" spans="11:35" s="1" customFormat="1" ht="24" customHeight="1">
      <c r="K367" s="146"/>
      <c r="M367" s="146"/>
      <c r="O367" s="146"/>
      <c r="Q367" s="144"/>
      <c r="R367" s="145"/>
      <c r="AG367" s="144"/>
      <c r="AI367" s="144"/>
    </row>
    <row r="368" spans="11:35" s="1" customFormat="1" ht="24" customHeight="1">
      <c r="K368" s="146"/>
      <c r="M368" s="146"/>
      <c r="O368" s="146"/>
      <c r="Q368" s="144"/>
      <c r="R368" s="145"/>
      <c r="AG368" s="144"/>
      <c r="AI368" s="144"/>
    </row>
    <row r="369" spans="11:35" s="1" customFormat="1" ht="24" customHeight="1">
      <c r="K369" s="146"/>
      <c r="M369" s="146"/>
      <c r="O369" s="146"/>
      <c r="Q369" s="144"/>
      <c r="R369" s="145"/>
      <c r="AG369" s="144"/>
      <c r="AI369" s="144"/>
    </row>
    <row r="370" spans="11:35" s="1" customFormat="1" ht="24" customHeight="1">
      <c r="K370" s="146"/>
      <c r="M370" s="146"/>
      <c r="O370" s="146"/>
      <c r="Q370" s="144"/>
      <c r="R370" s="145"/>
      <c r="AG370" s="144"/>
      <c r="AI370" s="144"/>
    </row>
    <row r="371" spans="11:35" s="1" customFormat="1" ht="24" customHeight="1">
      <c r="K371" s="146"/>
      <c r="M371" s="146"/>
      <c r="O371" s="146"/>
      <c r="Q371" s="144"/>
      <c r="R371" s="145"/>
      <c r="AG371" s="144"/>
      <c r="AI371" s="144"/>
    </row>
    <row r="372" spans="11:35" s="1" customFormat="1" ht="24" customHeight="1">
      <c r="K372" s="146"/>
      <c r="M372" s="146"/>
      <c r="O372" s="146"/>
      <c r="Q372" s="144"/>
      <c r="R372" s="145"/>
      <c r="AG372" s="144"/>
      <c r="AI372" s="144"/>
    </row>
    <row r="373" spans="11:35" s="1" customFormat="1" ht="24" customHeight="1">
      <c r="K373" s="146"/>
      <c r="M373" s="146"/>
      <c r="O373" s="146"/>
      <c r="Q373" s="144"/>
      <c r="R373" s="145"/>
      <c r="AG373" s="144"/>
      <c r="AI373" s="144"/>
    </row>
    <row r="374" spans="11:35" s="1" customFormat="1" ht="24" customHeight="1">
      <c r="K374" s="146"/>
      <c r="M374" s="146"/>
      <c r="O374" s="146"/>
      <c r="Q374" s="144"/>
      <c r="R374" s="145"/>
      <c r="AG374" s="144"/>
      <c r="AI374" s="144"/>
    </row>
    <row r="375" spans="11:35" s="1" customFormat="1" ht="24" customHeight="1">
      <c r="K375" s="146"/>
      <c r="M375" s="146"/>
      <c r="O375" s="146"/>
      <c r="Q375" s="144"/>
      <c r="R375" s="145"/>
      <c r="AG375" s="144"/>
      <c r="AI375" s="144"/>
    </row>
    <row r="376" spans="11:35" s="1" customFormat="1" ht="24" customHeight="1">
      <c r="K376" s="146"/>
      <c r="M376" s="146"/>
      <c r="O376" s="146"/>
      <c r="Q376" s="144"/>
      <c r="R376" s="145"/>
      <c r="AG376" s="144"/>
      <c r="AI376" s="144"/>
    </row>
    <row r="377" spans="11:35" s="1" customFormat="1" ht="24" customHeight="1">
      <c r="K377" s="146"/>
      <c r="M377" s="146"/>
      <c r="O377" s="146"/>
      <c r="Q377" s="144"/>
      <c r="R377" s="145"/>
      <c r="AG377" s="144"/>
      <c r="AI377" s="144"/>
    </row>
    <row r="378" spans="11:35" s="1" customFormat="1" ht="24" customHeight="1">
      <c r="K378" s="146"/>
      <c r="M378" s="146"/>
      <c r="O378" s="146"/>
      <c r="Q378" s="144"/>
      <c r="R378" s="145"/>
      <c r="AG378" s="144"/>
      <c r="AI378" s="144"/>
    </row>
    <row r="379" spans="11:35" s="1" customFormat="1" ht="24" customHeight="1">
      <c r="K379" s="146"/>
      <c r="M379" s="146"/>
      <c r="O379" s="146"/>
      <c r="Q379" s="144"/>
      <c r="R379" s="145"/>
      <c r="AG379" s="144"/>
      <c r="AI379" s="144"/>
    </row>
    <row r="380" spans="11:35" s="1" customFormat="1" ht="24" customHeight="1">
      <c r="K380" s="146"/>
      <c r="M380" s="146"/>
      <c r="O380" s="146"/>
      <c r="Q380" s="144"/>
      <c r="R380" s="145"/>
      <c r="AG380" s="144"/>
      <c r="AI380" s="144"/>
    </row>
    <row r="381" spans="11:35" s="1" customFormat="1" ht="24" customHeight="1">
      <c r="K381" s="146"/>
      <c r="M381" s="146"/>
      <c r="O381" s="146"/>
      <c r="Q381" s="144"/>
      <c r="R381" s="145"/>
      <c r="AG381" s="144"/>
      <c r="AI381" s="144"/>
    </row>
    <row r="382" spans="11:35" s="1" customFormat="1" ht="24" customHeight="1">
      <c r="K382" s="146"/>
      <c r="M382" s="146"/>
      <c r="O382" s="146"/>
      <c r="Q382" s="144"/>
      <c r="R382" s="145"/>
      <c r="AG382" s="144"/>
      <c r="AI382" s="144"/>
    </row>
    <row r="383" spans="11:35" s="1" customFormat="1" ht="24" customHeight="1">
      <c r="K383" s="146"/>
      <c r="M383" s="146"/>
      <c r="O383" s="146"/>
      <c r="Q383" s="144"/>
      <c r="R383" s="145"/>
      <c r="AG383" s="144"/>
      <c r="AI383" s="144"/>
    </row>
    <row r="384" spans="11:35" s="1" customFormat="1" ht="24" customHeight="1">
      <c r="K384" s="146"/>
      <c r="M384" s="146"/>
      <c r="O384" s="146"/>
      <c r="Q384" s="144"/>
      <c r="R384" s="145"/>
      <c r="AG384" s="144"/>
      <c r="AI384" s="144"/>
    </row>
    <row r="385" spans="11:35" s="1" customFormat="1" ht="24" customHeight="1">
      <c r="K385" s="146"/>
      <c r="M385" s="146"/>
      <c r="O385" s="146"/>
      <c r="Q385" s="144"/>
      <c r="R385" s="145"/>
      <c r="AG385" s="144"/>
      <c r="AI385" s="144"/>
    </row>
    <row r="386" spans="11:35" s="1" customFormat="1" ht="24" customHeight="1">
      <c r="K386" s="146"/>
      <c r="M386" s="146"/>
      <c r="O386" s="146"/>
      <c r="Q386" s="144"/>
      <c r="R386" s="145"/>
      <c r="AG386" s="144"/>
      <c r="AI386" s="144"/>
    </row>
    <row r="387" spans="11:35" s="1" customFormat="1" ht="24" customHeight="1">
      <c r="K387" s="146"/>
      <c r="M387" s="146"/>
      <c r="O387" s="146"/>
      <c r="Q387" s="144"/>
      <c r="R387" s="145"/>
      <c r="AG387" s="144"/>
      <c r="AI387" s="144"/>
    </row>
    <row r="388" spans="11:35" s="1" customFormat="1" ht="24" customHeight="1">
      <c r="K388" s="146"/>
      <c r="M388" s="146"/>
      <c r="O388" s="146"/>
      <c r="Q388" s="144"/>
      <c r="R388" s="145"/>
      <c r="AG388" s="144"/>
      <c r="AI388" s="144"/>
    </row>
    <row r="389" spans="11:35" s="1" customFormat="1" ht="24" customHeight="1">
      <c r="K389" s="146"/>
      <c r="M389" s="146"/>
      <c r="O389" s="146"/>
      <c r="Q389" s="144"/>
      <c r="R389" s="145"/>
      <c r="AG389" s="144"/>
      <c r="AI389" s="144"/>
    </row>
    <row r="390" spans="11:35" s="1" customFormat="1" ht="24" customHeight="1">
      <c r="K390" s="146"/>
      <c r="M390" s="146"/>
      <c r="O390" s="146"/>
      <c r="Q390" s="144"/>
      <c r="R390" s="145"/>
      <c r="AG390" s="144"/>
      <c r="AI390" s="144"/>
    </row>
    <row r="391" spans="11:35" s="1" customFormat="1" ht="24" customHeight="1">
      <c r="K391" s="146"/>
      <c r="M391" s="146"/>
      <c r="O391" s="146"/>
      <c r="Q391" s="144"/>
      <c r="R391" s="145"/>
      <c r="AG391" s="144"/>
      <c r="AI391" s="144"/>
    </row>
    <row r="392" spans="11:35" s="1" customFormat="1" ht="24" customHeight="1">
      <c r="K392" s="146"/>
      <c r="M392" s="146"/>
      <c r="O392" s="146"/>
      <c r="Q392" s="144"/>
      <c r="R392" s="145"/>
      <c r="AG392" s="144"/>
      <c r="AI392" s="144"/>
    </row>
    <row r="393" spans="11:35" s="1" customFormat="1" ht="24" customHeight="1">
      <c r="K393" s="146"/>
      <c r="M393" s="146"/>
      <c r="O393" s="146"/>
      <c r="Q393" s="144"/>
      <c r="R393" s="145"/>
      <c r="AG393" s="144"/>
      <c r="AI393" s="144"/>
    </row>
  </sheetData>
  <autoFilter ref="A17:AR142"/>
  <mergeCells count="20">
    <mergeCell ref="AG16:AH16"/>
    <mergeCell ref="AI16:AJ16"/>
    <mergeCell ref="A14:I15"/>
    <mergeCell ref="J14:O15"/>
    <mergeCell ref="AS14:AS17"/>
    <mergeCell ref="P14:AE14"/>
    <mergeCell ref="AO2:AQ11"/>
    <mergeCell ref="AR5:AR11"/>
    <mergeCell ref="AK16:AL16"/>
    <mergeCell ref="AM16:AN16"/>
    <mergeCell ref="AQ16:AR16"/>
    <mergeCell ref="E5:AN11"/>
    <mergeCell ref="AG14:AR15"/>
    <mergeCell ref="P15:T15"/>
    <mergeCell ref="U15:AE15"/>
    <mergeCell ref="P16:R16"/>
    <mergeCell ref="S16:T16"/>
    <mergeCell ref="U16:V16"/>
    <mergeCell ref="W16:Y16"/>
    <mergeCell ref="AO16:AP16"/>
  </mergeCells>
  <conditionalFormatting sqref="N106:N142">
    <cfRule type="containsText" dxfId="94" priority="245" operator="containsText" text="BAJO">
      <formula>NOT(ISERROR(SEARCH("BAJO",N106)))</formula>
    </cfRule>
    <cfRule type="containsText" dxfId="93" priority="246" operator="containsText" text="MODERADO">
      <formula>NOT(ISERROR(SEARCH("MODERADO",N106)))</formula>
    </cfRule>
    <cfRule type="containsText" dxfId="92" priority="247" operator="containsText" text="ALTO">
      <formula>NOT(ISERROR(SEARCH("ALTO",N106)))</formula>
    </cfRule>
    <cfRule type="containsText" dxfId="91" priority="248" operator="containsText" text="EXTREMO">
      <formula>NOT(ISERROR(SEARCH("EXTREMO",N106)))</formula>
    </cfRule>
  </conditionalFormatting>
  <conditionalFormatting sqref="AA106:AA1048576">
    <cfRule type="cellIs" dxfId="90" priority="249" operator="equal">
      <formula>"MUY ALTA"</formula>
    </cfRule>
    <cfRule type="cellIs" dxfId="89" priority="250" operator="equal">
      <formula>"ALTA"</formula>
    </cfRule>
    <cfRule type="cellIs" dxfId="88" priority="251" operator="equal">
      <formula>"MEDIA"</formula>
    </cfRule>
    <cfRule type="cellIs" dxfId="87" priority="252" operator="equal">
      <formula>"BAJA"</formula>
    </cfRule>
    <cfRule type="cellIs" dxfId="86" priority="253" operator="equal">
      <formula>"Muy Baja"</formula>
    </cfRule>
  </conditionalFormatting>
  <conditionalFormatting sqref="AE20:AE21">
    <cfRule type="containsText" dxfId="85" priority="19" operator="containsText" text="BAJO">
      <formula>NOT(ISERROR(SEARCH("BAJO",AE20)))</formula>
    </cfRule>
    <cfRule type="containsText" dxfId="84" priority="20" operator="containsText" text="MODERADO">
      <formula>NOT(ISERROR(SEARCH("MODERADO",AE20)))</formula>
    </cfRule>
    <cfRule type="containsText" dxfId="83" priority="21" operator="containsText" text="ALTO">
      <formula>NOT(ISERROR(SEARCH("ALTO",AE20)))</formula>
    </cfRule>
    <cfRule type="containsText" dxfId="82" priority="22" operator="containsText" text="EXTREMO">
      <formula>NOT(ISERROR(SEARCH("EXTREMO",AE20)))</formula>
    </cfRule>
  </conditionalFormatting>
  <conditionalFormatting sqref="AE106:AE142">
    <cfRule type="containsText" dxfId="81" priority="254" operator="containsText" text="BAJO">
      <formula>NOT(ISERROR(SEARCH("BAJO",AE106)))</formula>
    </cfRule>
    <cfRule type="containsText" dxfId="80" priority="255" operator="containsText" text="MODERADO">
      <formula>NOT(ISERROR(SEARCH("MODERADO",AE106)))</formula>
    </cfRule>
    <cfRule type="containsText" dxfId="79" priority="256" operator="containsText" text="ALTO">
      <formula>NOT(ISERROR(SEARCH("ALTO",AE106)))</formula>
    </cfRule>
    <cfRule type="containsText" dxfId="78" priority="257" operator="containsText" text="EXTREMO">
      <formula>NOT(ISERROR(SEARCH("EXTREMO",AE106)))</formula>
    </cfRule>
  </conditionalFormatting>
  <dataValidations count="11">
    <dataValidation type="list" allowBlank="1" showInputMessage="1" showErrorMessage="1" sqref="AS18">
      <formula1>"ACTIVO, INACTIVO"</formula1>
    </dataValidation>
    <dataValidation type="list" allowBlank="1" showInputMessage="1" showErrorMessage="1" sqref="A20:A21">
      <formula1>$B$47:$B$67</formula1>
    </dataValidation>
    <dataValidation type="list" allowBlank="1" showInputMessage="1" showErrorMessage="1" sqref="J20:J21">
      <formula1>$B$5:$B$9</formula1>
    </dataValidation>
    <dataValidation type="list" allowBlank="1" showInputMessage="1" showErrorMessage="1" sqref="L20:L21 AC20:AC21">
      <formula1>$E$5:$E$9</formula1>
    </dataValidation>
    <dataValidation type="list" allowBlank="1" showInputMessage="1" showErrorMessage="1" sqref="H20:H21">
      <formula1>$Y$17:$Y$21</formula1>
    </dataValidation>
    <dataValidation type="list" allowBlank="1" showInputMessage="1" showErrorMessage="1" sqref="S20:S21">
      <formula1>$Q$10:$Q$11</formula1>
    </dataValidation>
    <dataValidation type="list" allowBlank="1" showInputMessage="1" showErrorMessage="1" sqref="T20:T21">
      <formula1>$Q$5:$Q$7</formula1>
    </dataValidation>
    <dataValidation type="list" allowBlank="1" showInputMessage="1" showErrorMessage="1" sqref="W20:W21">
      <formula1>$T$5:$T$6</formula1>
    </dataValidation>
    <dataValidation type="list" allowBlank="1" showInputMessage="1" showErrorMessage="1" sqref="X20:X21">
      <formula1>$U$5:$U$6</formula1>
    </dataValidation>
    <dataValidation type="list" allowBlank="1" showInputMessage="1" showErrorMessage="1" sqref="Y20:Y21">
      <formula1>$V$5:$V$6</formula1>
    </dataValidation>
    <dataValidation type="list" allowBlank="1" showInputMessage="1" showErrorMessage="1" sqref="AF20:AF21">
      <formula1>$Y$5:$Y$7</formula1>
    </dataValidation>
  </dataValidations>
  <hyperlinks>
    <hyperlink ref="R43" display="https://indeportesantioquia.sharepoint.com/sites/SGC2/Documentos%20compartidos/Forms/AllItems.aspx?csf=1&amp;web=1&amp;e=WgutpI&amp;CID=fd9bfed0%2D27b1%2D46af%2Daf47%2Db565c20d65bb&amp;FolderCTID=0x012000C5E9938B695C614F81B31A90AFB16CA6&amp;id=%2Fsites%2FSGC2%2FDocumentos%20"/>
    <hyperlink ref="R44" r:id="rId1"/>
    <hyperlink ref="R45" r:id="rId2" display="https://indeportesantioquia.sharepoint.com/:f:/r/sites/SGC2/Documentos compartidos/3.1 Evidencias deRriegos/Servicio al Ciudadano/Evidencias Riesgos 2025/Riesgos de Gesti%C3%B3n 2025/SC-RG2?csf=1&amp;web=1&amp;e=pJxHA4"/>
    <hyperlink ref="R90" r:id="rId3" display="https://indeportesantioquia.sharepoint.com/:f:/r/sites/SGC2/Documentos compartidos/3.1 Evidencias deRriegos/Gesti%C3%B3n financiera/Evidencia de Riesgos 2025/Riesgos de Gesti%C3%B3n y Fiscal 2025/Riesgos Gesti%C3%B3n/RG1?csf=1&amp;web=1&amp;e=X6AWbK"/>
    <hyperlink ref="R91" r:id="rId4" display="https://indeportesantioquia.sharepoint.com/:f:/r/sites/SGC2/Documentos compartidos/3.1 Evidencias deRriegos/Gesti%C3%B3n financiera/Evidencia de Riesgos 2025/Riesgos de Gesti%C3%B3n y Fiscal 2025/Riesgos Gesti%C3%B3n/RG2?csf=1&amp;web=1&amp;e=IiCJml"/>
    <hyperlink ref="R96" r:id="rId5" display="https://indeportesantioquia.sharepoint.com/:f:/r/sites/SGC2/Documentos compartidos/3.1 Evidencias deRriegos/Gesti%C3%B3n financiera/Evidencia de Riesgos 2025/Riesgos de Gesti%C3%B3n y Fiscal 2025/Riesgos Gesti%C3%B3n/RG5?csf=1&amp;web=1&amp;e=gn7u1y"/>
    <hyperlink ref="R95" r:id="rId6" display="https://indeportesantioquia.sharepoint.com/:f:/r/sites/SGC2/Documentos compartidos/3.1 Evidencias deRriegos/Gesti%C3%B3n financiera/Evidencia de Riesgos 2025/Riesgos de Gesti%C3%B3n y Fiscal 2025/Riesgos Gesti%C3%B3n/RG4?csf=1&amp;web=1&amp;e=ohgIqE"/>
    <hyperlink ref="R46" r:id="rId7" display="https://indeportesantioquia.sharepoint.com/:f:/r/sites/SGC2/Documentos compartidos/3.1 Evidencias deRriegos/Servicio al Ciudadano/Evidencias Riesgos 2025/Riesgos de Gesti%C3%B3n 2025/SC-RG2?csf=1&amp;web=1&amp;e=pJxHA4"/>
  </hyperlinks>
  <pageMargins left="0.7" right="0.7" top="0.75" bottom="0.75" header="0.3" footer="0.3"/>
  <pageSetup scale="10" orientation="portrait" r:id="rId8"/>
  <colBreaks count="1" manualBreakCount="1">
    <brk id="37" max="1048575" man="1"/>
  </colBreaks>
  <drawing r:id="rId9"/>
  <legacyDrawing r:id="rId10"/>
  <oleObjects>
    <mc:AlternateContent xmlns:mc="http://schemas.openxmlformats.org/markup-compatibility/2006">
      <mc:Choice Requires="x14">
        <oleObject progId="PBrush" shapeId="5121" r:id="rId11">
          <objectPr defaultSize="0" autoPict="0" r:id="rId12">
            <anchor moveWithCells="1" sizeWithCells="1">
              <from>
                <xdr:col>0</xdr:col>
                <xdr:colOff>1219200</xdr:colOff>
                <xdr:row>4</xdr:row>
                <xdr:rowOff>104775</xdr:rowOff>
              </from>
              <to>
                <xdr:col>3</xdr:col>
                <xdr:colOff>1009650</xdr:colOff>
                <xdr:row>10</xdr:row>
                <xdr:rowOff>66675</xdr:rowOff>
              </to>
            </anchor>
          </objectPr>
        </oleObject>
      </mc:Choice>
      <mc:Fallback>
        <oleObject progId="PBrush" shapeId="5121" r:id="rId11"/>
      </mc:Fallback>
    </mc:AlternateContent>
  </oleObjects>
  <extLst>
    <ext xmlns:x14="http://schemas.microsoft.com/office/spreadsheetml/2009/9/main" uri="{CCE6A557-97BC-4b89-ADB6-D9C93CAAB3DF}">
      <x14:dataValidations xmlns:xm="http://schemas.microsoft.com/office/excel/2006/main" count="11">
        <x14:dataValidation type="list" allowBlank="1" showInputMessage="1" showErrorMessage="1">
          <x14:formula1>
            <xm:f>'Fórmulas '!$B$5:$B$9</xm:f>
          </x14:formula1>
          <xm:sqref>J106:J142</xm:sqref>
        </x14:dataValidation>
        <x14:dataValidation type="list" allowBlank="1" showInputMessage="1" showErrorMessage="1">
          <x14:formula1>
            <xm:f>'Fórmulas '!$E$5:$E$9</xm:f>
          </x14:formula1>
          <xm:sqref>L106:L142 AC106:AC1048576</xm:sqref>
        </x14:dataValidation>
        <x14:dataValidation type="list" allowBlank="1" showInputMessage="1" showErrorMessage="1">
          <x14:formula1>
            <xm:f>'Fórmulas '!$Q$10:$Q$11</xm:f>
          </x14:formula1>
          <xm:sqref>S106:S1048576</xm:sqref>
        </x14:dataValidation>
        <x14:dataValidation type="list" allowBlank="1" showInputMessage="1" showErrorMessage="1">
          <x14:formula1>
            <xm:f>'Fórmulas '!$Q$5:$Q$7</xm:f>
          </x14:formula1>
          <xm:sqref>T106:T142</xm:sqref>
        </x14:dataValidation>
        <x14:dataValidation type="list" allowBlank="1" showInputMessage="1" showErrorMessage="1">
          <x14:formula1>
            <xm:f>'Fórmulas '!$T$5:$T$6</xm:f>
          </x14:formula1>
          <xm:sqref>W106:W1048576</xm:sqref>
        </x14:dataValidation>
        <x14:dataValidation type="list" allowBlank="1" showInputMessage="1" showErrorMessage="1">
          <x14:formula1>
            <xm:f>'Fórmulas '!$U$5:$U$6</xm:f>
          </x14:formula1>
          <xm:sqref>X106:X1048576</xm:sqref>
        </x14:dataValidation>
        <x14:dataValidation type="list" allowBlank="1" showInputMessage="1" showErrorMessage="1">
          <x14:formula1>
            <xm:f>'Fórmulas '!$V$5:$V$6</xm:f>
          </x14:formula1>
          <xm:sqref>Y106:Y1048576</xm:sqref>
        </x14:dataValidation>
        <x14:dataValidation type="list" allowBlank="1" showInputMessage="1" showErrorMessage="1">
          <x14:formula1>
            <xm:f>'Fórmulas '!$Y$5:$Y$7</xm:f>
          </x14:formula1>
          <xm:sqref>AF106:AF1048576</xm:sqref>
        </x14:dataValidation>
        <x14:dataValidation type="list" allowBlank="1" showInputMessage="1" showErrorMessage="1">
          <x14:formula1>
            <xm:f>'Fórmulas '!$B$47:$B$67</xm:f>
          </x14:formula1>
          <xm:sqref>B143:B1048576 A106:A1048576</xm:sqref>
        </x14:dataValidation>
        <x14:dataValidation type="list" allowBlank="1" showInputMessage="1" showErrorMessage="1">
          <x14:formula1>
            <xm:f>'Fórmulas '!$AA$5:$AA$7</xm:f>
          </x14:formula1>
          <xm:sqref>AO89:AO103 AO78:AO81 AO85:AO87 AO112:AO137 AO143:AO1048576 AI72:AI82 AG106:AG1048576 AO18:AO61 AQ18:AQ1048576 AI84:AI1048576 AM18:AM1048576 AK72:AK1048576 AI22:AI65 AI69:AI70 AI18:AI19 AK18:AK19 AK22:AK70</xm:sqref>
        </x14:dataValidation>
        <x14:dataValidation type="list" allowBlank="1" showInputMessage="1" showErrorMessage="1">
          <x14:formula1>
            <xm:f>'Fórmulas '!$Y$17:$Y$21</xm:f>
          </x14:formula1>
          <xm:sqref>H106:H1048576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filterMode="1">
    <pageSetUpPr fitToPage="1"/>
  </sheetPr>
  <dimension ref="A1:DS44"/>
  <sheetViews>
    <sheetView showGridLines="0" topLeftCell="BP8" zoomScale="70" zoomScaleNormal="70" workbookViewId="0">
      <pane ySplit="4" topLeftCell="A18" activePane="bottomLeft" state="frozen"/>
      <selection activeCell="AG8" sqref="AG8"/>
      <selection pane="bottomLeft" activeCell="BR16" sqref="BR16:BR18"/>
    </sheetView>
  </sheetViews>
  <sheetFormatPr baseColWidth="10" defaultColWidth="11.5703125" defaultRowHeight="15"/>
  <cols>
    <col min="1" max="1" width="21.42578125" customWidth="1"/>
    <col min="2" max="2" width="44.85546875" customWidth="1"/>
    <col min="3" max="3" width="19.7109375" customWidth="1"/>
    <col min="4" max="4" width="34.28515625" customWidth="1"/>
    <col min="5" max="5" width="14.5703125" style="3" bestFit="1" customWidth="1"/>
    <col min="6" max="6" width="13.7109375" style="3" bestFit="1" customWidth="1"/>
    <col min="7" max="7" width="20" style="3" bestFit="1" customWidth="1"/>
    <col min="8" max="8" width="15.7109375" style="3" bestFit="1" customWidth="1"/>
    <col min="9" max="9" width="16.5703125" style="3" customWidth="1"/>
    <col min="10" max="10" width="21.28515625" style="3" customWidth="1"/>
    <col min="11" max="11" width="23.5703125" style="3" customWidth="1"/>
    <col min="12" max="13" width="16.85546875" style="3" customWidth="1"/>
    <col min="14" max="14" width="15.42578125" style="3" customWidth="1"/>
    <col min="15" max="15" width="17.7109375" style="3" customWidth="1"/>
    <col min="16" max="30" width="11.5703125" style="3" customWidth="1"/>
    <col min="31" max="31" width="24.42578125" style="3" customWidth="1"/>
    <col min="32" max="32" width="21.28515625" style="3" customWidth="1"/>
    <col min="33" max="33" width="16.85546875" style="3" customWidth="1"/>
    <col min="34" max="34" width="18.7109375" style="3" customWidth="1"/>
    <col min="35" max="35" width="13.5703125" style="3" customWidth="1"/>
    <col min="36" max="36" width="13.85546875" style="3" customWidth="1"/>
    <col min="37" max="37" width="31.140625" style="3" customWidth="1"/>
    <col min="38" max="38" width="28.85546875" style="3" customWidth="1"/>
    <col min="39" max="39" width="22" style="3" customWidth="1"/>
    <col min="40" max="40" width="19.28515625" style="3" customWidth="1"/>
    <col min="41" max="41" width="17.5703125" style="3" customWidth="1"/>
    <col min="42" max="42" width="18.42578125" style="3" customWidth="1"/>
    <col min="43" max="43" width="19.28515625" style="3" customWidth="1"/>
    <col min="44" max="48" width="11.5703125" style="3" customWidth="1"/>
    <col min="49" max="49" width="10.28515625" style="3" customWidth="1"/>
    <col min="50" max="50" width="23.140625" style="3" customWidth="1"/>
    <col min="51" max="51" width="11.5703125" style="3" customWidth="1"/>
    <col min="52" max="52" width="16" style="3" customWidth="1"/>
    <col min="53" max="53" width="11.5703125" style="3" customWidth="1"/>
    <col min="54" max="54" width="17.85546875" style="3" customWidth="1"/>
    <col min="55" max="56" width="11.5703125" style="3" customWidth="1"/>
    <col min="57" max="57" width="18" style="3" customWidth="1"/>
    <col min="58" max="58" width="20.7109375" style="3" customWidth="1"/>
    <col min="59" max="61" width="21.42578125" style="3" customWidth="1"/>
    <col min="62" max="62" width="41.42578125" style="3" customWidth="1"/>
    <col min="63" max="63" width="24.7109375" style="59" customWidth="1"/>
    <col min="64" max="64" width="42.7109375" customWidth="1"/>
    <col min="65" max="67" width="32.28515625" customWidth="1"/>
    <col min="68" max="68" width="33.5703125" customWidth="1"/>
    <col min="69" max="69" width="34.85546875" customWidth="1"/>
    <col min="70" max="70" width="35.5703125" customWidth="1"/>
  </cols>
  <sheetData>
    <row r="1" spans="1:70">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row>
    <row r="2" spans="1:70" ht="14.45" customHeight="1">
      <c r="A2" s="546"/>
      <c r="B2" s="547"/>
      <c r="C2" s="548"/>
      <c r="D2" s="519" t="s">
        <v>0</v>
      </c>
      <c r="E2" s="520"/>
      <c r="F2" s="520"/>
      <c r="G2" s="520"/>
      <c r="H2" s="520"/>
      <c r="I2" s="520"/>
      <c r="J2" s="520"/>
      <c r="K2" s="520"/>
      <c r="L2" s="520"/>
      <c r="M2" s="520"/>
      <c r="N2" s="520"/>
      <c r="O2" s="520"/>
      <c r="P2" s="520"/>
      <c r="Q2" s="520"/>
      <c r="R2" s="520"/>
      <c r="S2" s="520"/>
      <c r="T2" s="520"/>
      <c r="U2" s="520"/>
      <c r="V2" s="520"/>
      <c r="W2" s="520"/>
      <c r="X2" s="520"/>
      <c r="Y2" s="520"/>
      <c r="Z2" s="520"/>
      <c r="AA2" s="520"/>
      <c r="AB2" s="520"/>
      <c r="AC2" s="520"/>
      <c r="AD2" s="520"/>
      <c r="AE2" s="520"/>
      <c r="AF2" s="520"/>
      <c r="AG2" s="520"/>
      <c r="AH2" s="520"/>
      <c r="AI2" s="520"/>
      <c r="AJ2" s="520"/>
      <c r="AK2" s="520"/>
      <c r="AL2" s="520"/>
      <c r="AM2" s="520"/>
      <c r="AN2" s="520"/>
      <c r="AO2" s="520"/>
      <c r="AP2" s="520"/>
      <c r="AQ2" s="520"/>
      <c r="AR2" s="520"/>
      <c r="AS2" s="520"/>
      <c r="AT2" s="520"/>
      <c r="AU2" s="520"/>
      <c r="AV2" s="520"/>
      <c r="AW2" s="520"/>
      <c r="AX2" s="520"/>
      <c r="AY2" s="520"/>
      <c r="AZ2" s="520"/>
      <c r="BA2" s="520"/>
      <c r="BB2" s="520"/>
      <c r="BC2" s="520"/>
      <c r="BD2" s="520"/>
      <c r="BE2" s="520"/>
      <c r="BF2" s="520"/>
      <c r="BG2" s="520"/>
      <c r="BH2" s="520"/>
      <c r="BI2" s="520"/>
      <c r="BJ2" s="520"/>
      <c r="BK2" s="520"/>
      <c r="BL2" s="520"/>
      <c r="BM2" s="520"/>
      <c r="BN2" s="520"/>
      <c r="BO2" s="521"/>
      <c r="BP2" s="613" t="s">
        <v>489</v>
      </c>
      <c r="BQ2" s="610" t="s">
        <v>1283</v>
      </c>
    </row>
    <row r="3" spans="1:70" ht="14.45" customHeight="1">
      <c r="A3" s="549"/>
      <c r="B3" s="550"/>
      <c r="C3" s="551"/>
      <c r="D3" s="522"/>
      <c r="E3" s="523"/>
      <c r="F3" s="523"/>
      <c r="G3" s="523"/>
      <c r="H3" s="523"/>
      <c r="I3" s="523"/>
      <c r="J3" s="523"/>
      <c r="K3" s="523"/>
      <c r="L3" s="523"/>
      <c r="M3" s="523"/>
      <c r="N3" s="523"/>
      <c r="O3" s="523"/>
      <c r="P3" s="523"/>
      <c r="Q3" s="523"/>
      <c r="R3" s="523"/>
      <c r="S3" s="523"/>
      <c r="T3" s="523"/>
      <c r="U3" s="523"/>
      <c r="V3" s="523"/>
      <c r="W3" s="523"/>
      <c r="X3" s="523"/>
      <c r="Y3" s="523"/>
      <c r="Z3" s="523"/>
      <c r="AA3" s="523"/>
      <c r="AB3" s="523"/>
      <c r="AC3" s="523"/>
      <c r="AD3" s="523"/>
      <c r="AE3" s="523"/>
      <c r="AF3" s="523"/>
      <c r="AG3" s="523"/>
      <c r="AH3" s="523"/>
      <c r="AI3" s="523"/>
      <c r="AJ3" s="523"/>
      <c r="AK3" s="523"/>
      <c r="AL3" s="523"/>
      <c r="AM3" s="523"/>
      <c r="AN3" s="523"/>
      <c r="AO3" s="523"/>
      <c r="AP3" s="523"/>
      <c r="AQ3" s="523"/>
      <c r="AR3" s="523"/>
      <c r="AS3" s="523"/>
      <c r="AT3" s="523"/>
      <c r="AU3" s="523"/>
      <c r="AV3" s="523"/>
      <c r="AW3" s="523"/>
      <c r="AX3" s="523"/>
      <c r="AY3" s="523"/>
      <c r="AZ3" s="523"/>
      <c r="BA3" s="523"/>
      <c r="BB3" s="523"/>
      <c r="BC3" s="523"/>
      <c r="BD3" s="523"/>
      <c r="BE3" s="523"/>
      <c r="BF3" s="523"/>
      <c r="BG3" s="523"/>
      <c r="BH3" s="523"/>
      <c r="BI3" s="523"/>
      <c r="BJ3" s="523"/>
      <c r="BK3" s="523"/>
      <c r="BL3" s="523"/>
      <c r="BM3" s="523"/>
      <c r="BN3" s="523"/>
      <c r="BO3" s="524"/>
      <c r="BP3" s="614"/>
      <c r="BQ3" s="611"/>
    </row>
    <row r="4" spans="1:70" ht="14.45" customHeight="1">
      <c r="A4" s="549"/>
      <c r="B4" s="550"/>
      <c r="C4" s="551"/>
      <c r="D4" s="522"/>
      <c r="E4" s="523"/>
      <c r="F4" s="523"/>
      <c r="G4" s="523"/>
      <c r="H4" s="523"/>
      <c r="I4" s="523"/>
      <c r="J4" s="523"/>
      <c r="K4" s="523"/>
      <c r="L4" s="523"/>
      <c r="M4" s="523"/>
      <c r="N4" s="523"/>
      <c r="O4" s="523"/>
      <c r="P4" s="523"/>
      <c r="Q4" s="523"/>
      <c r="R4" s="523"/>
      <c r="S4" s="523"/>
      <c r="T4" s="523"/>
      <c r="U4" s="523"/>
      <c r="V4" s="523"/>
      <c r="W4" s="523"/>
      <c r="X4" s="523"/>
      <c r="Y4" s="523"/>
      <c r="Z4" s="523"/>
      <c r="AA4" s="523"/>
      <c r="AB4" s="523"/>
      <c r="AC4" s="523"/>
      <c r="AD4" s="523"/>
      <c r="AE4" s="523"/>
      <c r="AF4" s="523"/>
      <c r="AG4" s="523"/>
      <c r="AH4" s="523"/>
      <c r="AI4" s="523"/>
      <c r="AJ4" s="523"/>
      <c r="AK4" s="523"/>
      <c r="AL4" s="523"/>
      <c r="AM4" s="523"/>
      <c r="AN4" s="523"/>
      <c r="AO4" s="523"/>
      <c r="AP4" s="523"/>
      <c r="AQ4" s="523"/>
      <c r="AR4" s="523"/>
      <c r="AS4" s="523"/>
      <c r="AT4" s="523"/>
      <c r="AU4" s="523"/>
      <c r="AV4" s="523"/>
      <c r="AW4" s="523"/>
      <c r="AX4" s="523"/>
      <c r="AY4" s="523"/>
      <c r="AZ4" s="523"/>
      <c r="BA4" s="523"/>
      <c r="BB4" s="523"/>
      <c r="BC4" s="523"/>
      <c r="BD4" s="523"/>
      <c r="BE4" s="523"/>
      <c r="BF4" s="523"/>
      <c r="BG4" s="523"/>
      <c r="BH4" s="523"/>
      <c r="BI4" s="523"/>
      <c r="BJ4" s="523"/>
      <c r="BK4" s="523"/>
      <c r="BL4" s="523"/>
      <c r="BM4" s="523"/>
      <c r="BN4" s="523"/>
      <c r="BO4" s="524"/>
      <c r="BP4" s="614"/>
      <c r="BQ4" s="611"/>
    </row>
    <row r="5" spans="1:70" ht="28.15" customHeight="1">
      <c r="A5" s="552"/>
      <c r="B5" s="553"/>
      <c r="C5" s="554"/>
      <c r="D5" s="525"/>
      <c r="E5" s="526"/>
      <c r="F5" s="526"/>
      <c r="G5" s="526"/>
      <c r="H5" s="526"/>
      <c r="I5" s="526"/>
      <c r="J5" s="526"/>
      <c r="K5" s="526"/>
      <c r="L5" s="526"/>
      <c r="M5" s="526"/>
      <c r="N5" s="526"/>
      <c r="O5" s="526"/>
      <c r="P5" s="526"/>
      <c r="Q5" s="526"/>
      <c r="R5" s="526"/>
      <c r="S5" s="526"/>
      <c r="T5" s="526"/>
      <c r="U5" s="526"/>
      <c r="V5" s="526"/>
      <c r="W5" s="526"/>
      <c r="X5" s="526"/>
      <c r="Y5" s="526"/>
      <c r="Z5" s="526"/>
      <c r="AA5" s="526"/>
      <c r="AB5" s="526"/>
      <c r="AC5" s="526"/>
      <c r="AD5" s="526"/>
      <c r="AE5" s="526"/>
      <c r="AF5" s="526"/>
      <c r="AG5" s="526"/>
      <c r="AH5" s="526"/>
      <c r="AI5" s="526"/>
      <c r="AJ5" s="526"/>
      <c r="AK5" s="526"/>
      <c r="AL5" s="526"/>
      <c r="AM5" s="526"/>
      <c r="AN5" s="526"/>
      <c r="AO5" s="526"/>
      <c r="AP5" s="526"/>
      <c r="AQ5" s="526"/>
      <c r="AR5" s="526"/>
      <c r="AS5" s="526"/>
      <c r="AT5" s="526"/>
      <c r="AU5" s="526"/>
      <c r="AV5" s="526"/>
      <c r="AW5" s="526"/>
      <c r="AX5" s="526"/>
      <c r="AY5" s="526"/>
      <c r="AZ5" s="526"/>
      <c r="BA5" s="526"/>
      <c r="BB5" s="526"/>
      <c r="BC5" s="526"/>
      <c r="BD5" s="526"/>
      <c r="BE5" s="526"/>
      <c r="BF5" s="526"/>
      <c r="BG5" s="526"/>
      <c r="BH5" s="526"/>
      <c r="BI5" s="526"/>
      <c r="BJ5" s="526"/>
      <c r="BK5" s="526"/>
      <c r="BL5" s="526"/>
      <c r="BM5" s="526"/>
      <c r="BN5" s="526"/>
      <c r="BO5" s="527"/>
      <c r="BP5" s="615"/>
      <c r="BQ5" s="612"/>
    </row>
    <row r="6" spans="1:70">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row>
    <row r="7" spans="1:70">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row>
    <row r="8" spans="1:70" ht="57" customHeight="1">
      <c r="A8" s="617" t="s">
        <v>1</v>
      </c>
      <c r="B8" s="617"/>
      <c r="C8" s="617"/>
      <c r="D8" s="617"/>
      <c r="E8" s="617"/>
      <c r="F8" s="617"/>
      <c r="G8" s="617"/>
      <c r="H8" s="617"/>
      <c r="I8" s="617"/>
      <c r="J8" s="617"/>
      <c r="K8" s="617"/>
      <c r="L8" s="618" t="s">
        <v>2</v>
      </c>
      <c r="M8" s="618"/>
      <c r="N8" s="618"/>
      <c r="O8" s="618"/>
      <c r="P8" s="618"/>
      <c r="Q8" s="618"/>
      <c r="R8" s="618"/>
      <c r="S8" s="618"/>
      <c r="T8" s="618"/>
      <c r="U8" s="618"/>
      <c r="V8" s="618"/>
      <c r="W8" s="618"/>
      <c r="X8" s="618"/>
      <c r="Y8" s="618"/>
      <c r="Z8" s="618"/>
      <c r="AA8" s="618"/>
      <c r="AB8" s="618"/>
      <c r="AC8" s="618"/>
      <c r="AD8" s="618"/>
      <c r="AE8" s="618"/>
      <c r="AF8" s="618"/>
      <c r="AG8" s="618"/>
      <c r="AH8" s="618"/>
      <c r="AI8" s="618"/>
      <c r="AJ8" s="618"/>
      <c r="AK8" s="609"/>
      <c r="AL8" s="609"/>
      <c r="AM8" s="609"/>
      <c r="AN8" s="609"/>
      <c r="AO8" s="609"/>
      <c r="AP8" s="609"/>
      <c r="AQ8" s="609"/>
      <c r="AR8" s="609"/>
      <c r="AS8" s="609"/>
      <c r="AT8" s="609"/>
      <c r="AU8" s="609"/>
      <c r="AV8" s="609"/>
      <c r="AW8" s="609"/>
      <c r="AX8" s="609"/>
      <c r="AY8" s="609"/>
      <c r="AZ8" s="609"/>
      <c r="BA8" s="609"/>
      <c r="BB8" s="609"/>
      <c r="BC8" s="609"/>
      <c r="BD8" s="609"/>
      <c r="BE8" s="609"/>
      <c r="BF8" s="152"/>
      <c r="BG8" s="152"/>
      <c r="BH8" s="152"/>
      <c r="BI8" s="152"/>
      <c r="BJ8" s="626" t="s">
        <v>1284</v>
      </c>
      <c r="BK8" s="626"/>
      <c r="BL8" s="626"/>
      <c r="BM8" s="626"/>
      <c r="BN8" s="166"/>
      <c r="BO8" s="166"/>
      <c r="BP8" s="619" t="s">
        <v>1285</v>
      </c>
      <c r="BQ8" s="619"/>
      <c r="BR8" s="623" t="s">
        <v>1286</v>
      </c>
    </row>
    <row r="9" spans="1:70" ht="14.45" customHeight="1">
      <c r="A9" s="617"/>
      <c r="B9" s="617"/>
      <c r="C9" s="617"/>
      <c r="D9" s="617"/>
      <c r="E9" s="617"/>
      <c r="F9" s="617"/>
      <c r="G9" s="617"/>
      <c r="H9" s="617"/>
      <c r="I9" s="617"/>
      <c r="J9" s="617"/>
      <c r="K9" s="617"/>
      <c r="L9" s="618"/>
      <c r="M9" s="618"/>
      <c r="N9" s="618"/>
      <c r="O9" s="618"/>
      <c r="P9" s="618"/>
      <c r="Q9" s="618"/>
      <c r="R9" s="618"/>
      <c r="S9" s="618"/>
      <c r="T9" s="618"/>
      <c r="U9" s="618"/>
      <c r="V9" s="618"/>
      <c r="W9" s="618"/>
      <c r="X9" s="618"/>
      <c r="Y9" s="618"/>
      <c r="Z9" s="618"/>
      <c r="AA9" s="618"/>
      <c r="AB9" s="618"/>
      <c r="AC9" s="618"/>
      <c r="AD9" s="618"/>
      <c r="AE9" s="618"/>
      <c r="AF9" s="618"/>
      <c r="AG9" s="618"/>
      <c r="AH9" s="618"/>
      <c r="AI9" s="618"/>
      <c r="AJ9" s="618"/>
      <c r="AK9" s="620"/>
      <c r="AL9" s="620"/>
      <c r="AM9" s="620"/>
      <c r="AN9" s="620"/>
      <c r="AO9" s="620"/>
      <c r="AP9" s="609" t="s">
        <v>4</v>
      </c>
      <c r="AQ9" s="609"/>
      <c r="AR9" s="609"/>
      <c r="AS9" s="609"/>
      <c r="AT9" s="609"/>
      <c r="AU9" s="609"/>
      <c r="AV9" s="609"/>
      <c r="AW9" s="609"/>
      <c r="AX9" s="609"/>
      <c r="AY9" s="34"/>
      <c r="AZ9" s="34"/>
      <c r="BA9" s="34"/>
      <c r="BB9" s="34"/>
      <c r="BC9" s="34"/>
      <c r="BD9" s="34"/>
      <c r="BE9" s="34"/>
      <c r="BF9" s="34"/>
      <c r="BG9" s="34"/>
      <c r="BH9" s="34"/>
      <c r="BI9" s="34"/>
      <c r="BJ9" s="4" t="s">
        <v>1287</v>
      </c>
      <c r="BK9" s="4"/>
      <c r="BL9" s="624" t="s">
        <v>1288</v>
      </c>
      <c r="BM9" s="624"/>
      <c r="BN9" s="624" t="s">
        <v>1289</v>
      </c>
      <c r="BO9" s="624"/>
      <c r="BP9" s="619"/>
      <c r="BQ9" s="619"/>
      <c r="BR9" s="623"/>
    </row>
    <row r="10" spans="1:70" ht="14.45" customHeight="1">
      <c r="A10" s="617"/>
      <c r="B10" s="617"/>
      <c r="C10" s="617"/>
      <c r="D10" s="617"/>
      <c r="E10" s="617"/>
      <c r="F10" s="617"/>
      <c r="G10" s="617"/>
      <c r="H10" s="617"/>
      <c r="I10" s="617"/>
      <c r="J10" s="617"/>
      <c r="K10" s="617"/>
      <c r="L10" s="618"/>
      <c r="M10" s="618"/>
      <c r="N10" s="618"/>
      <c r="O10" s="618"/>
      <c r="P10" s="618"/>
      <c r="Q10" s="618"/>
      <c r="R10" s="618"/>
      <c r="S10" s="618"/>
      <c r="T10" s="618"/>
      <c r="U10" s="618"/>
      <c r="V10" s="618"/>
      <c r="W10" s="618"/>
      <c r="X10" s="618"/>
      <c r="Y10" s="618"/>
      <c r="Z10" s="618"/>
      <c r="AA10" s="618"/>
      <c r="AB10" s="618"/>
      <c r="AC10" s="618"/>
      <c r="AD10" s="618"/>
      <c r="AE10" s="618"/>
      <c r="AF10" s="618"/>
      <c r="AG10" s="618"/>
      <c r="AH10" s="618"/>
      <c r="AI10" s="618"/>
      <c r="AJ10" s="618"/>
      <c r="AK10" s="620"/>
      <c r="AL10" s="620"/>
      <c r="AM10" s="620"/>
      <c r="AN10" s="620"/>
      <c r="AO10" s="620"/>
      <c r="AP10" s="621" t="s">
        <v>4</v>
      </c>
      <c r="AQ10" s="621"/>
      <c r="AR10" s="621"/>
      <c r="AS10" s="621"/>
      <c r="AT10" s="621"/>
      <c r="AU10" s="621"/>
      <c r="AV10" s="621"/>
      <c r="AW10" s="622" t="s">
        <v>11</v>
      </c>
      <c r="AX10" s="622"/>
      <c r="AY10" s="606" t="s">
        <v>12</v>
      </c>
      <c r="AZ10" s="151"/>
      <c r="BA10" s="606" t="s">
        <v>13</v>
      </c>
      <c r="BB10" s="606" t="s">
        <v>14</v>
      </c>
      <c r="BC10" s="606" t="s">
        <v>15</v>
      </c>
      <c r="BD10" s="606" t="s">
        <v>16</v>
      </c>
      <c r="BE10" s="606" t="s">
        <v>17</v>
      </c>
      <c r="BF10" s="606" t="s">
        <v>18</v>
      </c>
      <c r="BG10" s="606" t="s">
        <v>19</v>
      </c>
      <c r="BH10" s="606" t="s">
        <v>20</v>
      </c>
      <c r="BI10" s="606" t="s">
        <v>21</v>
      </c>
      <c r="BJ10" s="607" t="s">
        <v>1290</v>
      </c>
      <c r="BK10" s="607" t="s">
        <v>1291</v>
      </c>
      <c r="BL10" s="625" t="s">
        <v>1292</v>
      </c>
      <c r="BM10" s="625" t="s">
        <v>1291</v>
      </c>
      <c r="BN10" s="627" t="s">
        <v>1293</v>
      </c>
      <c r="BO10" s="627" t="s">
        <v>1291</v>
      </c>
      <c r="BP10" s="616" t="s">
        <v>1294</v>
      </c>
      <c r="BQ10" s="616" t="s">
        <v>1295</v>
      </c>
      <c r="BR10" s="623"/>
    </row>
    <row r="11" spans="1:70" ht="135" customHeight="1">
      <c r="A11" s="5" t="s">
        <v>22</v>
      </c>
      <c r="B11" s="5" t="s">
        <v>24</v>
      </c>
      <c r="C11" s="5" t="s">
        <v>25</v>
      </c>
      <c r="D11" s="5" t="s">
        <v>26</v>
      </c>
      <c r="E11" s="5" t="s">
        <v>27</v>
      </c>
      <c r="F11" s="5" t="s">
        <v>28</v>
      </c>
      <c r="G11" s="5" t="s">
        <v>29</v>
      </c>
      <c r="H11" s="5" t="s">
        <v>30</v>
      </c>
      <c r="I11" s="5" t="s">
        <v>31</v>
      </c>
      <c r="J11" s="5" t="s">
        <v>32</v>
      </c>
      <c r="K11" s="5" t="s">
        <v>33</v>
      </c>
      <c r="L11" s="6" t="s">
        <v>34</v>
      </c>
      <c r="M11" s="6" t="s">
        <v>35</v>
      </c>
      <c r="N11" s="6" t="s">
        <v>36</v>
      </c>
      <c r="O11" s="6" t="s">
        <v>37</v>
      </c>
      <c r="P11" s="6" t="s">
        <v>38</v>
      </c>
      <c r="Q11" s="6" t="s">
        <v>39</v>
      </c>
      <c r="R11" s="6" t="s">
        <v>40</v>
      </c>
      <c r="S11" s="6" t="s">
        <v>41</v>
      </c>
      <c r="T11" s="6" t="s">
        <v>42</v>
      </c>
      <c r="U11" s="6" t="s">
        <v>43</v>
      </c>
      <c r="V11" s="6" t="s">
        <v>44</v>
      </c>
      <c r="W11" s="6" t="s">
        <v>45</v>
      </c>
      <c r="X11" s="6" t="s">
        <v>46</v>
      </c>
      <c r="Y11" s="6" t="s">
        <v>47</v>
      </c>
      <c r="Z11" s="6" t="s">
        <v>48</v>
      </c>
      <c r="AA11" s="6" t="s">
        <v>49</v>
      </c>
      <c r="AB11" s="6" t="s">
        <v>50</v>
      </c>
      <c r="AC11" s="6" t="s">
        <v>51</v>
      </c>
      <c r="AD11" s="6" t="s">
        <v>52</v>
      </c>
      <c r="AE11" s="7" t="s">
        <v>53</v>
      </c>
      <c r="AF11" s="7" t="s">
        <v>54</v>
      </c>
      <c r="AG11" s="7" t="s">
        <v>13</v>
      </c>
      <c r="AH11" s="7" t="s">
        <v>501</v>
      </c>
      <c r="AI11" s="7" t="s">
        <v>15</v>
      </c>
      <c r="AJ11" s="8" t="s">
        <v>56</v>
      </c>
      <c r="AK11" s="151" t="s">
        <v>1296</v>
      </c>
      <c r="AL11" s="151" t="s">
        <v>58</v>
      </c>
      <c r="AM11" s="151" t="s">
        <v>59</v>
      </c>
      <c r="AN11" s="151" t="s">
        <v>60</v>
      </c>
      <c r="AO11" s="151" t="s">
        <v>61</v>
      </c>
      <c r="AP11" s="151" t="s">
        <v>62</v>
      </c>
      <c r="AQ11" s="151" t="s">
        <v>63</v>
      </c>
      <c r="AR11" s="151" t="s">
        <v>64</v>
      </c>
      <c r="AS11" s="151" t="s">
        <v>65</v>
      </c>
      <c r="AT11" s="151" t="s">
        <v>66</v>
      </c>
      <c r="AU11" s="151" t="s">
        <v>67</v>
      </c>
      <c r="AV11" s="151" t="s">
        <v>68</v>
      </c>
      <c r="AW11" s="622"/>
      <c r="AX11" s="622"/>
      <c r="AY11" s="606"/>
      <c r="AZ11" s="151" t="s">
        <v>69</v>
      </c>
      <c r="BA11" s="606"/>
      <c r="BB11" s="606"/>
      <c r="BC11" s="606"/>
      <c r="BD11" s="606"/>
      <c r="BE11" s="606"/>
      <c r="BF11" s="606"/>
      <c r="BG11" s="606"/>
      <c r="BH11" s="606"/>
      <c r="BI11" s="606"/>
      <c r="BJ11" s="608"/>
      <c r="BK11" s="608"/>
      <c r="BL11" s="625"/>
      <c r="BM11" s="625"/>
      <c r="BN11" s="627"/>
      <c r="BO11" s="627"/>
      <c r="BP11" s="616"/>
      <c r="BQ11" s="616"/>
      <c r="BR11" s="623"/>
    </row>
    <row r="12" spans="1:70" s="59" customFormat="1" ht="286.89999999999998" hidden="1" customHeight="1">
      <c r="A12" s="50" t="s">
        <v>78</v>
      </c>
      <c r="B12" s="58" t="str">
        <f>VLOOKUP(A12,'Fórmulas '!$B$47:$C$66,2,FALSE)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C12" s="50" t="str">
        <f>VLOOKUP(A12,'Fórmulas '!$F$47:$G$66,2,FALSE)</f>
        <v>Jefe Oficina Asesora de Planeación</v>
      </c>
      <c r="D12" s="91" t="s">
        <v>1297</v>
      </c>
      <c r="E12" s="56" t="s">
        <v>96</v>
      </c>
      <c r="F12" s="56" t="s">
        <v>96</v>
      </c>
      <c r="G12" s="56" t="s">
        <v>96</v>
      </c>
      <c r="H12" s="56" t="s">
        <v>96</v>
      </c>
      <c r="I12" s="56" t="s">
        <v>84</v>
      </c>
      <c r="J12" s="58" t="s">
        <v>1298</v>
      </c>
      <c r="K12" s="58" t="s">
        <v>229</v>
      </c>
      <c r="L12" s="56" t="s">
        <v>96</v>
      </c>
      <c r="M12" s="56" t="s">
        <v>95</v>
      </c>
      <c r="N12" s="150" t="s">
        <v>96</v>
      </c>
      <c r="O12" s="56" t="s">
        <v>96</v>
      </c>
      <c r="P12" s="56" t="s">
        <v>96</v>
      </c>
      <c r="Q12" s="56" t="s">
        <v>95</v>
      </c>
      <c r="R12" s="56" t="s">
        <v>95</v>
      </c>
      <c r="S12" s="56" t="s">
        <v>95</v>
      </c>
      <c r="T12" s="56" t="s">
        <v>95</v>
      </c>
      <c r="U12" s="56" t="s">
        <v>96</v>
      </c>
      <c r="V12" s="56" t="s">
        <v>96</v>
      </c>
      <c r="W12" s="56" t="s">
        <v>96</v>
      </c>
      <c r="X12" s="56" t="s">
        <v>95</v>
      </c>
      <c r="Y12" s="56" t="s">
        <v>95</v>
      </c>
      <c r="Z12" s="56" t="s">
        <v>96</v>
      </c>
      <c r="AA12" s="56" t="s">
        <v>95</v>
      </c>
      <c r="AB12" s="56" t="s">
        <v>96</v>
      </c>
      <c r="AC12" s="56" t="s">
        <v>95</v>
      </c>
      <c r="AD12" s="56" t="s">
        <v>95</v>
      </c>
      <c r="AE12" s="56">
        <f>+COUNTIF(L12:AD12,"SI")</f>
        <v>9</v>
      </c>
      <c r="AF12" s="56" t="s">
        <v>88</v>
      </c>
      <c r="AG12" s="56">
        <f>IFERROR(VLOOKUP(AF12,'Fórmulas '!$B$26:$C$30,2,0),"")</f>
        <v>3</v>
      </c>
      <c r="AH12" s="56" t="str">
        <f>IF(AE12&lt;=5,"MODERADO",IF(AE12&lt;=11,"MAYOR","CATASTRÓFICO"))</f>
        <v>MAYOR</v>
      </c>
      <c r="AI12" s="66">
        <f>+IFERROR(VLOOKUP(AH12,'Fórmulas '!$E$28:$F$30,2,),"")</f>
        <v>4</v>
      </c>
      <c r="AJ12" s="67" t="str">
        <f>IFERROR(VLOOKUP(CONCATENATE(AG12,AI12),'Fórmulas '!$J$47:$K$71,2,),"")</f>
        <v>EXTREMO</v>
      </c>
      <c r="AK12" s="113" t="s">
        <v>1299</v>
      </c>
      <c r="AL12" s="58" t="s">
        <v>1300</v>
      </c>
      <c r="AM12" s="58" t="s">
        <v>1301</v>
      </c>
      <c r="AN12" s="60" t="s">
        <v>93</v>
      </c>
      <c r="AO12" s="60" t="s">
        <v>94</v>
      </c>
      <c r="AP12" s="56">
        <v>0</v>
      </c>
      <c r="AQ12" s="56">
        <v>5</v>
      </c>
      <c r="AR12" s="56">
        <v>0</v>
      </c>
      <c r="AS12" s="56">
        <v>10</v>
      </c>
      <c r="AT12" s="56">
        <v>15</v>
      </c>
      <c r="AU12" s="56">
        <v>0</v>
      </c>
      <c r="AV12" s="56">
        <v>0</v>
      </c>
      <c r="AW12" s="56">
        <f t="shared" ref="AW12:AW18" si="0">SUM(AP12:AV12)</f>
        <v>30</v>
      </c>
      <c r="AX12" s="122" t="str">
        <f>IF(AW12=" "," ",IF(AW12&lt;=50,"DISMINUYE CERO PUNTOS",IF(AW12&lt;=75,"DISMINUYE UN PUNTO",IF(AW12&lt;=100,"DISMINUYE DOS PUNTOS"))))</f>
        <v>DISMINUYE CERO PUNTOS</v>
      </c>
      <c r="AY12" s="56">
        <f>+AG12</f>
        <v>3</v>
      </c>
      <c r="AZ12" s="56" t="str">
        <f>IF(BA12=1,"RARA VEZ",IF(BA12=2,"IMPROBABLE",IF(BA12=3,"POSIBLE",IF(BA12=4,"PROBABLE'","CASI SEGURO"))))</f>
        <v>POSIBLE</v>
      </c>
      <c r="BA12" s="66">
        <f>IF(AG12&lt;=2,1,IF(AX12="DISMINUYE CERO PUNTOS",AG12,IF(AX12="DISMINUYE UN PUNTO",AG12-1,AG12-2)))</f>
        <v>3</v>
      </c>
      <c r="BB12" s="104" t="str">
        <f>AH12</f>
        <v>MAYOR</v>
      </c>
      <c r="BC12" s="56">
        <f>AI12</f>
        <v>4</v>
      </c>
      <c r="BD12" s="104" t="str">
        <f>IFERROR(VLOOKUP(CONCATENATE(BA12,BC12),'Fórmulas '!$J$47:$K$71,2,),"")</f>
        <v>EXTREMO</v>
      </c>
      <c r="BE12" s="60" t="s">
        <v>1302</v>
      </c>
      <c r="BF12" s="56" t="s">
        <v>98</v>
      </c>
      <c r="BG12" s="56" t="s">
        <v>986</v>
      </c>
      <c r="BH12" s="58" t="s">
        <v>1303</v>
      </c>
      <c r="BI12" s="58" t="s">
        <v>1304</v>
      </c>
      <c r="BJ12" s="58" t="s">
        <v>1305</v>
      </c>
      <c r="BK12" s="58" t="s">
        <v>1306</v>
      </c>
      <c r="BL12" s="58" t="s">
        <v>1307</v>
      </c>
      <c r="BM12" s="58" t="s">
        <v>988</v>
      </c>
      <c r="BN12" s="58"/>
      <c r="BO12" s="58"/>
      <c r="BP12" s="58" t="s">
        <v>1308</v>
      </c>
      <c r="BQ12" s="58" t="s">
        <v>1309</v>
      </c>
      <c r="BR12" s="58" t="s">
        <v>1310</v>
      </c>
    </row>
    <row r="13" spans="1:70" ht="284.45" hidden="1" customHeight="1">
      <c r="A13" s="50" t="s">
        <v>476</v>
      </c>
      <c r="B13" s="58" t="str">
        <f>VLOOKUP(A13,'Fórmulas '!$B$47:$C$66,2,FALSE)</f>
        <v>Identificar y desarrollar las potencialidades de mejora en los procesos institucionales a partir del seguimiento y evaluación de la gestión.</v>
      </c>
      <c r="C13" s="50" t="str">
        <f>VLOOKUP(A13,'Fórmulas '!$F$47:$G$66,2,FALSE)</f>
        <v>Jefe Oficina Asesora de Planeación</v>
      </c>
      <c r="D13" s="92" t="s">
        <v>1311</v>
      </c>
      <c r="E13" s="10" t="s">
        <v>96</v>
      </c>
      <c r="F13" s="56" t="s">
        <v>96</v>
      </c>
      <c r="G13" s="10" t="s">
        <v>96</v>
      </c>
      <c r="H13" s="10" t="s">
        <v>96</v>
      </c>
      <c r="I13" s="10" t="s">
        <v>84</v>
      </c>
      <c r="J13" s="58" t="s">
        <v>1312</v>
      </c>
      <c r="K13" s="58" t="s">
        <v>481</v>
      </c>
      <c r="L13" s="10" t="s">
        <v>96</v>
      </c>
      <c r="M13" s="10" t="s">
        <v>96</v>
      </c>
      <c r="N13" s="10" t="s">
        <v>96</v>
      </c>
      <c r="O13" s="10" t="s">
        <v>95</v>
      </c>
      <c r="P13" s="10" t="s">
        <v>95</v>
      </c>
      <c r="Q13" s="10" t="s">
        <v>95</v>
      </c>
      <c r="R13" s="10" t="s">
        <v>96</v>
      </c>
      <c r="S13" s="10" t="s">
        <v>95</v>
      </c>
      <c r="T13" s="10" t="s">
        <v>95</v>
      </c>
      <c r="U13" s="10" t="s">
        <v>95</v>
      </c>
      <c r="V13" s="10" t="s">
        <v>95</v>
      </c>
      <c r="W13" s="10" t="s">
        <v>96</v>
      </c>
      <c r="X13" s="10" t="s">
        <v>95</v>
      </c>
      <c r="Y13" s="10" t="s">
        <v>95</v>
      </c>
      <c r="Z13" s="10" t="s">
        <v>146</v>
      </c>
      <c r="AA13" s="10" t="s">
        <v>95</v>
      </c>
      <c r="AB13" s="10" t="s">
        <v>95</v>
      </c>
      <c r="AC13" s="10" t="s">
        <v>95</v>
      </c>
      <c r="AD13" s="10" t="s">
        <v>95</v>
      </c>
      <c r="AE13" s="56">
        <f t="shared" ref="AE13:AE44" si="1">+COUNTIF(L13:AD13,"SI")</f>
        <v>5</v>
      </c>
      <c r="AF13" s="10" t="s">
        <v>112</v>
      </c>
      <c r="AG13" s="56">
        <f>IFERROR(VLOOKUP(AF13,'Fórmulas '!$B$26:$C$30,2,0),"")</f>
        <v>1</v>
      </c>
      <c r="AH13" s="56" t="str">
        <f>IF(AE13&lt;=5,"MODERADO",IF(AE13&lt;=11,"MAYOR","CATASTRÓFICO"))</f>
        <v>MODERADO</v>
      </c>
      <c r="AI13" s="66">
        <f>+IFERROR(VLOOKUP(AH13,'Fórmulas '!$E$28:$F$30,2,),"")</f>
        <v>3</v>
      </c>
      <c r="AJ13" s="67" t="str">
        <f>IFERROR(VLOOKUP(CONCATENATE(AG13,AI13),'Fórmulas '!$J$47:$K$71,2,),"")</f>
        <v>MODERADO</v>
      </c>
      <c r="AK13" s="113" t="s">
        <v>1313</v>
      </c>
      <c r="AL13" s="108" t="s">
        <v>1314</v>
      </c>
      <c r="AM13" s="10" t="s">
        <v>1315</v>
      </c>
      <c r="AN13" s="108" t="s">
        <v>93</v>
      </c>
      <c r="AO13" s="60" t="s">
        <v>94</v>
      </c>
      <c r="AP13" s="10">
        <v>15</v>
      </c>
      <c r="AQ13" s="10">
        <v>5</v>
      </c>
      <c r="AR13" s="10">
        <v>0</v>
      </c>
      <c r="AS13" s="10">
        <v>10</v>
      </c>
      <c r="AT13" s="10">
        <v>15</v>
      </c>
      <c r="AU13" s="10">
        <v>10</v>
      </c>
      <c r="AV13" s="10">
        <v>30</v>
      </c>
      <c r="AW13" s="56">
        <f t="shared" si="0"/>
        <v>85</v>
      </c>
      <c r="AX13" s="122" t="str">
        <f t="shared" ref="AX13:AX44" si="2">IF(AW13=" "," ",IF(AW13&lt;=50,"DISMINUYE CERO PUNTOS",IF(AW13&lt;=75,"DISMINUYE UN PUNTO",IF(AW13&lt;=100,"DISMINUYE DOS PUNTOS"))))</f>
        <v>DISMINUYE DOS PUNTOS</v>
      </c>
      <c r="AY13" s="56">
        <f>+AG13</f>
        <v>1</v>
      </c>
      <c r="AZ13" s="56" t="str">
        <f t="shared" ref="AZ13:AZ44" si="3">IF(BA13=1,"RARA VEZ",IF(BA13=2,"IMPROBABLE",IF(BA13=3,"POSIBLE",IF(BA13=4,"PROBABLE'","CASI SEGURO"))))</f>
        <v>RARA VEZ</v>
      </c>
      <c r="BA13" s="66">
        <f t="shared" ref="BA13:BA44" si="4">IF(AG13&lt;=2,1,IF(AX13="DISMINUYE CERO PUNTOS",AG13,IF(AX13="DISMINUYE UN PUNTO",AG13-1,AG13-2)))</f>
        <v>1</v>
      </c>
      <c r="BB13" s="104" t="str">
        <f t="shared" ref="BB13:BB44" si="5">AH13</f>
        <v>MODERADO</v>
      </c>
      <c r="BC13" s="56">
        <f t="shared" ref="BC13:BC44" si="6">AI13</f>
        <v>3</v>
      </c>
      <c r="BD13" s="104" t="str">
        <f>IFERROR(VLOOKUP(CONCATENATE(BA13,BC13),'Fórmulas '!$J$47:$K$71,2,),"")</f>
        <v>MODERADO</v>
      </c>
      <c r="BE13" s="60">
        <f t="shared" ref="BE13:BE18" si="7">IFERROR(BC13*BA13,"")</f>
        <v>3</v>
      </c>
      <c r="BF13" s="56" t="s">
        <v>1316</v>
      </c>
      <c r="BG13" s="10" t="s">
        <v>233</v>
      </c>
      <c r="BH13" s="58" t="s">
        <v>484</v>
      </c>
      <c r="BI13" s="10" t="s">
        <v>485</v>
      </c>
      <c r="BJ13" s="153" t="s">
        <v>1317</v>
      </c>
      <c r="BK13" s="58"/>
      <c r="BL13" s="51" t="s">
        <v>1318</v>
      </c>
      <c r="BM13" s="58" t="s">
        <v>1306</v>
      </c>
      <c r="BN13" s="11"/>
      <c r="BO13" s="11"/>
      <c r="BP13" s="51" t="s">
        <v>1319</v>
      </c>
      <c r="BQ13" s="154" t="s">
        <v>1320</v>
      </c>
      <c r="BR13" s="22" t="s">
        <v>1321</v>
      </c>
    </row>
    <row r="14" spans="1:70" ht="151.9" hidden="1" customHeight="1">
      <c r="A14" s="50" t="s">
        <v>122</v>
      </c>
      <c r="B14" s="58" t="str">
        <f>VLOOKUP(A14,'Fórmulas '!$B$47:$C$66,2,FALSE)</f>
        <v>Fortalecer la imagen institucional de Indeportes Antioquia, como referente social del deporte en el departamento.</v>
      </c>
      <c r="C14" s="50" t="str">
        <f>VLOOKUP(A14,'Fórmulas '!$F$47:$G$66,2,FALSE)</f>
        <v>Jefe Oficina de Comunicaciones</v>
      </c>
      <c r="D14" s="90" t="s">
        <v>1322</v>
      </c>
      <c r="E14" s="50" t="s">
        <v>96</v>
      </c>
      <c r="F14" s="50" t="s">
        <v>96</v>
      </c>
      <c r="G14" s="50" t="s">
        <v>96</v>
      </c>
      <c r="H14" s="50" t="s">
        <v>96</v>
      </c>
      <c r="I14" s="50" t="s">
        <v>84</v>
      </c>
      <c r="J14" s="103" t="s">
        <v>1323</v>
      </c>
      <c r="K14" s="102" t="s">
        <v>129</v>
      </c>
      <c r="L14" s="60" t="s">
        <v>96</v>
      </c>
      <c r="M14" s="60" t="s">
        <v>95</v>
      </c>
      <c r="N14" s="60" t="s">
        <v>95</v>
      </c>
      <c r="O14" s="60" t="s">
        <v>95</v>
      </c>
      <c r="P14" s="60" t="s">
        <v>96</v>
      </c>
      <c r="Q14" s="101" t="s">
        <v>96</v>
      </c>
      <c r="R14" s="60" t="s">
        <v>95</v>
      </c>
      <c r="S14" s="60" t="s">
        <v>95</v>
      </c>
      <c r="T14" s="101" t="s">
        <v>96</v>
      </c>
      <c r="U14" s="60" t="s">
        <v>96</v>
      </c>
      <c r="V14" s="60" t="s">
        <v>96</v>
      </c>
      <c r="W14" s="60" t="s">
        <v>96</v>
      </c>
      <c r="X14" s="101" t="s">
        <v>96</v>
      </c>
      <c r="Y14" s="60" t="s">
        <v>96</v>
      </c>
      <c r="Z14" s="60" t="s">
        <v>96</v>
      </c>
      <c r="AA14" s="60" t="s">
        <v>95</v>
      </c>
      <c r="AB14" s="60" t="s">
        <v>96</v>
      </c>
      <c r="AC14" s="60" t="s">
        <v>96</v>
      </c>
      <c r="AD14" s="60" t="s">
        <v>95</v>
      </c>
      <c r="AE14" s="56">
        <f t="shared" si="1"/>
        <v>12</v>
      </c>
      <c r="AF14" s="106" t="s">
        <v>151</v>
      </c>
      <c r="AG14" s="56">
        <f>IFERROR(VLOOKUP(AF14,'Fórmulas '!$B$26:$C$30,2,0),"")</f>
        <v>2</v>
      </c>
      <c r="AH14" s="56" t="str">
        <f>IF(AE14&lt;=5,"MODERADO",IF(AE14&lt;=11,"MAYOR","CATASTRÓFICO"))</f>
        <v>CATASTRÓFICO</v>
      </c>
      <c r="AI14" s="66">
        <f>+IFERROR(VLOOKUP(AH14,'Fórmulas '!$E$28:$F$30,2,),"")</f>
        <v>5</v>
      </c>
      <c r="AJ14" s="67" t="str">
        <f>IFERROR(VLOOKUP(CONCATENATE(AG14,AI14),'Fórmulas '!$J$47:$K$71,2,),"")</f>
        <v>EXTREMO</v>
      </c>
      <c r="AK14" s="114" t="s">
        <v>1324</v>
      </c>
      <c r="AL14" s="108" t="s">
        <v>1325</v>
      </c>
      <c r="AM14" s="60" t="s">
        <v>1326</v>
      </c>
      <c r="AN14" s="107" t="s">
        <v>93</v>
      </c>
      <c r="AO14" s="60" t="s">
        <v>330</v>
      </c>
      <c r="AP14" s="66">
        <v>0</v>
      </c>
      <c r="AQ14" s="66">
        <v>5</v>
      </c>
      <c r="AR14" s="60">
        <v>0</v>
      </c>
      <c r="AS14" s="60">
        <v>10</v>
      </c>
      <c r="AT14" s="60">
        <v>15</v>
      </c>
      <c r="AU14" s="60">
        <v>10</v>
      </c>
      <c r="AV14" s="60">
        <v>30</v>
      </c>
      <c r="AW14" s="66">
        <f t="shared" si="0"/>
        <v>70</v>
      </c>
      <c r="AX14" s="122" t="str">
        <f t="shared" si="2"/>
        <v>DISMINUYE UN PUNTO</v>
      </c>
      <c r="AY14" s="56">
        <f>AG14</f>
        <v>2</v>
      </c>
      <c r="AZ14" s="56" t="str">
        <f t="shared" si="3"/>
        <v>RARA VEZ</v>
      </c>
      <c r="BA14" s="66">
        <f t="shared" si="4"/>
        <v>1</v>
      </c>
      <c r="BB14" s="104" t="str">
        <f t="shared" si="5"/>
        <v>CATASTRÓFICO</v>
      </c>
      <c r="BC14" s="56">
        <f t="shared" si="6"/>
        <v>5</v>
      </c>
      <c r="BD14" s="104" t="str">
        <f>IFERROR(VLOOKUP(CONCATENATE(BA14,BC14),'Fórmulas '!$J$47:$K$71,2,),"")</f>
        <v>ALTO</v>
      </c>
      <c r="BE14" s="60">
        <f t="shared" si="7"/>
        <v>5</v>
      </c>
      <c r="BF14" s="60" t="s">
        <v>98</v>
      </c>
      <c r="BG14" s="66" t="s">
        <v>135</v>
      </c>
      <c r="BH14" s="58" t="s">
        <v>1327</v>
      </c>
      <c r="BI14" s="60" t="s">
        <v>137</v>
      </c>
      <c r="BJ14" s="66" t="s">
        <v>1328</v>
      </c>
      <c r="BK14" s="58" t="s">
        <v>1306</v>
      </c>
      <c r="BL14" s="155"/>
      <c r="BM14" s="155"/>
      <c r="BN14" s="156"/>
      <c r="BO14" s="155"/>
      <c r="BP14" s="157"/>
      <c r="BQ14" s="158" t="s">
        <v>1329</v>
      </c>
      <c r="BR14" s="159"/>
    </row>
    <row r="15" spans="1:70" ht="390" hidden="1">
      <c r="A15" s="50" t="s">
        <v>1330</v>
      </c>
      <c r="B15" s="58" t="e">
        <f>VLOOKUP(A15,'Fórmulas '!$B$47:$C$66,2,FALSE)</f>
        <v>#N/A</v>
      </c>
      <c r="C15" s="50" t="e">
        <f>VLOOKUP(A15,'Fórmulas '!$F$47:$G$66,2,FALSE)</f>
        <v>#N/A</v>
      </c>
      <c r="D15" s="71" t="s">
        <v>1331</v>
      </c>
      <c r="E15" s="67" t="s">
        <v>83</v>
      </c>
      <c r="F15" s="67" t="s">
        <v>83</v>
      </c>
      <c r="G15" s="69" t="s">
        <v>83</v>
      </c>
      <c r="H15" s="69" t="s">
        <v>83</v>
      </c>
      <c r="I15" s="69" t="s">
        <v>84</v>
      </c>
      <c r="J15" s="72" t="s">
        <v>1332</v>
      </c>
      <c r="K15" s="73" t="s">
        <v>1333</v>
      </c>
      <c r="L15" s="67" t="s">
        <v>83</v>
      </c>
      <c r="M15" s="67" t="s">
        <v>83</v>
      </c>
      <c r="N15" s="67" t="s">
        <v>83</v>
      </c>
      <c r="O15" s="67" t="s">
        <v>83</v>
      </c>
      <c r="P15" s="67" t="s">
        <v>83</v>
      </c>
      <c r="Q15" s="67" t="s">
        <v>87</v>
      </c>
      <c r="R15" s="67" t="s">
        <v>83</v>
      </c>
      <c r="S15" s="67" t="s">
        <v>87</v>
      </c>
      <c r="T15" s="67" t="s">
        <v>87</v>
      </c>
      <c r="U15" s="67" t="s">
        <v>83</v>
      </c>
      <c r="V15" s="67" t="s">
        <v>83</v>
      </c>
      <c r="W15" s="67" t="s">
        <v>83</v>
      </c>
      <c r="X15" s="67" t="s">
        <v>83</v>
      </c>
      <c r="Y15" s="67" t="s">
        <v>83</v>
      </c>
      <c r="Z15" s="67" t="s">
        <v>83</v>
      </c>
      <c r="AA15" s="67" t="s">
        <v>87</v>
      </c>
      <c r="AB15" s="67" t="s">
        <v>83</v>
      </c>
      <c r="AC15" s="67" t="s">
        <v>83</v>
      </c>
      <c r="AD15" s="67" t="s">
        <v>87</v>
      </c>
      <c r="AE15" s="56">
        <f t="shared" si="1"/>
        <v>14</v>
      </c>
      <c r="AF15" s="67" t="s">
        <v>147</v>
      </c>
      <c r="AG15" s="56">
        <f>IFERROR(VLOOKUP(AF15,'Fórmulas '!$B$26:$C$30,2,0),"")</f>
        <v>4</v>
      </c>
      <c r="AH15" s="56" t="str">
        <f t="shared" ref="AH15:AH44" si="8">IF(AE15&lt;=5,"MODERADO",IF(AE15&lt;=11,"MAYOR","CATASTRÓFICO"))</f>
        <v>CATASTRÓFICO</v>
      </c>
      <c r="AI15" s="66">
        <f>+IFERROR(VLOOKUP(AH15,'Fórmulas '!$E$28:$F$30,2,),"")</f>
        <v>5</v>
      </c>
      <c r="AJ15" s="67" t="str">
        <f>IFERROR(VLOOKUP(CONCATENATE(AG15,AI15),'Fórmulas '!$J$47:$K$71,2,),"")</f>
        <v>EXTREMO</v>
      </c>
      <c r="AK15" s="115" t="s">
        <v>1334</v>
      </c>
      <c r="AL15" s="72" t="s">
        <v>1335</v>
      </c>
      <c r="AM15" s="72" t="s">
        <v>1336</v>
      </c>
      <c r="AN15" s="67" t="s">
        <v>93</v>
      </c>
      <c r="AO15" s="67" t="s">
        <v>94</v>
      </c>
      <c r="AP15" s="67">
        <v>0</v>
      </c>
      <c r="AQ15" s="67">
        <v>5</v>
      </c>
      <c r="AR15" s="67">
        <v>0</v>
      </c>
      <c r="AS15" s="67">
        <v>10</v>
      </c>
      <c r="AT15" s="67">
        <v>15</v>
      </c>
      <c r="AU15" s="67">
        <v>0</v>
      </c>
      <c r="AV15" s="67">
        <v>0</v>
      </c>
      <c r="AW15" s="67">
        <f t="shared" si="0"/>
        <v>30</v>
      </c>
      <c r="AX15" s="122" t="str">
        <f t="shared" si="2"/>
        <v>DISMINUYE CERO PUNTOS</v>
      </c>
      <c r="AY15" s="56">
        <f>AG15</f>
        <v>4</v>
      </c>
      <c r="AZ15" s="56" t="str">
        <f t="shared" si="3"/>
        <v>PROBABLE'</v>
      </c>
      <c r="BA15" s="66">
        <f t="shared" si="4"/>
        <v>4</v>
      </c>
      <c r="BB15" s="104" t="str">
        <f t="shared" si="5"/>
        <v>CATASTRÓFICO</v>
      </c>
      <c r="BC15" s="56">
        <f t="shared" si="6"/>
        <v>5</v>
      </c>
      <c r="BD15" s="104" t="str">
        <f>IFERROR(VLOOKUP(CONCATENATE(BA15,BC15),'Fórmulas '!$J$47:$K$71,2,),"")</f>
        <v>EXTREMO</v>
      </c>
      <c r="BE15" s="69">
        <f t="shared" si="7"/>
        <v>20</v>
      </c>
      <c r="BF15" s="67" t="s">
        <v>98</v>
      </c>
      <c r="BG15" s="67" t="s">
        <v>1012</v>
      </c>
      <c r="BH15" s="73" t="s">
        <v>1337</v>
      </c>
      <c r="BI15" s="72" t="s">
        <v>1338</v>
      </c>
      <c r="BJ15" s="153" t="s">
        <v>1339</v>
      </c>
      <c r="BK15" s="72" t="s">
        <v>1340</v>
      </c>
      <c r="BL15" s="186" t="s">
        <v>1341</v>
      </c>
      <c r="BM15" s="180" t="s">
        <v>1340</v>
      </c>
      <c r="BN15" s="70"/>
      <c r="BO15" s="53"/>
      <c r="BP15" s="68"/>
      <c r="BQ15" s="70"/>
      <c r="BR15" s="68"/>
    </row>
    <row r="16" spans="1:70" ht="177" customHeight="1">
      <c r="A16" s="69" t="s">
        <v>139</v>
      </c>
      <c r="B16" s="58" t="str">
        <f>VLOOKUP(A16,'Fórmulas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6" s="50" t="str">
        <f>VLOOKUP(A16,'Fórmulas '!$F$47:$G$66,2,FALSE)</f>
        <v>Subgerente de Altos Logros -  Jefe de Oficina de Medicina Deportiva</v>
      </c>
      <c r="D16" s="71" t="s">
        <v>1342</v>
      </c>
      <c r="E16" s="67" t="s">
        <v>83</v>
      </c>
      <c r="F16" s="67" t="s">
        <v>83</v>
      </c>
      <c r="G16" s="69" t="s">
        <v>83</v>
      </c>
      <c r="H16" s="69" t="s">
        <v>83</v>
      </c>
      <c r="I16" s="69" t="s">
        <v>84</v>
      </c>
      <c r="J16" s="72" t="s">
        <v>144</v>
      </c>
      <c r="K16" s="73" t="s">
        <v>145</v>
      </c>
      <c r="L16" s="67" t="s">
        <v>83</v>
      </c>
      <c r="M16" s="67" t="s">
        <v>83</v>
      </c>
      <c r="N16" s="67" t="s">
        <v>83</v>
      </c>
      <c r="O16" s="67" t="s">
        <v>83</v>
      </c>
      <c r="P16" s="67" t="s">
        <v>83</v>
      </c>
      <c r="Q16" s="67" t="s">
        <v>83</v>
      </c>
      <c r="R16" s="67" t="s">
        <v>83</v>
      </c>
      <c r="S16" s="67" t="s">
        <v>83</v>
      </c>
      <c r="T16" s="67" t="s">
        <v>146</v>
      </c>
      <c r="U16" s="67" t="s">
        <v>83</v>
      </c>
      <c r="V16" s="67" t="s">
        <v>83</v>
      </c>
      <c r="W16" s="67" t="s">
        <v>83</v>
      </c>
      <c r="X16" s="67" t="s">
        <v>83</v>
      </c>
      <c r="Y16" s="67" t="s">
        <v>83</v>
      </c>
      <c r="Z16" s="67" t="s">
        <v>83</v>
      </c>
      <c r="AA16" s="67" t="s">
        <v>146</v>
      </c>
      <c r="AB16" s="67" t="s">
        <v>83</v>
      </c>
      <c r="AC16" s="67" t="s">
        <v>83</v>
      </c>
      <c r="AD16" s="67" t="s">
        <v>146</v>
      </c>
      <c r="AE16" s="56">
        <f t="shared" si="1"/>
        <v>16</v>
      </c>
      <c r="AF16" s="67" t="s">
        <v>147</v>
      </c>
      <c r="AG16" s="56">
        <f>IFERROR(VLOOKUP(AF16,'Fórmulas '!$B$26:$C$30,2,0),"")</f>
        <v>4</v>
      </c>
      <c r="AH16" s="56" t="str">
        <f t="shared" si="8"/>
        <v>CATASTRÓFICO</v>
      </c>
      <c r="AI16" s="66">
        <f>+IFERROR(VLOOKUP(AH16,'Fórmulas '!$E$28:$F$30,2,),"")</f>
        <v>5</v>
      </c>
      <c r="AJ16" s="67" t="str">
        <f>IFERROR(VLOOKUP(CONCATENATE(AG16,AI16),'Fórmulas '!$J$47:$K$71,2,),"")</f>
        <v>EXTREMO</v>
      </c>
      <c r="AK16" s="71" t="s">
        <v>1343</v>
      </c>
      <c r="AL16" s="74" t="s">
        <v>1344</v>
      </c>
      <c r="AM16" s="73" t="s">
        <v>1345</v>
      </c>
      <c r="AN16" s="74" t="s">
        <v>93</v>
      </c>
      <c r="AO16" s="67" t="s">
        <v>94</v>
      </c>
      <c r="AP16" s="67">
        <v>15</v>
      </c>
      <c r="AQ16" s="67">
        <v>5</v>
      </c>
      <c r="AR16" s="67">
        <v>0</v>
      </c>
      <c r="AS16" s="67">
        <v>10</v>
      </c>
      <c r="AT16" s="67">
        <v>15</v>
      </c>
      <c r="AU16" s="67">
        <v>10</v>
      </c>
      <c r="AV16" s="67">
        <v>30</v>
      </c>
      <c r="AW16" s="67">
        <f t="shared" si="0"/>
        <v>85</v>
      </c>
      <c r="AX16" s="122" t="str">
        <f t="shared" si="2"/>
        <v>DISMINUYE DOS PUNTOS</v>
      </c>
      <c r="AY16" s="56">
        <f>AG16</f>
        <v>4</v>
      </c>
      <c r="AZ16" s="56" t="str">
        <f t="shared" si="3"/>
        <v>IMPROBABLE</v>
      </c>
      <c r="BA16" s="66">
        <f t="shared" si="4"/>
        <v>2</v>
      </c>
      <c r="BB16" s="104" t="str">
        <f t="shared" si="5"/>
        <v>CATASTRÓFICO</v>
      </c>
      <c r="BC16" s="56">
        <f t="shared" si="6"/>
        <v>5</v>
      </c>
      <c r="BD16" s="104" t="str">
        <f>IFERROR(VLOOKUP(CONCATENATE(BA16,BC16),'Fórmulas '!$J$47:$K$71,2,),"")</f>
        <v>EXTREMO</v>
      </c>
      <c r="BE16" s="69">
        <f t="shared" si="7"/>
        <v>10</v>
      </c>
      <c r="BF16" s="67" t="s">
        <v>98</v>
      </c>
      <c r="BG16" s="67" t="s">
        <v>635</v>
      </c>
      <c r="BH16" s="123" t="s">
        <v>1346</v>
      </c>
      <c r="BI16" s="75" t="s">
        <v>154</v>
      </c>
      <c r="BJ16" s="75" t="s">
        <v>1347</v>
      </c>
      <c r="BK16" s="75" t="s">
        <v>1348</v>
      </c>
      <c r="BL16" s="73" t="s">
        <v>1349</v>
      </c>
      <c r="BM16" s="72" t="s">
        <v>1348</v>
      </c>
      <c r="BN16" s="73" t="s">
        <v>1349</v>
      </c>
      <c r="BO16" s="72" t="s">
        <v>1348</v>
      </c>
      <c r="BP16" s="73" t="s">
        <v>1350</v>
      </c>
      <c r="BQ16" s="73" t="s">
        <v>1351</v>
      </c>
      <c r="BR16" s="73" t="s">
        <v>1352</v>
      </c>
    </row>
    <row r="17" spans="1:123" ht="200.45" customHeight="1">
      <c r="A17" s="69" t="s">
        <v>139</v>
      </c>
      <c r="B17" s="58" t="str">
        <f>VLOOKUP(A17,'Fórmulas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7" s="50" t="str">
        <f>VLOOKUP(A17,'Fórmulas '!$F$47:$G$66,2,FALSE)</f>
        <v>Subgerente de Altos Logros -  Jefe de Oficina de Medicina Deportiva</v>
      </c>
      <c r="D17" s="71" t="s">
        <v>1353</v>
      </c>
      <c r="E17" s="67" t="s">
        <v>83</v>
      </c>
      <c r="F17" s="67" t="s">
        <v>96</v>
      </c>
      <c r="G17" s="69" t="s">
        <v>96</v>
      </c>
      <c r="H17" s="69" t="s">
        <v>96</v>
      </c>
      <c r="I17" s="69" t="s">
        <v>84</v>
      </c>
      <c r="J17" s="72" t="s">
        <v>1354</v>
      </c>
      <c r="K17" s="73" t="s">
        <v>1355</v>
      </c>
      <c r="L17" s="67" t="s">
        <v>83</v>
      </c>
      <c r="M17" s="67" t="s">
        <v>83</v>
      </c>
      <c r="N17" s="67" t="s">
        <v>83</v>
      </c>
      <c r="O17" s="67" t="s">
        <v>146</v>
      </c>
      <c r="P17" s="67" t="s">
        <v>83</v>
      </c>
      <c r="Q17" s="67" t="s">
        <v>146</v>
      </c>
      <c r="R17" s="67" t="s">
        <v>146</v>
      </c>
      <c r="S17" s="67" t="s">
        <v>146</v>
      </c>
      <c r="T17" s="67" t="s">
        <v>96</v>
      </c>
      <c r="U17" s="67" t="s">
        <v>96</v>
      </c>
      <c r="V17" s="67" t="s">
        <v>146</v>
      </c>
      <c r="W17" s="67" t="s">
        <v>95</v>
      </c>
      <c r="X17" s="67" t="s">
        <v>146</v>
      </c>
      <c r="Y17" s="67" t="s">
        <v>146</v>
      </c>
      <c r="Z17" s="67" t="s">
        <v>146</v>
      </c>
      <c r="AA17" s="67" t="s">
        <v>146</v>
      </c>
      <c r="AB17" s="67" t="s">
        <v>146</v>
      </c>
      <c r="AC17" s="67" t="s">
        <v>146</v>
      </c>
      <c r="AD17" s="67" t="s">
        <v>146</v>
      </c>
      <c r="AE17" s="56">
        <f t="shared" si="1"/>
        <v>6</v>
      </c>
      <c r="AF17" s="67" t="s">
        <v>147</v>
      </c>
      <c r="AG17" s="56">
        <f>IFERROR(VLOOKUP(AF17,'Fórmulas '!$B$26:$C$30,2,0),"")</f>
        <v>4</v>
      </c>
      <c r="AH17" s="56" t="str">
        <f t="shared" si="8"/>
        <v>MAYOR</v>
      </c>
      <c r="AI17" s="66">
        <f>+IFERROR(VLOOKUP(AH17,'Fórmulas '!$E$28:$F$30,2,),"")</f>
        <v>4</v>
      </c>
      <c r="AJ17" s="67" t="str">
        <f>IFERROR(VLOOKUP(CONCATENATE(AG17,AI17),'Fórmulas '!$J$47:$K$71,2,),"")</f>
        <v>EXTREMO</v>
      </c>
      <c r="AK17" s="71" t="s">
        <v>1356</v>
      </c>
      <c r="AL17" s="74" t="s">
        <v>1344</v>
      </c>
      <c r="AM17" s="73" t="s">
        <v>1357</v>
      </c>
      <c r="AN17" s="67" t="s">
        <v>93</v>
      </c>
      <c r="AO17" s="67" t="s">
        <v>94</v>
      </c>
      <c r="AP17" s="67">
        <v>15</v>
      </c>
      <c r="AQ17" s="67">
        <v>5</v>
      </c>
      <c r="AR17" s="67">
        <v>0</v>
      </c>
      <c r="AS17" s="67">
        <v>10</v>
      </c>
      <c r="AT17" s="67">
        <v>15</v>
      </c>
      <c r="AU17" s="67">
        <v>10</v>
      </c>
      <c r="AV17" s="67">
        <v>30</v>
      </c>
      <c r="AW17" s="67">
        <f t="shared" si="0"/>
        <v>85</v>
      </c>
      <c r="AX17" s="122" t="str">
        <f t="shared" si="2"/>
        <v>DISMINUYE DOS PUNTOS</v>
      </c>
      <c r="AY17" s="56">
        <f>AG17</f>
        <v>4</v>
      </c>
      <c r="AZ17" s="56" t="str">
        <f t="shared" si="3"/>
        <v>IMPROBABLE</v>
      </c>
      <c r="BA17" s="66">
        <f t="shared" si="4"/>
        <v>2</v>
      </c>
      <c r="BB17" s="104" t="str">
        <f t="shared" si="5"/>
        <v>MAYOR</v>
      </c>
      <c r="BC17" s="56">
        <f t="shared" si="6"/>
        <v>4</v>
      </c>
      <c r="BD17" s="104" t="str">
        <f>IFERROR(VLOOKUP(CONCATENATE(BA17,BC17),'Fórmulas '!$J$47:$K$71,2,),"")</f>
        <v>ALTO</v>
      </c>
      <c r="BE17" s="69">
        <f t="shared" si="7"/>
        <v>8</v>
      </c>
      <c r="BF17" s="67" t="s">
        <v>98</v>
      </c>
      <c r="BG17" s="67" t="s">
        <v>876</v>
      </c>
      <c r="BH17" s="73" t="s">
        <v>1358</v>
      </c>
      <c r="BI17" s="73" t="s">
        <v>1359</v>
      </c>
      <c r="BJ17" s="73" t="s">
        <v>1360</v>
      </c>
      <c r="BK17" s="72" t="s">
        <v>1361</v>
      </c>
      <c r="BL17" s="73" t="s">
        <v>1362</v>
      </c>
      <c r="BM17" s="72" t="s">
        <v>1363</v>
      </c>
      <c r="BN17" s="73" t="s">
        <v>1362</v>
      </c>
      <c r="BO17" s="72" t="s">
        <v>1363</v>
      </c>
      <c r="BP17" s="73" t="s">
        <v>1364</v>
      </c>
      <c r="BQ17" s="73" t="s">
        <v>1351</v>
      </c>
      <c r="BR17" s="73" t="s">
        <v>1352</v>
      </c>
    </row>
    <row r="18" spans="1:123" ht="187.9" customHeight="1">
      <c r="A18" s="69" t="s">
        <v>139</v>
      </c>
      <c r="B18" s="58" t="str">
        <f>VLOOKUP(A18,'Fórmulas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8" s="50" t="str">
        <f>VLOOKUP(A18,'Fórmulas '!$F$47:$G$66,2,FALSE)</f>
        <v>Subgerente de Altos Logros -  Jefe de Oficina de Medicina Deportiva</v>
      </c>
      <c r="D18" s="71" t="s">
        <v>1365</v>
      </c>
      <c r="E18" s="67" t="s">
        <v>83</v>
      </c>
      <c r="F18" s="67" t="s">
        <v>83</v>
      </c>
      <c r="G18" s="69" t="s">
        <v>83</v>
      </c>
      <c r="H18" s="69" t="s">
        <v>83</v>
      </c>
      <c r="I18" s="69" t="s">
        <v>84</v>
      </c>
      <c r="J18" s="72" t="s">
        <v>1366</v>
      </c>
      <c r="K18" s="73" t="s">
        <v>1367</v>
      </c>
      <c r="L18" s="67" t="s">
        <v>83</v>
      </c>
      <c r="M18" s="67" t="s">
        <v>83</v>
      </c>
      <c r="N18" s="67" t="s">
        <v>83</v>
      </c>
      <c r="O18" s="67" t="s">
        <v>83</v>
      </c>
      <c r="P18" s="67" t="s">
        <v>83</v>
      </c>
      <c r="Q18" s="67" t="s">
        <v>83</v>
      </c>
      <c r="R18" s="67" t="s">
        <v>83</v>
      </c>
      <c r="S18" s="67" t="s">
        <v>83</v>
      </c>
      <c r="T18" s="67" t="s">
        <v>146</v>
      </c>
      <c r="U18" s="67" t="s">
        <v>83</v>
      </c>
      <c r="V18" s="67" t="s">
        <v>83</v>
      </c>
      <c r="W18" s="67" t="s">
        <v>83</v>
      </c>
      <c r="X18" s="67" t="s">
        <v>83</v>
      </c>
      <c r="Y18" s="67" t="s">
        <v>83</v>
      </c>
      <c r="Z18" s="67" t="s">
        <v>83</v>
      </c>
      <c r="AA18" s="67" t="s">
        <v>146</v>
      </c>
      <c r="AB18" s="67" t="s">
        <v>83</v>
      </c>
      <c r="AC18" s="67" t="s">
        <v>83</v>
      </c>
      <c r="AD18" s="67" t="s">
        <v>146</v>
      </c>
      <c r="AE18" s="56">
        <f t="shared" si="1"/>
        <v>16</v>
      </c>
      <c r="AF18" s="67" t="s">
        <v>88</v>
      </c>
      <c r="AG18" s="56">
        <f>IFERROR(VLOOKUP(AF18,'Fórmulas '!$B$26:$C$30,2,0),"")</f>
        <v>3</v>
      </c>
      <c r="AH18" s="56" t="str">
        <f t="shared" si="8"/>
        <v>CATASTRÓFICO</v>
      </c>
      <c r="AI18" s="66">
        <f>+IFERROR(VLOOKUP(AH18,'Fórmulas '!$E$28:$F$30,2,),"")</f>
        <v>5</v>
      </c>
      <c r="AJ18" s="67" t="str">
        <f>IFERROR(VLOOKUP(CONCATENATE(AG18,AI18),'Fórmulas '!$J$47:$K$71,2,),"")</f>
        <v>EXTREMO</v>
      </c>
      <c r="AK18" s="71" t="s">
        <v>1368</v>
      </c>
      <c r="AL18" s="72" t="s">
        <v>1369</v>
      </c>
      <c r="AM18" s="73" t="s">
        <v>1370</v>
      </c>
      <c r="AN18" s="67" t="s">
        <v>93</v>
      </c>
      <c r="AO18" s="67" t="s">
        <v>94</v>
      </c>
      <c r="AP18" s="67">
        <v>15</v>
      </c>
      <c r="AQ18" s="67">
        <v>5</v>
      </c>
      <c r="AR18" s="67">
        <v>0</v>
      </c>
      <c r="AS18" s="67">
        <v>10</v>
      </c>
      <c r="AT18" s="67">
        <v>15</v>
      </c>
      <c r="AU18" s="67">
        <v>10</v>
      </c>
      <c r="AV18" s="67">
        <v>30</v>
      </c>
      <c r="AW18" s="67">
        <f t="shared" si="0"/>
        <v>85</v>
      </c>
      <c r="AX18" s="122" t="str">
        <f t="shared" si="2"/>
        <v>DISMINUYE DOS PUNTOS</v>
      </c>
      <c r="AY18" s="56">
        <f>AG18</f>
        <v>3</v>
      </c>
      <c r="AZ18" s="56" t="str">
        <f t="shared" si="3"/>
        <v>RARA VEZ</v>
      </c>
      <c r="BA18" s="66">
        <f t="shared" si="4"/>
        <v>1</v>
      </c>
      <c r="BB18" s="104" t="str">
        <f t="shared" si="5"/>
        <v>CATASTRÓFICO</v>
      </c>
      <c r="BC18" s="56">
        <f t="shared" si="6"/>
        <v>5</v>
      </c>
      <c r="BD18" s="104" t="str">
        <f>IFERROR(VLOOKUP(CONCATENATE(BA18,BC18),'Fórmulas '!$J$47:$K$71,2,),"")</f>
        <v>ALTO</v>
      </c>
      <c r="BE18" s="69">
        <f t="shared" si="7"/>
        <v>5</v>
      </c>
      <c r="BF18" s="67" t="s">
        <v>98</v>
      </c>
      <c r="BG18" s="67" t="s">
        <v>690</v>
      </c>
      <c r="BH18" s="123" t="s">
        <v>1371</v>
      </c>
      <c r="BI18" s="75" t="s">
        <v>1372</v>
      </c>
      <c r="BJ18" s="73" t="s">
        <v>1373</v>
      </c>
      <c r="BK18" s="72" t="s">
        <v>1374</v>
      </c>
      <c r="BL18" s="72" t="s">
        <v>1375</v>
      </c>
      <c r="BM18" s="73" t="s">
        <v>1376</v>
      </c>
      <c r="BN18" s="72" t="s">
        <v>1375</v>
      </c>
      <c r="BO18" s="73" t="s">
        <v>1376</v>
      </c>
      <c r="BP18" s="73" t="s">
        <v>1377</v>
      </c>
      <c r="BQ18" s="72" t="s">
        <v>1378</v>
      </c>
      <c r="BR18" s="73" t="s">
        <v>1352</v>
      </c>
    </row>
    <row r="19" spans="1:123" ht="120" hidden="1">
      <c r="A19" s="78" t="s">
        <v>171</v>
      </c>
      <c r="B19" s="58" t="str">
        <f>VLOOKUP(A19,'Fórmulas '!$B$47:$C$66,2,FALSE)</f>
        <v> Fomentar la práctica del deporte, la educación física y la recreación en el departamento de Antioquia a través del diseño y acompañamiento de programas y proyectos orientados a la población en general y grupos especiales.</v>
      </c>
      <c r="C19" s="50" t="str">
        <f>VLOOKUP(A19,'Fórmulas '!$F$47:$G$66,2,FALSE)</f>
        <v>Subgerente de Fomento y Desarrollo Deportivo</v>
      </c>
      <c r="D19" s="71" t="s">
        <v>1379</v>
      </c>
      <c r="E19" s="80" t="s">
        <v>83</v>
      </c>
      <c r="F19" s="80" t="s">
        <v>83</v>
      </c>
      <c r="G19" s="79" t="s">
        <v>83</v>
      </c>
      <c r="H19" s="79" t="s">
        <v>83</v>
      </c>
      <c r="I19" s="79" t="s">
        <v>84</v>
      </c>
      <c r="J19" s="79" t="s">
        <v>1380</v>
      </c>
      <c r="K19" s="79" t="s">
        <v>1381</v>
      </c>
      <c r="L19" s="160" t="s">
        <v>87</v>
      </c>
      <c r="M19" s="160" t="s">
        <v>83</v>
      </c>
      <c r="N19" s="160" t="s">
        <v>83</v>
      </c>
      <c r="O19" s="160" t="s">
        <v>83</v>
      </c>
      <c r="P19" s="160" t="s">
        <v>83</v>
      </c>
      <c r="Q19" s="160" t="s">
        <v>87</v>
      </c>
      <c r="R19" s="160" t="s">
        <v>83</v>
      </c>
      <c r="S19" s="160" t="s">
        <v>83</v>
      </c>
      <c r="T19" s="160" t="s">
        <v>87</v>
      </c>
      <c r="U19" s="160" t="s">
        <v>83</v>
      </c>
      <c r="V19" s="80" t="s">
        <v>83</v>
      </c>
      <c r="W19" s="80" t="s">
        <v>83</v>
      </c>
      <c r="X19" s="80" t="s">
        <v>83</v>
      </c>
      <c r="Y19" s="80" t="s">
        <v>83</v>
      </c>
      <c r="Z19" s="80" t="s">
        <v>83</v>
      </c>
      <c r="AA19" s="80" t="s">
        <v>87</v>
      </c>
      <c r="AB19" s="80" t="s">
        <v>83</v>
      </c>
      <c r="AC19" s="80" t="s">
        <v>83</v>
      </c>
      <c r="AD19" s="80" t="s">
        <v>87</v>
      </c>
      <c r="AE19" s="56">
        <f t="shared" si="1"/>
        <v>14</v>
      </c>
      <c r="AF19" s="80" t="s">
        <v>88</v>
      </c>
      <c r="AG19" s="56">
        <f>IFERROR(VLOOKUP(AF19,'Fórmulas '!$B$26:$C$30,2,0),"")</f>
        <v>3</v>
      </c>
      <c r="AH19" s="56" t="str">
        <f t="shared" si="8"/>
        <v>CATASTRÓFICO</v>
      </c>
      <c r="AI19" s="66">
        <f>+IFERROR(VLOOKUP(AH19,'Fórmulas '!$E$28:$F$30,2,),"")</f>
        <v>5</v>
      </c>
      <c r="AJ19" s="67" t="str">
        <f>IFERROR(VLOOKUP(CONCATENATE(AG19,AI19),'Fórmulas '!$J$47:$K$71,2,),"")</f>
        <v>EXTREMO</v>
      </c>
      <c r="AK19" s="116" t="s">
        <v>1382</v>
      </c>
      <c r="AL19" s="79" t="s">
        <v>1383</v>
      </c>
      <c r="AM19" s="79" t="s">
        <v>1384</v>
      </c>
      <c r="AN19" s="80" t="s">
        <v>1385</v>
      </c>
      <c r="AO19" s="80" t="s">
        <v>94</v>
      </c>
      <c r="AP19" s="80">
        <v>0</v>
      </c>
      <c r="AQ19" s="80">
        <v>5</v>
      </c>
      <c r="AR19" s="80">
        <v>15</v>
      </c>
      <c r="AS19" s="80">
        <v>0</v>
      </c>
      <c r="AT19" s="80">
        <v>15</v>
      </c>
      <c r="AU19" s="80">
        <v>10</v>
      </c>
      <c r="AV19" s="80">
        <v>30</v>
      </c>
      <c r="AW19" s="80">
        <v>75</v>
      </c>
      <c r="AX19" s="122" t="str">
        <f t="shared" si="2"/>
        <v>DISMINUYE UN PUNTO</v>
      </c>
      <c r="AY19" s="56">
        <v>3</v>
      </c>
      <c r="AZ19" s="56" t="str">
        <f t="shared" si="3"/>
        <v>IMPROBABLE</v>
      </c>
      <c r="BA19" s="66">
        <f t="shared" si="4"/>
        <v>2</v>
      </c>
      <c r="BB19" s="104" t="str">
        <f t="shared" si="5"/>
        <v>CATASTRÓFICO</v>
      </c>
      <c r="BC19" s="56">
        <f t="shared" si="6"/>
        <v>5</v>
      </c>
      <c r="BD19" s="104" t="str">
        <f>IFERROR(VLOOKUP(CONCATENATE(BA19,BC19),'Fórmulas '!$J$47:$K$71,2,),"")</f>
        <v>EXTREMO</v>
      </c>
      <c r="BE19" s="79">
        <v>9</v>
      </c>
      <c r="BF19" s="80" t="s">
        <v>98</v>
      </c>
      <c r="BG19" s="80" t="s">
        <v>1012</v>
      </c>
      <c r="BH19" s="124" t="s">
        <v>183</v>
      </c>
      <c r="BI19" s="79" t="s">
        <v>184</v>
      </c>
      <c r="BJ19" s="80" t="s">
        <v>1386</v>
      </c>
      <c r="BK19" s="80" t="s">
        <v>1387</v>
      </c>
      <c r="BL19" s="162" t="s">
        <v>1386</v>
      </c>
      <c r="BM19" s="161" t="s">
        <v>1387</v>
      </c>
      <c r="BN19" s="79" t="s">
        <v>1388</v>
      </c>
      <c r="BO19" s="79" t="s">
        <v>1388</v>
      </c>
      <c r="BP19" s="80" t="s">
        <v>1388</v>
      </c>
      <c r="BQ19" s="80" t="s">
        <v>1388</v>
      </c>
      <c r="BR19" s="80" t="s">
        <v>1388</v>
      </c>
    </row>
    <row r="20" spans="1:123" ht="209.45" hidden="1" customHeight="1">
      <c r="A20" s="67" t="s">
        <v>200</v>
      </c>
      <c r="B20" s="51" t="str">
        <f>VLOOKUP(A20,'Fórmulas '!$B$47:$C$66,2,FALSE)</f>
        <v>Promocionar la salud y prevenir la enfermedad mediante de la práctica de la actividad física.  El proceso está dirigido a los municipios y corregimientos del Departamento, para brindar una opción de lucha contra el sedentarismo, el tabaquismo y la inadecuada alimentación.</v>
      </c>
      <c r="C20" s="50" t="str">
        <f>VLOOKUP(A20,'Fórmulas '!$F$47:$G$66,2,FALSE)</f>
        <v>Coordinador Programa Por su Salud Muévase Pues</v>
      </c>
      <c r="D20" s="71" t="s">
        <v>1389</v>
      </c>
      <c r="E20" s="67" t="s">
        <v>83</v>
      </c>
      <c r="F20" s="67" t="s">
        <v>83</v>
      </c>
      <c r="G20" s="69" t="s">
        <v>83</v>
      </c>
      <c r="H20" s="69" t="s">
        <v>83</v>
      </c>
      <c r="I20" s="69" t="s">
        <v>84</v>
      </c>
      <c r="J20" s="72" t="s">
        <v>1390</v>
      </c>
      <c r="K20" s="73" t="s">
        <v>1391</v>
      </c>
      <c r="L20" s="67" t="s">
        <v>83</v>
      </c>
      <c r="M20" s="67" t="s">
        <v>83</v>
      </c>
      <c r="N20" s="67" t="s">
        <v>83</v>
      </c>
      <c r="O20" s="67" t="s">
        <v>83</v>
      </c>
      <c r="P20" s="67" t="s">
        <v>83</v>
      </c>
      <c r="Q20" s="67" t="s">
        <v>87</v>
      </c>
      <c r="R20" s="67" t="s">
        <v>83</v>
      </c>
      <c r="S20" s="67" t="s">
        <v>87</v>
      </c>
      <c r="T20" s="67" t="s">
        <v>87</v>
      </c>
      <c r="U20" s="67" t="s">
        <v>83</v>
      </c>
      <c r="V20" s="67" t="s">
        <v>83</v>
      </c>
      <c r="W20" s="67" t="s">
        <v>83</v>
      </c>
      <c r="X20" s="67" t="s">
        <v>83</v>
      </c>
      <c r="Y20" s="67" t="s">
        <v>83</v>
      </c>
      <c r="Z20" s="67" t="s">
        <v>83</v>
      </c>
      <c r="AA20" s="67" t="s">
        <v>87</v>
      </c>
      <c r="AB20" s="67" t="s">
        <v>83</v>
      </c>
      <c r="AC20" s="67" t="s">
        <v>83</v>
      </c>
      <c r="AD20" s="67" t="s">
        <v>87</v>
      </c>
      <c r="AE20" s="163">
        <f t="shared" si="1"/>
        <v>14</v>
      </c>
      <c r="AF20" s="67" t="s">
        <v>147</v>
      </c>
      <c r="AG20" s="163">
        <f>IFERROR(VLOOKUP(AF20,'Fórmulas '!$B$26:$C$30,2,0),"")</f>
        <v>4</v>
      </c>
      <c r="AH20" s="163" t="str">
        <f t="shared" si="8"/>
        <v>CATASTRÓFICO</v>
      </c>
      <c r="AI20" s="10">
        <f>+IFERROR(VLOOKUP(AH20,'Fórmulas '!$E$28:$F$30,2,),"")</f>
        <v>5</v>
      </c>
      <c r="AJ20" s="67" t="str">
        <f>IFERROR(VLOOKUP(CONCATENATE(AG20,AI20),'Fórmulas '!$J$47:$K$71,2,),"")</f>
        <v>EXTREMO</v>
      </c>
      <c r="AK20" s="71" t="s">
        <v>1392</v>
      </c>
      <c r="AL20" s="73" t="s">
        <v>1393</v>
      </c>
      <c r="AM20" s="73" t="s">
        <v>1394</v>
      </c>
      <c r="AN20" s="67" t="s">
        <v>93</v>
      </c>
      <c r="AO20" s="67" t="s">
        <v>94</v>
      </c>
      <c r="AP20" s="67">
        <v>0</v>
      </c>
      <c r="AQ20" s="67">
        <v>5</v>
      </c>
      <c r="AR20" s="67">
        <v>0</v>
      </c>
      <c r="AS20" s="67">
        <v>10</v>
      </c>
      <c r="AT20" s="67">
        <v>15</v>
      </c>
      <c r="AU20" s="67">
        <v>0</v>
      </c>
      <c r="AV20" s="67">
        <v>0</v>
      </c>
      <c r="AW20" s="67">
        <f>SUM(AP20:AV20)</f>
        <v>30</v>
      </c>
      <c r="AX20" s="164" t="str">
        <f t="shared" si="2"/>
        <v>DISMINUYE CERO PUNTOS</v>
      </c>
      <c r="AY20" s="163">
        <f>AG20</f>
        <v>4</v>
      </c>
      <c r="AZ20" s="163" t="str">
        <f t="shared" si="3"/>
        <v>PROBABLE'</v>
      </c>
      <c r="BA20" s="10">
        <f t="shared" si="4"/>
        <v>4</v>
      </c>
      <c r="BB20" s="64" t="str">
        <f t="shared" si="5"/>
        <v>CATASTRÓFICO</v>
      </c>
      <c r="BC20" s="163">
        <f t="shared" si="6"/>
        <v>5</v>
      </c>
      <c r="BD20" s="64" t="str">
        <f>IFERROR(VLOOKUP(CONCATENATE(BA20,BC20),'Fórmulas '!$J$47:$K$71,2,),"")</f>
        <v>EXTREMO</v>
      </c>
      <c r="BE20" s="69">
        <f>IFERROR(BC20*BA20,"")</f>
        <v>20</v>
      </c>
      <c r="BF20" s="67" t="s">
        <v>98</v>
      </c>
      <c r="BG20" s="67" t="s">
        <v>1012</v>
      </c>
      <c r="BH20" s="73" t="s">
        <v>1395</v>
      </c>
      <c r="BI20" s="72" t="s">
        <v>1396</v>
      </c>
      <c r="BJ20" s="72" t="s">
        <v>1397</v>
      </c>
      <c r="BK20" s="72" t="s">
        <v>1306</v>
      </c>
      <c r="BL20" s="70" t="s">
        <v>1397</v>
      </c>
      <c r="BM20" s="165" t="s">
        <v>1398</v>
      </c>
      <c r="BN20" s="70" t="s">
        <v>1397</v>
      </c>
      <c r="BO20" s="165" t="s">
        <v>1398</v>
      </c>
      <c r="BP20" s="79" t="s">
        <v>1399</v>
      </c>
      <c r="BQ20" s="79" t="s">
        <v>1400</v>
      </c>
      <c r="BR20" s="70" t="s">
        <v>1401</v>
      </c>
    </row>
    <row r="21" spans="1:123" s="22" customFormat="1" ht="135" hidden="1">
      <c r="A21" s="50" t="s">
        <v>257</v>
      </c>
      <c r="B21" s="58" t="str">
        <f>VLOOKUP(A21,'Fórmulas '!$B$47:$C$66,2,FALSE)</f>
        <v>Apoyar el desarrollo eficiente de los procesos internos, mediante la administración de los bienes y prestación de los servicios internos requeridos.</v>
      </c>
      <c r="C21" s="50" t="str">
        <f>VLOOKUP(A21,'Fórmulas '!$F$47:$G$66,2,FALSE)</f>
        <v>Coordinador Equipo Administrativo</v>
      </c>
      <c r="D21" s="90" t="s">
        <v>1402</v>
      </c>
      <c r="E21" s="50" t="s">
        <v>83</v>
      </c>
      <c r="F21" s="50" t="s">
        <v>83</v>
      </c>
      <c r="G21" s="50" t="s">
        <v>83</v>
      </c>
      <c r="H21" s="50" t="s">
        <v>83</v>
      </c>
      <c r="I21" s="50" t="s">
        <v>84</v>
      </c>
      <c r="J21" s="50" t="s">
        <v>262</v>
      </c>
      <c r="K21" s="50" t="s">
        <v>263</v>
      </c>
      <c r="L21" s="50" t="s">
        <v>83</v>
      </c>
      <c r="M21" s="50" t="s">
        <v>83</v>
      </c>
      <c r="N21" s="50" t="s">
        <v>83</v>
      </c>
      <c r="O21" s="50" t="s">
        <v>83</v>
      </c>
      <c r="P21" s="50" t="s">
        <v>83</v>
      </c>
      <c r="Q21" s="50" t="s">
        <v>83</v>
      </c>
      <c r="R21" s="50" t="s">
        <v>83</v>
      </c>
      <c r="S21" s="50" t="s">
        <v>146</v>
      </c>
      <c r="T21" s="50" t="s">
        <v>83</v>
      </c>
      <c r="U21" s="50" t="s">
        <v>83</v>
      </c>
      <c r="V21" s="50" t="s">
        <v>83</v>
      </c>
      <c r="W21" s="50" t="s">
        <v>83</v>
      </c>
      <c r="X21" s="50" t="s">
        <v>83</v>
      </c>
      <c r="Y21" s="50" t="s">
        <v>83</v>
      </c>
      <c r="Z21" s="50" t="s">
        <v>83</v>
      </c>
      <c r="AA21" s="50" t="s">
        <v>146</v>
      </c>
      <c r="AB21" s="50" t="s">
        <v>83</v>
      </c>
      <c r="AC21" s="50" t="s">
        <v>146</v>
      </c>
      <c r="AD21" s="50" t="s">
        <v>146</v>
      </c>
      <c r="AE21" s="56">
        <f t="shared" si="1"/>
        <v>15</v>
      </c>
      <c r="AF21" s="50" t="s">
        <v>88</v>
      </c>
      <c r="AG21" s="56">
        <f>IFERROR(VLOOKUP(AF21,'Fórmulas '!$B$26:$C$30,2,0),"")</f>
        <v>3</v>
      </c>
      <c r="AH21" s="56" t="str">
        <f t="shared" si="8"/>
        <v>CATASTRÓFICO</v>
      </c>
      <c r="AI21" s="66">
        <f>+IFERROR(VLOOKUP(AH21,'Fórmulas '!$E$28:$F$30,2,),"")</f>
        <v>5</v>
      </c>
      <c r="AJ21" s="67" t="str">
        <f>IFERROR(VLOOKUP(CONCATENATE(AG21,AI21),'Fórmulas '!$J$47:$K$71,2,),"")</f>
        <v>EXTREMO</v>
      </c>
      <c r="AK21" s="110" t="s">
        <v>1403</v>
      </c>
      <c r="AL21" s="50" t="s">
        <v>265</v>
      </c>
      <c r="AM21" s="50" t="s">
        <v>266</v>
      </c>
      <c r="AN21" s="50" t="s">
        <v>93</v>
      </c>
      <c r="AO21" s="50" t="s">
        <v>1404</v>
      </c>
      <c r="AP21" s="50">
        <v>15</v>
      </c>
      <c r="AQ21" s="50">
        <v>5</v>
      </c>
      <c r="AR21" s="50">
        <v>0</v>
      </c>
      <c r="AS21" s="50">
        <v>10</v>
      </c>
      <c r="AT21" s="50">
        <v>15</v>
      </c>
      <c r="AU21" s="50">
        <v>10</v>
      </c>
      <c r="AV21" s="50">
        <v>30</v>
      </c>
      <c r="AW21" s="50">
        <v>85</v>
      </c>
      <c r="AX21" s="122" t="str">
        <f t="shared" si="2"/>
        <v>DISMINUYE DOS PUNTOS</v>
      </c>
      <c r="AY21" s="56">
        <v>3</v>
      </c>
      <c r="AZ21" s="56" t="str">
        <f t="shared" si="3"/>
        <v>RARA VEZ</v>
      </c>
      <c r="BA21" s="66">
        <f t="shared" si="4"/>
        <v>1</v>
      </c>
      <c r="BB21" s="104" t="str">
        <f t="shared" si="5"/>
        <v>CATASTRÓFICO</v>
      </c>
      <c r="BC21" s="56">
        <f t="shared" si="6"/>
        <v>5</v>
      </c>
      <c r="BD21" s="104" t="str">
        <f>IFERROR(VLOOKUP(CONCATENATE(BA21,BC21),'Fórmulas '!$J$47:$K$71,2,),"")</f>
        <v>ALTO</v>
      </c>
      <c r="BE21" s="50">
        <v>6</v>
      </c>
      <c r="BF21" s="50" t="s">
        <v>98</v>
      </c>
      <c r="BG21" s="50" t="s">
        <v>268</v>
      </c>
      <c r="BH21" s="51" t="s">
        <v>269</v>
      </c>
      <c r="BI21" s="50" t="s">
        <v>270</v>
      </c>
      <c r="BJ21" s="50" t="s">
        <v>1405</v>
      </c>
      <c r="BK21" s="9" t="s">
        <v>1406</v>
      </c>
      <c r="BL21" s="154" t="s">
        <v>1405</v>
      </c>
      <c r="BM21" s="170" t="s">
        <v>1406</v>
      </c>
      <c r="BP21" s="154" t="s">
        <v>1407</v>
      </c>
      <c r="BQ21" s="154" t="s">
        <v>1408</v>
      </c>
      <c r="BR21" s="175" t="s">
        <v>988</v>
      </c>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row>
    <row r="22" spans="1:123" s="22" customFormat="1" ht="180" hidden="1">
      <c r="A22" s="50" t="s">
        <v>257</v>
      </c>
      <c r="B22" s="58" t="str">
        <f>VLOOKUP(A22,'Fórmulas '!$B$47:$C$66,2,FALSE)</f>
        <v>Apoyar el desarrollo eficiente de los procesos internos, mediante la administración de los bienes y prestación de los servicios internos requeridos.</v>
      </c>
      <c r="C22" s="50" t="str">
        <f>VLOOKUP(A22,'Fórmulas '!$F$47:$G$66,2,FALSE)</f>
        <v>Coordinador Equipo Administrativo</v>
      </c>
      <c r="D22" s="90" t="s">
        <v>1409</v>
      </c>
      <c r="E22" s="50" t="s">
        <v>83</v>
      </c>
      <c r="F22" s="50" t="s">
        <v>83</v>
      </c>
      <c r="G22" s="50" t="s">
        <v>83</v>
      </c>
      <c r="H22" s="50" t="s">
        <v>83</v>
      </c>
      <c r="I22" s="50" t="s">
        <v>84</v>
      </c>
      <c r="J22" s="50" t="s">
        <v>275</v>
      </c>
      <c r="K22" s="50" t="s">
        <v>263</v>
      </c>
      <c r="L22" s="50" t="s">
        <v>83</v>
      </c>
      <c r="M22" s="50" t="s">
        <v>83</v>
      </c>
      <c r="N22" s="50" t="s">
        <v>83</v>
      </c>
      <c r="O22" s="50" t="s">
        <v>83</v>
      </c>
      <c r="P22" s="50" t="s">
        <v>83</v>
      </c>
      <c r="Q22" s="50" t="s">
        <v>83</v>
      </c>
      <c r="R22" s="50" t="s">
        <v>83</v>
      </c>
      <c r="S22" s="50" t="s">
        <v>146</v>
      </c>
      <c r="T22" s="50" t="s">
        <v>83</v>
      </c>
      <c r="U22" s="50" t="s">
        <v>83</v>
      </c>
      <c r="V22" s="50" t="s">
        <v>83</v>
      </c>
      <c r="W22" s="50" t="s">
        <v>83</v>
      </c>
      <c r="X22" s="50" t="s">
        <v>83</v>
      </c>
      <c r="Y22" s="50" t="s">
        <v>83</v>
      </c>
      <c r="Z22" s="50" t="s">
        <v>83</v>
      </c>
      <c r="AA22" s="50" t="s">
        <v>146</v>
      </c>
      <c r="AB22" s="50" t="s">
        <v>83</v>
      </c>
      <c r="AC22" s="50" t="s">
        <v>146</v>
      </c>
      <c r="AD22" s="50" t="s">
        <v>146</v>
      </c>
      <c r="AE22" s="56">
        <f t="shared" si="1"/>
        <v>15</v>
      </c>
      <c r="AF22" s="50" t="s">
        <v>88</v>
      </c>
      <c r="AG22" s="56">
        <f>IFERROR(VLOOKUP(AF22,'Fórmulas '!$B$26:$C$30,2,0),"")</f>
        <v>3</v>
      </c>
      <c r="AH22" s="56" t="str">
        <f t="shared" si="8"/>
        <v>CATASTRÓFICO</v>
      </c>
      <c r="AI22" s="66">
        <f>+IFERROR(VLOOKUP(AH22,'Fórmulas '!$E$28:$F$30,2,),"")</f>
        <v>5</v>
      </c>
      <c r="AJ22" s="67" t="str">
        <f>IFERROR(VLOOKUP(CONCATENATE(AG22,AI22),'Fórmulas '!$J$47:$K$71,2,),"")</f>
        <v>EXTREMO</v>
      </c>
      <c r="AK22" s="110" t="s">
        <v>1410</v>
      </c>
      <c r="AL22" s="50" t="s">
        <v>277</v>
      </c>
      <c r="AM22" s="50" t="s">
        <v>1411</v>
      </c>
      <c r="AN22" s="50" t="s">
        <v>93</v>
      </c>
      <c r="AO22" s="50" t="s">
        <v>94</v>
      </c>
      <c r="AP22" s="50">
        <v>15</v>
      </c>
      <c r="AQ22" s="50">
        <v>5</v>
      </c>
      <c r="AR22" s="50">
        <v>0</v>
      </c>
      <c r="AS22" s="50">
        <v>10</v>
      </c>
      <c r="AT22" s="50">
        <v>15</v>
      </c>
      <c r="AU22" s="50">
        <v>10</v>
      </c>
      <c r="AV22" s="50">
        <v>30</v>
      </c>
      <c r="AW22" s="50">
        <v>85</v>
      </c>
      <c r="AX22" s="122" t="str">
        <f t="shared" si="2"/>
        <v>DISMINUYE DOS PUNTOS</v>
      </c>
      <c r="AY22" s="56">
        <v>3</v>
      </c>
      <c r="AZ22" s="56" t="str">
        <f t="shared" si="3"/>
        <v>RARA VEZ</v>
      </c>
      <c r="BA22" s="66">
        <f t="shared" si="4"/>
        <v>1</v>
      </c>
      <c r="BB22" s="104" t="str">
        <f t="shared" si="5"/>
        <v>CATASTRÓFICO</v>
      </c>
      <c r="BC22" s="56">
        <f t="shared" si="6"/>
        <v>5</v>
      </c>
      <c r="BD22" s="104" t="str">
        <f>IFERROR(VLOOKUP(CONCATENATE(BA22,BC22),'Fórmulas '!$J$47:$K$71,2,),"")</f>
        <v>ALTO</v>
      </c>
      <c r="BE22" s="50">
        <v>6</v>
      </c>
      <c r="BF22" s="50" t="s">
        <v>98</v>
      </c>
      <c r="BG22" s="50" t="s">
        <v>593</v>
      </c>
      <c r="BH22" s="51" t="s">
        <v>279</v>
      </c>
      <c r="BI22" s="50" t="s">
        <v>280</v>
      </c>
      <c r="BJ22" s="50" t="s">
        <v>1405</v>
      </c>
      <c r="BK22" s="9" t="s">
        <v>1406</v>
      </c>
      <c r="BL22" s="172" t="s">
        <v>1405</v>
      </c>
      <c r="BM22" s="173" t="s">
        <v>1406</v>
      </c>
      <c r="BP22" s="154" t="s">
        <v>1412</v>
      </c>
      <c r="BQ22" s="174" t="s">
        <v>1413</v>
      </c>
      <c r="BR22" s="175" t="s">
        <v>988</v>
      </c>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row>
    <row r="23" spans="1:123" s="22" customFormat="1" ht="90" hidden="1">
      <c r="A23" s="50" t="s">
        <v>257</v>
      </c>
      <c r="B23" s="58" t="str">
        <f>VLOOKUP(A23,'Fórmulas '!$B$47:$C$66,2,FALSE)</f>
        <v>Apoyar el desarrollo eficiente de los procesos internos, mediante la administración de los bienes y prestación de los servicios internos requeridos.</v>
      </c>
      <c r="C23" s="50" t="str">
        <f>VLOOKUP(A23,'Fórmulas '!$F$47:$G$66,2,FALSE)</f>
        <v>Coordinador Equipo Administrativo</v>
      </c>
      <c r="D23" s="90" t="s">
        <v>1414</v>
      </c>
      <c r="E23" s="50" t="s">
        <v>83</v>
      </c>
      <c r="F23" s="50" t="s">
        <v>83</v>
      </c>
      <c r="G23" s="50" t="s">
        <v>83</v>
      </c>
      <c r="H23" s="50" t="s">
        <v>83</v>
      </c>
      <c r="I23" s="50" t="s">
        <v>84</v>
      </c>
      <c r="J23" s="50" t="s">
        <v>285</v>
      </c>
      <c r="K23" s="50" t="s">
        <v>263</v>
      </c>
      <c r="L23" s="50" t="s">
        <v>83</v>
      </c>
      <c r="M23" s="50" t="s">
        <v>83</v>
      </c>
      <c r="N23" s="50" t="s">
        <v>83</v>
      </c>
      <c r="O23" s="50" t="s">
        <v>83</v>
      </c>
      <c r="P23" s="50" t="s">
        <v>83</v>
      </c>
      <c r="Q23" s="50" t="s">
        <v>83</v>
      </c>
      <c r="R23" s="50" t="s">
        <v>83</v>
      </c>
      <c r="S23" s="50" t="s">
        <v>146</v>
      </c>
      <c r="T23" s="50" t="s">
        <v>83</v>
      </c>
      <c r="U23" s="50" t="s">
        <v>83</v>
      </c>
      <c r="V23" s="50" t="s">
        <v>83</v>
      </c>
      <c r="W23" s="50" t="s">
        <v>83</v>
      </c>
      <c r="X23" s="50" t="s">
        <v>83</v>
      </c>
      <c r="Y23" s="50" t="s">
        <v>83</v>
      </c>
      <c r="Z23" s="50" t="s">
        <v>83</v>
      </c>
      <c r="AA23" s="50" t="s">
        <v>146</v>
      </c>
      <c r="AB23" s="50" t="s">
        <v>83</v>
      </c>
      <c r="AC23" s="50" t="s">
        <v>146</v>
      </c>
      <c r="AD23" s="50" t="s">
        <v>146</v>
      </c>
      <c r="AE23" s="56">
        <f t="shared" si="1"/>
        <v>15</v>
      </c>
      <c r="AF23" s="50" t="s">
        <v>88</v>
      </c>
      <c r="AG23" s="56">
        <f>IFERROR(VLOOKUP(AF23,'Fórmulas '!$B$26:$C$30,2,0),"")</f>
        <v>3</v>
      </c>
      <c r="AH23" s="56" t="str">
        <f t="shared" si="8"/>
        <v>CATASTRÓFICO</v>
      </c>
      <c r="AI23" s="66">
        <f>+IFERROR(VLOOKUP(AH23,'Fórmulas '!$E$28:$F$30,2,),"")</f>
        <v>5</v>
      </c>
      <c r="AJ23" s="67" t="str">
        <f>IFERROR(VLOOKUP(CONCATENATE(AG23,AI23),'Fórmulas '!$J$47:$K$71,2,),"")</f>
        <v>EXTREMO</v>
      </c>
      <c r="AK23" s="110" t="s">
        <v>1415</v>
      </c>
      <c r="AL23" s="50" t="s">
        <v>287</v>
      </c>
      <c r="AM23" s="50" t="s">
        <v>288</v>
      </c>
      <c r="AN23" s="50" t="s">
        <v>93</v>
      </c>
      <c r="AO23" s="50" t="s">
        <v>94</v>
      </c>
      <c r="AP23" s="50">
        <v>15</v>
      </c>
      <c r="AQ23" s="50">
        <v>5</v>
      </c>
      <c r="AR23" s="50">
        <v>0</v>
      </c>
      <c r="AS23" s="50">
        <v>10</v>
      </c>
      <c r="AT23" s="50">
        <v>15</v>
      </c>
      <c r="AU23" s="50">
        <v>10</v>
      </c>
      <c r="AV23" s="50">
        <v>30</v>
      </c>
      <c r="AW23" s="50">
        <v>85</v>
      </c>
      <c r="AX23" s="122" t="str">
        <f t="shared" si="2"/>
        <v>DISMINUYE DOS PUNTOS</v>
      </c>
      <c r="AY23" s="56">
        <v>3</v>
      </c>
      <c r="AZ23" s="56" t="str">
        <f t="shared" si="3"/>
        <v>RARA VEZ</v>
      </c>
      <c r="BA23" s="66">
        <f t="shared" si="4"/>
        <v>1</v>
      </c>
      <c r="BB23" s="104" t="str">
        <f t="shared" si="5"/>
        <v>CATASTRÓFICO</v>
      </c>
      <c r="BC23" s="56">
        <f t="shared" si="6"/>
        <v>5</v>
      </c>
      <c r="BD23" s="104" t="str">
        <f>IFERROR(VLOOKUP(CONCATENATE(BA23,BC23),'Fórmulas '!$J$47:$K$71,2,),"")</f>
        <v>ALTO</v>
      </c>
      <c r="BE23" s="50">
        <v>6</v>
      </c>
      <c r="BF23" s="50" t="s">
        <v>98</v>
      </c>
      <c r="BG23" s="50" t="s">
        <v>635</v>
      </c>
      <c r="BH23" s="51" t="s">
        <v>279</v>
      </c>
      <c r="BI23" s="50" t="s">
        <v>289</v>
      </c>
      <c r="BJ23" s="50" t="s">
        <v>1405</v>
      </c>
      <c r="BK23" s="9" t="s">
        <v>1416</v>
      </c>
      <c r="BL23" s="172" t="s">
        <v>1405</v>
      </c>
      <c r="BM23" s="173" t="s">
        <v>1406</v>
      </c>
      <c r="BP23" s="154" t="s">
        <v>1417</v>
      </c>
      <c r="BQ23" s="174" t="s">
        <v>988</v>
      </c>
      <c r="BR23" s="175" t="s">
        <v>988</v>
      </c>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row>
    <row r="24" spans="1:123" ht="210" hidden="1">
      <c r="A24" s="50" t="s">
        <v>293</v>
      </c>
      <c r="B24" s="58" t="str">
        <f>VLOOKUP(A24,'Fórmulas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24" s="50" t="str">
        <f>VLOOKUP(A24,'Fórmulas '!$F$47:$G$66,2,FALSE)</f>
        <v>Jefe de Oficina Jurídica</v>
      </c>
      <c r="D24" s="90" t="s">
        <v>1418</v>
      </c>
      <c r="E24" s="50" t="s">
        <v>96</v>
      </c>
      <c r="F24" s="50" t="s">
        <v>96</v>
      </c>
      <c r="G24" s="50" t="s">
        <v>96</v>
      </c>
      <c r="H24" s="50" t="s">
        <v>96</v>
      </c>
      <c r="I24" s="50" t="s">
        <v>84</v>
      </c>
      <c r="J24" s="50" t="s">
        <v>298</v>
      </c>
      <c r="K24" s="50" t="s">
        <v>299</v>
      </c>
      <c r="L24" s="50" t="s">
        <v>96</v>
      </c>
      <c r="M24" s="50" t="s">
        <v>96</v>
      </c>
      <c r="N24" s="50" t="s">
        <v>96</v>
      </c>
      <c r="O24" s="50" t="s">
        <v>96</v>
      </c>
      <c r="P24" s="50" t="s">
        <v>96</v>
      </c>
      <c r="Q24" s="50" t="s">
        <v>96</v>
      </c>
      <c r="R24" s="50" t="s">
        <v>96</v>
      </c>
      <c r="S24" s="50" t="s">
        <v>96</v>
      </c>
      <c r="T24" s="50" t="s">
        <v>96</v>
      </c>
      <c r="U24" s="50" t="s">
        <v>96</v>
      </c>
      <c r="V24" s="50" t="s">
        <v>96</v>
      </c>
      <c r="W24" s="50" t="s">
        <v>96</v>
      </c>
      <c r="X24" s="50" t="s">
        <v>96</v>
      </c>
      <c r="Y24" s="50" t="s">
        <v>96</v>
      </c>
      <c r="Z24" s="50" t="s">
        <v>96</v>
      </c>
      <c r="AA24" s="50" t="s">
        <v>95</v>
      </c>
      <c r="AB24" s="50" t="s">
        <v>96</v>
      </c>
      <c r="AC24" s="50" t="s">
        <v>96</v>
      </c>
      <c r="AD24" s="50" t="s">
        <v>95</v>
      </c>
      <c r="AE24" s="56">
        <f t="shared" si="1"/>
        <v>17</v>
      </c>
      <c r="AF24" s="50" t="s">
        <v>147</v>
      </c>
      <c r="AG24" s="56">
        <f>IFERROR(VLOOKUP(AF24,'Fórmulas '!$B$26:$C$30,2,0),"")</f>
        <v>4</v>
      </c>
      <c r="AH24" s="56" t="str">
        <f t="shared" si="8"/>
        <v>CATASTRÓFICO</v>
      </c>
      <c r="AI24" s="66">
        <f>+IFERROR(VLOOKUP(AH24,'Fórmulas '!$E$28:$F$30,2,),"")</f>
        <v>5</v>
      </c>
      <c r="AJ24" s="67" t="str">
        <f>IFERROR(VLOOKUP(CONCATENATE(AG24,AI24),'Fórmulas '!$J$47:$K$71,2,),"")</f>
        <v>EXTREMO</v>
      </c>
      <c r="AK24" s="110" t="s">
        <v>1419</v>
      </c>
      <c r="AL24" s="50" t="s">
        <v>1420</v>
      </c>
      <c r="AM24" s="50" t="s">
        <v>1421</v>
      </c>
      <c r="AN24" s="50" t="s">
        <v>93</v>
      </c>
      <c r="AO24" s="50" t="s">
        <v>94</v>
      </c>
      <c r="AP24" s="50">
        <v>15</v>
      </c>
      <c r="AQ24" s="50">
        <v>5</v>
      </c>
      <c r="AR24" s="50">
        <v>0</v>
      </c>
      <c r="AS24" s="50">
        <v>10</v>
      </c>
      <c r="AT24" s="50">
        <v>15</v>
      </c>
      <c r="AU24" s="50">
        <v>10</v>
      </c>
      <c r="AV24" s="50">
        <v>30</v>
      </c>
      <c r="AW24" s="50">
        <v>85</v>
      </c>
      <c r="AX24" s="122" t="str">
        <f t="shared" si="2"/>
        <v>DISMINUYE DOS PUNTOS</v>
      </c>
      <c r="AY24" s="56">
        <v>4</v>
      </c>
      <c r="AZ24" s="56" t="str">
        <f t="shared" si="3"/>
        <v>IMPROBABLE</v>
      </c>
      <c r="BA24" s="66">
        <f t="shared" si="4"/>
        <v>2</v>
      </c>
      <c r="BB24" s="104" t="str">
        <f t="shared" si="5"/>
        <v>CATASTRÓFICO</v>
      </c>
      <c r="BC24" s="56">
        <f t="shared" si="6"/>
        <v>5</v>
      </c>
      <c r="BD24" s="104" t="str">
        <f>IFERROR(VLOOKUP(CONCATENATE(BA24,BC24),'Fórmulas '!$J$47:$K$71,2,),"")</f>
        <v>EXTREMO</v>
      </c>
      <c r="BE24" s="50">
        <v>0</v>
      </c>
      <c r="BF24" s="50" t="s">
        <v>416</v>
      </c>
      <c r="BG24" s="50" t="s">
        <v>1422</v>
      </c>
      <c r="BH24" s="51" t="s">
        <v>1423</v>
      </c>
      <c r="BI24" s="50" t="s">
        <v>303</v>
      </c>
      <c r="BJ24" s="50" t="s">
        <v>1424</v>
      </c>
      <c r="BK24" s="9" t="s">
        <v>988</v>
      </c>
      <c r="BL24" s="22"/>
      <c r="BM24" s="22"/>
      <c r="BN24" s="22"/>
      <c r="BO24" s="22"/>
      <c r="BP24" s="22"/>
      <c r="BQ24" s="22"/>
      <c r="BR24" s="51" t="s">
        <v>1425</v>
      </c>
    </row>
    <row r="25" spans="1:123" ht="210" hidden="1">
      <c r="A25" s="50" t="s">
        <v>293</v>
      </c>
      <c r="B25" s="58" t="str">
        <f>VLOOKUP(A25,'Fórmulas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25" s="50" t="str">
        <f>VLOOKUP(A25,'Fórmulas '!$F$47:$G$66,2,FALSE)</f>
        <v>Jefe de Oficina Jurídica</v>
      </c>
      <c r="D25" s="90" t="s">
        <v>1426</v>
      </c>
      <c r="E25" s="50" t="s">
        <v>96</v>
      </c>
      <c r="F25" s="50" t="s">
        <v>96</v>
      </c>
      <c r="G25" s="50" t="s">
        <v>96</v>
      </c>
      <c r="H25" s="50" t="s">
        <v>96</v>
      </c>
      <c r="I25" s="50" t="s">
        <v>84</v>
      </c>
      <c r="J25" s="50" t="s">
        <v>310</v>
      </c>
      <c r="K25" s="50" t="s">
        <v>311</v>
      </c>
      <c r="L25" s="50" t="s">
        <v>96</v>
      </c>
      <c r="M25" s="50" t="s">
        <v>96</v>
      </c>
      <c r="N25" s="50" t="s">
        <v>96</v>
      </c>
      <c r="O25" s="50" t="s">
        <v>96</v>
      </c>
      <c r="P25" s="50" t="s">
        <v>96</v>
      </c>
      <c r="Q25" s="50" t="s">
        <v>96</v>
      </c>
      <c r="R25" s="50" t="s">
        <v>96</v>
      </c>
      <c r="S25" s="50" t="s">
        <v>96</v>
      </c>
      <c r="T25" s="50" t="s">
        <v>95</v>
      </c>
      <c r="U25" s="50" t="s">
        <v>96</v>
      </c>
      <c r="V25" s="50" t="s">
        <v>96</v>
      </c>
      <c r="W25" s="50" t="s">
        <v>96</v>
      </c>
      <c r="X25" s="50" t="s">
        <v>96</v>
      </c>
      <c r="Y25" s="50" t="s">
        <v>96</v>
      </c>
      <c r="Z25" s="50" t="s">
        <v>96</v>
      </c>
      <c r="AA25" s="50" t="s">
        <v>95</v>
      </c>
      <c r="AB25" s="50" t="s">
        <v>96</v>
      </c>
      <c r="AC25" s="50" t="s">
        <v>96</v>
      </c>
      <c r="AD25" s="50" t="s">
        <v>95</v>
      </c>
      <c r="AE25" s="56">
        <f t="shared" si="1"/>
        <v>16</v>
      </c>
      <c r="AF25" s="50" t="s">
        <v>147</v>
      </c>
      <c r="AG25" s="56">
        <f>IFERROR(VLOOKUP(AF25,'Fórmulas '!$B$26:$C$30,2,0),"")</f>
        <v>4</v>
      </c>
      <c r="AH25" s="56" t="str">
        <f t="shared" si="8"/>
        <v>CATASTRÓFICO</v>
      </c>
      <c r="AI25" s="66">
        <f>+IFERROR(VLOOKUP(AH25,'Fórmulas '!$E$28:$F$30,2,),"")</f>
        <v>5</v>
      </c>
      <c r="AJ25" s="67" t="str">
        <f>IFERROR(VLOOKUP(CONCATENATE(AG25,AI25),'Fórmulas '!$J$47:$K$71,2,),"")</f>
        <v>EXTREMO</v>
      </c>
      <c r="AK25" s="110" t="s">
        <v>1427</v>
      </c>
      <c r="AL25" s="50" t="s">
        <v>1428</v>
      </c>
      <c r="AM25" s="50" t="s">
        <v>1429</v>
      </c>
      <c r="AN25" s="50" t="s">
        <v>93</v>
      </c>
      <c r="AO25" s="50" t="s">
        <v>94</v>
      </c>
      <c r="AP25" s="50">
        <v>15</v>
      </c>
      <c r="AQ25" s="50">
        <v>5</v>
      </c>
      <c r="AR25" s="50">
        <v>0</v>
      </c>
      <c r="AS25" s="50">
        <v>10</v>
      </c>
      <c r="AT25" s="50">
        <v>15</v>
      </c>
      <c r="AU25" s="50">
        <v>10</v>
      </c>
      <c r="AV25" s="50">
        <v>30</v>
      </c>
      <c r="AW25" s="50">
        <v>85</v>
      </c>
      <c r="AX25" s="122" t="str">
        <f t="shared" si="2"/>
        <v>DISMINUYE DOS PUNTOS</v>
      </c>
      <c r="AY25" s="56">
        <v>4</v>
      </c>
      <c r="AZ25" s="56" t="str">
        <f t="shared" si="3"/>
        <v>IMPROBABLE</v>
      </c>
      <c r="BA25" s="66">
        <f t="shared" si="4"/>
        <v>2</v>
      </c>
      <c r="BB25" s="104" t="str">
        <f t="shared" si="5"/>
        <v>CATASTRÓFICO</v>
      </c>
      <c r="BC25" s="56">
        <f t="shared" si="6"/>
        <v>5</v>
      </c>
      <c r="BD25" s="104" t="str">
        <f>IFERROR(VLOOKUP(CONCATENATE(BA25,BC25),'Fórmulas '!$J$47:$K$71,2,),"")</f>
        <v>EXTREMO</v>
      </c>
      <c r="BE25" s="50">
        <v>0</v>
      </c>
      <c r="BF25" s="50" t="s">
        <v>416</v>
      </c>
      <c r="BG25" s="50" t="s">
        <v>1422</v>
      </c>
      <c r="BH25" s="51" t="s">
        <v>1430</v>
      </c>
      <c r="BI25" s="50" t="s">
        <v>1431</v>
      </c>
      <c r="BJ25" s="50" t="s">
        <v>1424</v>
      </c>
      <c r="BK25" s="9" t="s">
        <v>988</v>
      </c>
      <c r="BL25" s="50" t="s">
        <v>1432</v>
      </c>
      <c r="BM25" s="9" t="s">
        <v>988</v>
      </c>
      <c r="BN25" s="22"/>
      <c r="BO25" s="22"/>
      <c r="BP25" s="154" t="s">
        <v>1433</v>
      </c>
      <c r="BQ25" s="176" t="s">
        <v>1434</v>
      </c>
      <c r="BR25" s="22"/>
    </row>
    <row r="26" spans="1:123" ht="240" hidden="1">
      <c r="A26" s="82" t="s">
        <v>320</v>
      </c>
      <c r="B26" s="58" t="str">
        <f>VLOOKUP(A26,'Fórmulas '!$B$47:$C$66,2,FALSE)</f>
        <v>lanear, organizar, ejecutar y hacer seguimiento a las acciones que promuevan el desarrollo del talento Humano durante el ciclo de vida laboral de los servidores públicos del instituto.</v>
      </c>
      <c r="C26" s="50" t="str">
        <f>VLOOKUP(A26,'Fórmulas '!$F$47:$G$66,2,FALSE)</f>
        <v>Jefe de Oficina de Talento Humano</v>
      </c>
      <c r="D26" s="99" t="s">
        <v>1435</v>
      </c>
      <c r="E26" s="85" t="s">
        <v>83</v>
      </c>
      <c r="F26" s="85" t="s">
        <v>83</v>
      </c>
      <c r="G26" s="85" t="s">
        <v>83</v>
      </c>
      <c r="H26" s="85" t="s">
        <v>83</v>
      </c>
      <c r="I26" s="56" t="s">
        <v>84</v>
      </c>
      <c r="J26" s="84" t="s">
        <v>325</v>
      </c>
      <c r="K26" s="84" t="s">
        <v>1436</v>
      </c>
      <c r="L26" s="85" t="s">
        <v>83</v>
      </c>
      <c r="M26" s="85" t="s">
        <v>83</v>
      </c>
      <c r="N26" s="85" t="s">
        <v>83</v>
      </c>
      <c r="O26" s="85" t="s">
        <v>95</v>
      </c>
      <c r="P26" s="85" t="s">
        <v>96</v>
      </c>
      <c r="Q26" s="85" t="s">
        <v>83</v>
      </c>
      <c r="R26" s="85" t="s">
        <v>96</v>
      </c>
      <c r="S26" s="85" t="s">
        <v>95</v>
      </c>
      <c r="T26" s="85" t="s">
        <v>95</v>
      </c>
      <c r="U26" s="85" t="s">
        <v>83</v>
      </c>
      <c r="V26" s="85" t="s">
        <v>83</v>
      </c>
      <c r="W26" s="85" t="s">
        <v>83</v>
      </c>
      <c r="X26" s="85" t="s">
        <v>83</v>
      </c>
      <c r="Y26" s="85" t="s">
        <v>83</v>
      </c>
      <c r="Z26" s="85" t="s">
        <v>83</v>
      </c>
      <c r="AA26" s="85" t="s">
        <v>83</v>
      </c>
      <c r="AB26" s="85" t="s">
        <v>83</v>
      </c>
      <c r="AC26" s="85" t="s">
        <v>95</v>
      </c>
      <c r="AD26" s="85" t="s">
        <v>95</v>
      </c>
      <c r="AE26" s="56">
        <f t="shared" si="1"/>
        <v>14</v>
      </c>
      <c r="AF26" s="85" t="s">
        <v>147</v>
      </c>
      <c r="AG26" s="56">
        <f>IFERROR(VLOOKUP(AF26,'Fórmulas '!$B$26:$C$30,2,0),"")</f>
        <v>4</v>
      </c>
      <c r="AH26" s="56" t="str">
        <f t="shared" si="8"/>
        <v>CATASTRÓFICO</v>
      </c>
      <c r="AI26" s="66">
        <f>+IFERROR(VLOOKUP(AH26,'Fórmulas '!$E$28:$F$30,2,),"")</f>
        <v>5</v>
      </c>
      <c r="AJ26" s="67" t="str">
        <f>IFERROR(VLOOKUP(CONCATENATE(AG26,AI26),'Fórmulas '!$J$47:$K$71,2,),"")</f>
        <v>EXTREMO</v>
      </c>
      <c r="AK26" s="117" t="s">
        <v>1437</v>
      </c>
      <c r="AL26" s="84" t="s">
        <v>1438</v>
      </c>
      <c r="AM26" s="84" t="s">
        <v>1439</v>
      </c>
      <c r="AN26" s="85" t="s">
        <v>93</v>
      </c>
      <c r="AO26" s="85" t="s">
        <v>330</v>
      </c>
      <c r="AP26" s="85">
        <v>0</v>
      </c>
      <c r="AQ26" s="85">
        <v>5</v>
      </c>
      <c r="AR26" s="85">
        <v>0</v>
      </c>
      <c r="AS26" s="85">
        <v>10</v>
      </c>
      <c r="AT26" s="85">
        <v>15</v>
      </c>
      <c r="AU26" s="85">
        <v>10</v>
      </c>
      <c r="AV26" s="85">
        <v>0</v>
      </c>
      <c r="AW26" s="85">
        <v>40</v>
      </c>
      <c r="AX26" s="122" t="str">
        <f t="shared" si="2"/>
        <v>DISMINUYE CERO PUNTOS</v>
      </c>
      <c r="AY26" s="56">
        <v>4</v>
      </c>
      <c r="AZ26" s="56" t="str">
        <f t="shared" si="3"/>
        <v>PROBABLE'</v>
      </c>
      <c r="BA26" s="66">
        <f t="shared" si="4"/>
        <v>4</v>
      </c>
      <c r="BB26" s="104" t="str">
        <f t="shared" si="5"/>
        <v>CATASTRÓFICO</v>
      </c>
      <c r="BC26" s="56">
        <f t="shared" si="6"/>
        <v>5</v>
      </c>
      <c r="BD26" s="104" t="str">
        <f>IFERROR(VLOOKUP(CONCATENATE(BA26,BC26),'Fórmulas '!$J$47:$K$71,2,),"")</f>
        <v>EXTREMO</v>
      </c>
      <c r="BE26" s="86">
        <v>12</v>
      </c>
      <c r="BF26" s="56" t="s">
        <v>98</v>
      </c>
      <c r="BG26" s="85" t="s">
        <v>302</v>
      </c>
      <c r="BH26" s="125" t="s">
        <v>1440</v>
      </c>
      <c r="BI26" s="84" t="s">
        <v>1441</v>
      </c>
      <c r="BJ26" s="84" t="s">
        <v>1442</v>
      </c>
      <c r="BK26" s="84" t="s">
        <v>1443</v>
      </c>
      <c r="BL26" s="84" t="s">
        <v>1444</v>
      </c>
      <c r="BM26" s="84" t="s">
        <v>1443</v>
      </c>
      <c r="BN26" s="85"/>
      <c r="BO26" s="85"/>
      <c r="BP26" s="85"/>
      <c r="BQ26" s="85"/>
      <c r="BR26" s="85"/>
    </row>
    <row r="27" spans="1:123" ht="405" hidden="1">
      <c r="A27" s="83" t="s">
        <v>320</v>
      </c>
      <c r="B27" s="58" t="str">
        <f>VLOOKUP(A27,'Fórmulas '!$B$47:$C$66,2,FALSE)</f>
        <v>lanear, organizar, ejecutar y hacer seguimiento a las acciones que promuevan el desarrollo del talento Humano durante el ciclo de vida laboral de los servidores públicos del instituto.</v>
      </c>
      <c r="C27" s="50" t="str">
        <f>VLOOKUP(A27,'Fórmulas '!$F$47:$G$66,2,FALSE)</f>
        <v>Jefe de Oficina de Talento Humano</v>
      </c>
      <c r="D27" s="100" t="s">
        <v>1445</v>
      </c>
      <c r="E27" s="88" t="s">
        <v>83</v>
      </c>
      <c r="F27" s="88" t="s">
        <v>83</v>
      </c>
      <c r="G27" s="88" t="s">
        <v>83</v>
      </c>
      <c r="H27" s="88" t="s">
        <v>83</v>
      </c>
      <c r="I27" s="109" t="s">
        <v>84</v>
      </c>
      <c r="J27" s="87" t="s">
        <v>338</v>
      </c>
      <c r="K27" s="87" t="s">
        <v>339</v>
      </c>
      <c r="L27" s="88" t="s">
        <v>83</v>
      </c>
      <c r="M27" s="88" t="s">
        <v>83</v>
      </c>
      <c r="N27" s="88" t="s">
        <v>83</v>
      </c>
      <c r="O27" s="88" t="s">
        <v>83</v>
      </c>
      <c r="P27" s="88" t="s">
        <v>83</v>
      </c>
      <c r="Q27" s="88" t="s">
        <v>83</v>
      </c>
      <c r="R27" s="88" t="s">
        <v>95</v>
      </c>
      <c r="S27" s="88" t="s">
        <v>83</v>
      </c>
      <c r="T27" s="88" t="s">
        <v>96</v>
      </c>
      <c r="U27" s="88" t="s">
        <v>96</v>
      </c>
      <c r="V27" s="88" t="s">
        <v>83</v>
      </c>
      <c r="W27" s="88" t="s">
        <v>83</v>
      </c>
      <c r="X27" s="88" t="s">
        <v>83</v>
      </c>
      <c r="Y27" s="88" t="s">
        <v>83</v>
      </c>
      <c r="Z27" s="88" t="s">
        <v>83</v>
      </c>
      <c r="AA27" s="88" t="s">
        <v>83</v>
      </c>
      <c r="AB27" s="88" t="s">
        <v>83</v>
      </c>
      <c r="AC27" s="88" t="s">
        <v>95</v>
      </c>
      <c r="AD27" s="88" t="s">
        <v>95</v>
      </c>
      <c r="AE27" s="56">
        <f t="shared" si="1"/>
        <v>16</v>
      </c>
      <c r="AF27" s="88" t="s">
        <v>88</v>
      </c>
      <c r="AG27" s="56">
        <f>IFERROR(VLOOKUP(AF27,'Fórmulas '!$B$26:$C$30,2,0),"")</f>
        <v>3</v>
      </c>
      <c r="AH27" s="56" t="str">
        <f t="shared" si="8"/>
        <v>CATASTRÓFICO</v>
      </c>
      <c r="AI27" s="66">
        <f>+IFERROR(VLOOKUP(AH27,'Fórmulas '!$E$28:$F$30,2,),"")</f>
        <v>5</v>
      </c>
      <c r="AJ27" s="67" t="str">
        <f>IFERROR(VLOOKUP(CONCATENATE(AG27,AI27),'Fórmulas '!$J$47:$K$71,2,),"")</f>
        <v>EXTREMO</v>
      </c>
      <c r="AK27" s="118" t="s">
        <v>1446</v>
      </c>
      <c r="AL27" s="50" t="s">
        <v>341</v>
      </c>
      <c r="AM27" s="86" t="s">
        <v>1447</v>
      </c>
      <c r="AN27" s="88" t="s">
        <v>93</v>
      </c>
      <c r="AO27" s="88" t="s">
        <v>330</v>
      </c>
      <c r="AP27" s="88">
        <v>15</v>
      </c>
      <c r="AQ27" s="88">
        <v>5</v>
      </c>
      <c r="AR27" s="88">
        <v>0</v>
      </c>
      <c r="AS27" s="88">
        <v>10</v>
      </c>
      <c r="AT27" s="88">
        <v>15</v>
      </c>
      <c r="AU27" s="88">
        <v>10</v>
      </c>
      <c r="AV27" s="88">
        <v>0</v>
      </c>
      <c r="AW27" s="88">
        <v>55</v>
      </c>
      <c r="AX27" s="122" t="str">
        <f t="shared" si="2"/>
        <v>DISMINUYE UN PUNTO</v>
      </c>
      <c r="AY27" s="56">
        <v>3</v>
      </c>
      <c r="AZ27" s="56" t="str">
        <f t="shared" si="3"/>
        <v>IMPROBABLE</v>
      </c>
      <c r="BA27" s="66">
        <f t="shared" si="4"/>
        <v>2</v>
      </c>
      <c r="BB27" s="104" t="str">
        <f t="shared" si="5"/>
        <v>CATASTRÓFICO</v>
      </c>
      <c r="BC27" s="56">
        <f t="shared" si="6"/>
        <v>5</v>
      </c>
      <c r="BD27" s="104" t="str">
        <f>IFERROR(VLOOKUP(CONCATENATE(BA27,BC27),'Fórmulas '!$J$47:$K$71,2,),"")</f>
        <v>EXTREMO</v>
      </c>
      <c r="BE27" s="89">
        <v>12</v>
      </c>
      <c r="BF27" s="109" t="s">
        <v>98</v>
      </c>
      <c r="BG27" s="88" t="s">
        <v>819</v>
      </c>
      <c r="BH27" s="126" t="s">
        <v>1448</v>
      </c>
      <c r="BI27" s="87" t="s">
        <v>1449</v>
      </c>
      <c r="BJ27" s="84" t="s">
        <v>1450</v>
      </c>
      <c r="BK27" s="84" t="s">
        <v>1451</v>
      </c>
      <c r="BL27" s="87" t="s">
        <v>1452</v>
      </c>
      <c r="BM27" s="84" t="s">
        <v>1451</v>
      </c>
      <c r="BN27" s="88"/>
      <c r="BO27" s="88"/>
      <c r="BP27" s="88"/>
      <c r="BQ27" s="88"/>
      <c r="BR27" s="87"/>
    </row>
    <row r="28" spans="1:123" ht="345" hidden="1">
      <c r="A28" s="67" t="s">
        <v>348</v>
      </c>
      <c r="B28" s="58" t="str">
        <f>VLOOKUP(A28,'Fórmulas '!$B$47:$C$66,2,FALSE)</f>
        <v>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v>
      </c>
      <c r="C28" s="50" t="str">
        <f>VLOOKUP(A28,'Fórmulas '!$F$47:$G$66,2,FALSE)</f>
        <v> Profesional Universitario Coordinador de Equipo "CADA".</v>
      </c>
      <c r="D28" s="71" t="s">
        <v>1453</v>
      </c>
      <c r="E28" s="67" t="s">
        <v>96</v>
      </c>
      <c r="F28" s="67" t="s">
        <v>96</v>
      </c>
      <c r="G28" s="69" t="s">
        <v>96</v>
      </c>
      <c r="H28" s="69" t="s">
        <v>96</v>
      </c>
      <c r="I28" s="69" t="s">
        <v>84</v>
      </c>
      <c r="J28" s="73" t="s">
        <v>1454</v>
      </c>
      <c r="K28" s="73" t="s">
        <v>1455</v>
      </c>
      <c r="L28" s="67" t="s">
        <v>96</v>
      </c>
      <c r="M28" s="67" t="s">
        <v>96</v>
      </c>
      <c r="N28" s="67" t="s">
        <v>95</v>
      </c>
      <c r="O28" s="67" t="s">
        <v>95</v>
      </c>
      <c r="P28" s="67" t="s">
        <v>96</v>
      </c>
      <c r="Q28" s="67" t="s">
        <v>95</v>
      </c>
      <c r="R28" s="67" t="s">
        <v>95</v>
      </c>
      <c r="S28" s="67" t="s">
        <v>95</v>
      </c>
      <c r="T28" s="67" t="s">
        <v>96</v>
      </c>
      <c r="U28" s="67" t="s">
        <v>95</v>
      </c>
      <c r="V28" s="67" t="s">
        <v>95</v>
      </c>
      <c r="W28" s="67" t="s">
        <v>96</v>
      </c>
      <c r="X28" s="67" t="s">
        <v>95</v>
      </c>
      <c r="Y28" s="67" t="s">
        <v>95</v>
      </c>
      <c r="Z28" s="67" t="s">
        <v>96</v>
      </c>
      <c r="AA28" s="67" t="s">
        <v>95</v>
      </c>
      <c r="AB28" s="67" t="s">
        <v>95</v>
      </c>
      <c r="AC28" s="67" t="s">
        <v>95</v>
      </c>
      <c r="AD28" s="67" t="s">
        <v>95</v>
      </c>
      <c r="AE28" s="56">
        <f t="shared" si="1"/>
        <v>6</v>
      </c>
      <c r="AF28" s="67" t="s">
        <v>112</v>
      </c>
      <c r="AG28" s="56">
        <f>IFERROR(VLOOKUP(AF28,'Fórmulas '!$B$26:$C$30,2,0),"")</f>
        <v>1</v>
      </c>
      <c r="AH28" s="56" t="str">
        <f t="shared" si="8"/>
        <v>MAYOR</v>
      </c>
      <c r="AI28" s="66">
        <f>+IFERROR(VLOOKUP(AH28,'Fórmulas '!$E$28:$F$30,2,),"")</f>
        <v>4</v>
      </c>
      <c r="AJ28" s="67" t="str">
        <f>IFERROR(VLOOKUP(CONCATENATE(AG28,AI28),'Fórmulas '!$J$47:$K$71,2,),"")</f>
        <v>ALTO</v>
      </c>
      <c r="AK28" s="71" t="s">
        <v>1456</v>
      </c>
      <c r="AL28" s="72" t="s">
        <v>1457</v>
      </c>
      <c r="AM28" s="73" t="s">
        <v>1458</v>
      </c>
      <c r="AN28" s="67" t="s">
        <v>93</v>
      </c>
      <c r="AO28" s="67" t="s">
        <v>94</v>
      </c>
      <c r="AP28" s="67">
        <v>15</v>
      </c>
      <c r="AQ28" s="67">
        <v>5</v>
      </c>
      <c r="AR28" s="67">
        <v>0</v>
      </c>
      <c r="AS28" s="67">
        <v>10</v>
      </c>
      <c r="AT28" s="67">
        <v>15</v>
      </c>
      <c r="AU28" s="67">
        <v>0</v>
      </c>
      <c r="AV28" s="67">
        <v>0</v>
      </c>
      <c r="AW28" s="67">
        <f t="shared" ref="AW28:AW44" si="9">SUM(AP28:AV28)</f>
        <v>45</v>
      </c>
      <c r="AX28" s="122" t="str">
        <f t="shared" si="2"/>
        <v>DISMINUYE CERO PUNTOS</v>
      </c>
      <c r="AY28" s="56">
        <f t="shared" ref="AY28:AY34" si="10">AG28</f>
        <v>1</v>
      </c>
      <c r="AZ28" s="56" t="str">
        <f t="shared" si="3"/>
        <v>RARA VEZ</v>
      </c>
      <c r="BA28" s="66">
        <f t="shared" si="4"/>
        <v>1</v>
      </c>
      <c r="BB28" s="104" t="str">
        <f t="shared" si="5"/>
        <v>MAYOR</v>
      </c>
      <c r="BC28" s="56">
        <f t="shared" si="6"/>
        <v>4</v>
      </c>
      <c r="BD28" s="104" t="str">
        <f>IFERROR(VLOOKUP(CONCATENATE(BA28,BC28),'Fórmulas '!$J$47:$K$71,2,),"")</f>
        <v>ALTO</v>
      </c>
      <c r="BE28" s="69">
        <f>IFERROR(BC28*BA28,"")</f>
        <v>4</v>
      </c>
      <c r="BF28" s="67" t="s">
        <v>98</v>
      </c>
      <c r="BG28" s="67" t="s">
        <v>635</v>
      </c>
      <c r="BH28" s="123" t="s">
        <v>1459</v>
      </c>
      <c r="BI28" s="67" t="s">
        <v>1460</v>
      </c>
      <c r="BJ28" s="105" t="s">
        <v>1461</v>
      </c>
      <c r="BK28" s="72" t="s">
        <v>1462</v>
      </c>
      <c r="BL28" s="73" t="s">
        <v>1463</v>
      </c>
      <c r="BM28" s="72" t="s">
        <v>1462</v>
      </c>
      <c r="BN28" s="70"/>
      <c r="BO28" s="72"/>
      <c r="BP28" s="68"/>
      <c r="BQ28" s="68"/>
      <c r="BR28" s="75"/>
    </row>
    <row r="29" spans="1:123" ht="240" hidden="1">
      <c r="A29" s="50" t="s">
        <v>364</v>
      </c>
      <c r="B29" s="58" t="str">
        <f>VLOOKUP(A29,'Fórmulas '!$B$47:$C$66,2,FALSE)</f>
        <v>Garantizar que contrataciones con clientes y proveedores de la entidad se realicen con calidad, oportunidad, eficiencia y cumpliendo de los términos legales.</v>
      </c>
      <c r="C29" s="50" t="str">
        <f>VLOOKUP(A29,'Fórmulas '!$F$47:$G$66,2,FALSE)</f>
        <v>Jefe de Oficina Jurídica</v>
      </c>
      <c r="D29" s="90" t="s">
        <v>1464</v>
      </c>
      <c r="E29" s="10" t="s">
        <v>96</v>
      </c>
      <c r="F29" s="10" t="s">
        <v>96</v>
      </c>
      <c r="G29" s="10" t="s">
        <v>96</v>
      </c>
      <c r="H29" s="10" t="s">
        <v>96</v>
      </c>
      <c r="I29" s="10" t="s">
        <v>84</v>
      </c>
      <c r="J29" s="61" t="s">
        <v>368</v>
      </c>
      <c r="K29" s="61" t="s">
        <v>369</v>
      </c>
      <c r="L29" s="10" t="s">
        <v>96</v>
      </c>
      <c r="M29" s="10" t="s">
        <v>96</v>
      </c>
      <c r="N29" s="10" t="s">
        <v>96</v>
      </c>
      <c r="O29" s="10" t="s">
        <v>96</v>
      </c>
      <c r="P29" s="10" t="s">
        <v>96</v>
      </c>
      <c r="Q29" s="10" t="s">
        <v>96</v>
      </c>
      <c r="R29" s="10" t="s">
        <v>96</v>
      </c>
      <c r="S29" s="10" t="s">
        <v>96</v>
      </c>
      <c r="T29" s="10" t="s">
        <v>95</v>
      </c>
      <c r="U29" s="10" t="s">
        <v>96</v>
      </c>
      <c r="V29" s="10" t="s">
        <v>96</v>
      </c>
      <c r="W29" s="10" t="s">
        <v>96</v>
      </c>
      <c r="X29" s="10" t="s">
        <v>96</v>
      </c>
      <c r="Y29" s="10" t="s">
        <v>96</v>
      </c>
      <c r="Z29" s="10" t="s">
        <v>96</v>
      </c>
      <c r="AA29" s="10" t="s">
        <v>95</v>
      </c>
      <c r="AB29" s="10" t="s">
        <v>96</v>
      </c>
      <c r="AC29" s="10" t="s">
        <v>96</v>
      </c>
      <c r="AD29" s="10" t="s">
        <v>95</v>
      </c>
      <c r="AE29" s="56">
        <f t="shared" si="1"/>
        <v>16</v>
      </c>
      <c r="AF29" s="63" t="s">
        <v>147</v>
      </c>
      <c r="AG29" s="56">
        <f>IFERROR(VLOOKUP(AF29,'Fórmulas '!$B$26:$C$30,2,0),"")</f>
        <v>4</v>
      </c>
      <c r="AH29" s="56" t="str">
        <f t="shared" si="8"/>
        <v>CATASTRÓFICO</v>
      </c>
      <c r="AI29" s="66">
        <f>+IFERROR(VLOOKUP(AH29,'Fórmulas '!$E$28:$F$30,2,),"")</f>
        <v>5</v>
      </c>
      <c r="AJ29" s="67" t="str">
        <f>IFERROR(VLOOKUP(CONCATENATE(AG29,AI29),'Fórmulas '!$J$47:$K$71,2,),"")</f>
        <v>EXTREMO</v>
      </c>
      <c r="AK29" s="71" t="s">
        <v>1465</v>
      </c>
      <c r="AL29" s="50" t="s">
        <v>1466</v>
      </c>
      <c r="AM29" s="62" t="s">
        <v>1467</v>
      </c>
      <c r="AN29" s="10" t="s">
        <v>93</v>
      </c>
      <c r="AO29" s="10" t="s">
        <v>94</v>
      </c>
      <c r="AP29" s="10">
        <v>15</v>
      </c>
      <c r="AQ29" s="10">
        <v>5</v>
      </c>
      <c r="AR29" s="10">
        <v>0</v>
      </c>
      <c r="AS29" s="10">
        <v>10</v>
      </c>
      <c r="AT29" s="10">
        <v>15</v>
      </c>
      <c r="AU29" s="10">
        <v>10</v>
      </c>
      <c r="AV29" s="10">
        <v>30</v>
      </c>
      <c r="AW29" s="10">
        <f t="shared" si="9"/>
        <v>85</v>
      </c>
      <c r="AX29" s="122" t="str">
        <f t="shared" si="2"/>
        <v>DISMINUYE DOS PUNTOS</v>
      </c>
      <c r="AY29" s="56">
        <f t="shared" si="10"/>
        <v>4</v>
      </c>
      <c r="AZ29" s="56" t="str">
        <f t="shared" si="3"/>
        <v>IMPROBABLE</v>
      </c>
      <c r="BA29" s="66">
        <f t="shared" si="4"/>
        <v>2</v>
      </c>
      <c r="BB29" s="104" t="str">
        <f t="shared" si="5"/>
        <v>CATASTRÓFICO</v>
      </c>
      <c r="BC29" s="56">
        <f t="shared" si="6"/>
        <v>5</v>
      </c>
      <c r="BD29" s="104" t="str">
        <f>IFERROR(VLOOKUP(CONCATENATE(BA29,BC29),'Fórmulas '!$J$47:$K$71,2,),"")</f>
        <v>EXTREMO</v>
      </c>
      <c r="BE29" s="10">
        <f>IFERROR(BA29*BC29,"")</f>
        <v>10</v>
      </c>
      <c r="BF29" s="10" t="s">
        <v>416</v>
      </c>
      <c r="BG29" s="10" t="s">
        <v>1468</v>
      </c>
      <c r="BH29" s="51" t="s">
        <v>1469</v>
      </c>
      <c r="BI29" s="50" t="s">
        <v>1470</v>
      </c>
      <c r="BJ29" s="50" t="s">
        <v>1471</v>
      </c>
      <c r="BK29" s="50" t="s">
        <v>988</v>
      </c>
      <c r="BL29" s="177" t="s">
        <v>1471</v>
      </c>
      <c r="BM29" s="178" t="s">
        <v>1472</v>
      </c>
      <c r="BN29" s="9"/>
      <c r="BO29" s="9"/>
      <c r="BP29" s="179" t="s">
        <v>1473</v>
      </c>
      <c r="BQ29" s="179" t="s">
        <v>1474</v>
      </c>
      <c r="BR29" s="22"/>
    </row>
    <row r="30" spans="1:123" ht="150" hidden="1">
      <c r="A30" s="50" t="s">
        <v>364</v>
      </c>
      <c r="B30" s="58" t="str">
        <f>VLOOKUP(A30,'Fórmulas '!$B$47:$C$66,2,FALSE)</f>
        <v>Garantizar que contrataciones con clientes y proveedores de la entidad se realicen con calidad, oportunidad, eficiencia y cumpliendo de los términos legales.</v>
      </c>
      <c r="C30" s="50" t="str">
        <f>VLOOKUP(A30,'Fórmulas '!$F$47:$G$66,2,FALSE)</f>
        <v>Jefe de Oficina Jurídica</v>
      </c>
      <c r="D30" s="110" t="s">
        <v>378</v>
      </c>
      <c r="E30" s="64" t="s">
        <v>96</v>
      </c>
      <c r="F30" s="64" t="s">
        <v>96</v>
      </c>
      <c r="G30" s="64" t="s">
        <v>96</v>
      </c>
      <c r="H30" s="64" t="s">
        <v>96</v>
      </c>
      <c r="I30" s="64" t="s">
        <v>84</v>
      </c>
      <c r="J30" s="96" t="s">
        <v>379</v>
      </c>
      <c r="K30" s="61" t="s">
        <v>380</v>
      </c>
      <c r="L30" s="10" t="s">
        <v>96</v>
      </c>
      <c r="M30" s="10" t="s">
        <v>96</v>
      </c>
      <c r="N30" s="10" t="s">
        <v>96</v>
      </c>
      <c r="O30" s="10" t="s">
        <v>96</v>
      </c>
      <c r="P30" s="10" t="s">
        <v>96</v>
      </c>
      <c r="Q30" s="10" t="s">
        <v>96</v>
      </c>
      <c r="R30" s="10" t="s">
        <v>96</v>
      </c>
      <c r="S30" s="10" t="s">
        <v>96</v>
      </c>
      <c r="T30" s="10" t="s">
        <v>95</v>
      </c>
      <c r="U30" s="10" t="s">
        <v>96</v>
      </c>
      <c r="V30" s="10" t="s">
        <v>96</v>
      </c>
      <c r="W30" s="10" t="s">
        <v>96</v>
      </c>
      <c r="X30" s="10" t="s">
        <v>96</v>
      </c>
      <c r="Y30" s="10" t="s">
        <v>96</v>
      </c>
      <c r="Z30" s="10" t="s">
        <v>96</v>
      </c>
      <c r="AA30" s="10" t="s">
        <v>95</v>
      </c>
      <c r="AB30" s="10" t="s">
        <v>96</v>
      </c>
      <c r="AC30" s="10" t="s">
        <v>96</v>
      </c>
      <c r="AD30" s="10" t="s">
        <v>95</v>
      </c>
      <c r="AE30" s="56">
        <f t="shared" si="1"/>
        <v>16</v>
      </c>
      <c r="AF30" s="63" t="s">
        <v>147</v>
      </c>
      <c r="AG30" s="56">
        <f>IFERROR(VLOOKUP(AF30,'Fórmulas '!$B$26:$C$30,2,0),"")</f>
        <v>4</v>
      </c>
      <c r="AH30" s="56" t="str">
        <f t="shared" si="8"/>
        <v>CATASTRÓFICO</v>
      </c>
      <c r="AI30" s="66">
        <f>+IFERROR(VLOOKUP(AH30,'Fórmulas '!$E$28:$F$30,2,),"")</f>
        <v>5</v>
      </c>
      <c r="AJ30" s="67" t="str">
        <f>IFERROR(VLOOKUP(CONCATENATE(AG30,AI30),'Fórmulas '!$J$47:$K$71,2,),"")</f>
        <v>EXTREMO</v>
      </c>
      <c r="AK30" s="71" t="s">
        <v>1475</v>
      </c>
      <c r="AL30" s="50" t="s">
        <v>1476</v>
      </c>
      <c r="AM30" s="62" t="s">
        <v>1477</v>
      </c>
      <c r="AN30" s="10" t="s">
        <v>93</v>
      </c>
      <c r="AO30" s="10" t="s">
        <v>94</v>
      </c>
      <c r="AP30" s="10">
        <v>15</v>
      </c>
      <c r="AQ30" s="10">
        <v>5</v>
      </c>
      <c r="AR30" s="10">
        <v>0</v>
      </c>
      <c r="AS30" s="10">
        <v>10</v>
      </c>
      <c r="AT30" s="10">
        <v>15</v>
      </c>
      <c r="AU30" s="10">
        <v>10</v>
      </c>
      <c r="AV30" s="10">
        <v>30</v>
      </c>
      <c r="AW30" s="10">
        <f t="shared" si="9"/>
        <v>85</v>
      </c>
      <c r="AX30" s="122" t="str">
        <f t="shared" si="2"/>
        <v>DISMINUYE DOS PUNTOS</v>
      </c>
      <c r="AY30" s="56">
        <f t="shared" si="10"/>
        <v>4</v>
      </c>
      <c r="AZ30" s="56" t="str">
        <f t="shared" si="3"/>
        <v>IMPROBABLE</v>
      </c>
      <c r="BA30" s="66">
        <f t="shared" si="4"/>
        <v>2</v>
      </c>
      <c r="BB30" s="104" t="str">
        <f t="shared" si="5"/>
        <v>CATASTRÓFICO</v>
      </c>
      <c r="BC30" s="56">
        <f t="shared" si="6"/>
        <v>5</v>
      </c>
      <c r="BD30" s="104" t="str">
        <f>IFERROR(VLOOKUP(CONCATENATE(BA30,BC30),'Fórmulas '!$J$47:$K$71,2,),"")</f>
        <v>EXTREMO</v>
      </c>
      <c r="BE30" s="10">
        <f>IFERROR(BA30*BC30,"")</f>
        <v>10</v>
      </c>
      <c r="BF30" s="10" t="s">
        <v>416</v>
      </c>
      <c r="BG30" s="10" t="s">
        <v>1468</v>
      </c>
      <c r="BH30" s="51" t="s">
        <v>1469</v>
      </c>
      <c r="BI30" s="50" t="s">
        <v>1478</v>
      </c>
      <c r="BJ30" s="50" t="s">
        <v>1471</v>
      </c>
      <c r="BK30" s="50" t="s">
        <v>988</v>
      </c>
      <c r="BL30" s="177" t="s">
        <v>1471</v>
      </c>
      <c r="BM30" s="178" t="s">
        <v>1472</v>
      </c>
      <c r="BN30" s="9"/>
      <c r="BO30" s="9"/>
      <c r="BP30" s="179" t="s">
        <v>1479</v>
      </c>
      <c r="BQ30" s="179" t="s">
        <v>1480</v>
      </c>
      <c r="BR30" s="22"/>
    </row>
    <row r="31" spans="1:123" ht="135" hidden="1">
      <c r="A31" s="50" t="s">
        <v>364</v>
      </c>
      <c r="B31" s="58" t="str">
        <f>VLOOKUP(A31,'Fórmulas '!$B$47:$C$66,2,FALSE)</f>
        <v>Garantizar que contrataciones con clientes y proveedores de la entidad se realicen con calidad, oportunidad, eficiencia y cumpliendo de los términos legales.</v>
      </c>
      <c r="C31" s="50" t="str">
        <f>VLOOKUP(A31,'Fórmulas '!$F$47:$G$66,2,FALSE)</f>
        <v>Jefe de Oficina Jurídica</v>
      </c>
      <c r="D31" s="90" t="s">
        <v>387</v>
      </c>
      <c r="E31" s="10" t="s">
        <v>96</v>
      </c>
      <c r="F31" s="10" t="s">
        <v>96</v>
      </c>
      <c r="G31" s="10" t="s">
        <v>96</v>
      </c>
      <c r="H31" s="10" t="s">
        <v>96</v>
      </c>
      <c r="I31" s="10" t="s">
        <v>84</v>
      </c>
      <c r="J31" s="51" t="s">
        <v>388</v>
      </c>
      <c r="K31" s="61" t="s">
        <v>389</v>
      </c>
      <c r="L31" s="10" t="s">
        <v>96</v>
      </c>
      <c r="M31" s="10" t="s">
        <v>96</v>
      </c>
      <c r="N31" s="10" t="s">
        <v>96</v>
      </c>
      <c r="O31" s="10" t="s">
        <v>96</v>
      </c>
      <c r="P31" s="10" t="s">
        <v>96</v>
      </c>
      <c r="Q31" s="10" t="s">
        <v>96</v>
      </c>
      <c r="R31" s="10" t="s">
        <v>96</v>
      </c>
      <c r="S31" s="10" t="s">
        <v>96</v>
      </c>
      <c r="T31" s="10" t="s">
        <v>96</v>
      </c>
      <c r="U31" s="10" t="s">
        <v>96</v>
      </c>
      <c r="V31" s="10" t="s">
        <v>96</v>
      </c>
      <c r="W31" s="10" t="s">
        <v>96</v>
      </c>
      <c r="X31" s="10" t="s">
        <v>96</v>
      </c>
      <c r="Y31" s="10" t="s">
        <v>96</v>
      </c>
      <c r="Z31" s="10" t="s">
        <v>96</v>
      </c>
      <c r="AA31" s="10" t="s">
        <v>95</v>
      </c>
      <c r="AB31" s="10" t="s">
        <v>96</v>
      </c>
      <c r="AC31" s="10" t="s">
        <v>96</v>
      </c>
      <c r="AD31" s="10" t="s">
        <v>95</v>
      </c>
      <c r="AE31" s="56">
        <f t="shared" si="1"/>
        <v>17</v>
      </c>
      <c r="AF31" s="63" t="s">
        <v>147</v>
      </c>
      <c r="AG31" s="56">
        <f>IFERROR(VLOOKUP(AF31,'Fórmulas '!$B$26:$C$30,2,0),"")</f>
        <v>4</v>
      </c>
      <c r="AH31" s="56" t="str">
        <f t="shared" si="8"/>
        <v>CATASTRÓFICO</v>
      </c>
      <c r="AI31" s="66">
        <f>+IFERROR(VLOOKUP(AH31,'Fórmulas '!$E$28:$F$30,2,),"")</f>
        <v>5</v>
      </c>
      <c r="AJ31" s="67" t="str">
        <f>IFERROR(VLOOKUP(CONCATENATE(AG31,AI31),'Fórmulas '!$J$47:$K$71,2,),"")</f>
        <v>EXTREMO</v>
      </c>
      <c r="AK31" s="71" t="s">
        <v>1481</v>
      </c>
      <c r="AL31" s="50" t="s">
        <v>1482</v>
      </c>
      <c r="AM31" s="62" t="s">
        <v>1140</v>
      </c>
      <c r="AN31" s="10" t="s">
        <v>93</v>
      </c>
      <c r="AO31" s="10" t="s">
        <v>94</v>
      </c>
      <c r="AP31" s="10">
        <v>15</v>
      </c>
      <c r="AQ31" s="10">
        <v>5</v>
      </c>
      <c r="AR31" s="10">
        <v>0</v>
      </c>
      <c r="AS31" s="10">
        <v>10</v>
      </c>
      <c r="AT31" s="10">
        <v>15</v>
      </c>
      <c r="AU31" s="10">
        <v>10</v>
      </c>
      <c r="AV31" s="10">
        <v>30</v>
      </c>
      <c r="AW31" s="10">
        <f t="shared" si="9"/>
        <v>85</v>
      </c>
      <c r="AX31" s="122" t="str">
        <f t="shared" si="2"/>
        <v>DISMINUYE DOS PUNTOS</v>
      </c>
      <c r="AY31" s="56">
        <f t="shared" si="10"/>
        <v>4</v>
      </c>
      <c r="AZ31" s="56" t="str">
        <f t="shared" si="3"/>
        <v>IMPROBABLE</v>
      </c>
      <c r="BA31" s="66">
        <f t="shared" si="4"/>
        <v>2</v>
      </c>
      <c r="BB31" s="104" t="str">
        <f t="shared" si="5"/>
        <v>CATASTRÓFICO</v>
      </c>
      <c r="BC31" s="56">
        <f t="shared" si="6"/>
        <v>5</v>
      </c>
      <c r="BD31" s="104" t="str">
        <f>IFERROR(VLOOKUP(CONCATENATE(BA31,BC31),'Fórmulas '!$J$47:$K$71,2,),"")</f>
        <v>EXTREMO</v>
      </c>
      <c r="BE31" s="10">
        <f>IFERROR(BA31*BC31,"")</f>
        <v>10</v>
      </c>
      <c r="BF31" s="10" t="s">
        <v>416</v>
      </c>
      <c r="BG31" s="10" t="s">
        <v>1468</v>
      </c>
      <c r="BH31" s="51" t="s">
        <v>1469</v>
      </c>
      <c r="BI31" s="50" t="s">
        <v>1483</v>
      </c>
      <c r="BJ31" s="50" t="s">
        <v>1471</v>
      </c>
      <c r="BK31" s="50" t="s">
        <v>988</v>
      </c>
      <c r="BL31" s="177" t="s">
        <v>1471</v>
      </c>
      <c r="BM31" s="178" t="s">
        <v>1472</v>
      </c>
      <c r="BN31" s="9"/>
      <c r="BO31" s="9"/>
      <c r="BP31" s="179" t="s">
        <v>1484</v>
      </c>
      <c r="BQ31" s="179" t="s">
        <v>1480</v>
      </c>
      <c r="BR31" s="22"/>
    </row>
    <row r="32" spans="1:123" ht="105" hidden="1">
      <c r="A32" s="50" t="s">
        <v>406</v>
      </c>
      <c r="B32" s="58" t="str">
        <f>VLOOKUP(A32,'Fórmulas '!$B$47:$C$66,2,FALSE)</f>
        <v>Realizar la planificación financiera, aplicación y custodia de los recursos financieros de la entidad y gestionar la transferencia de los mismos.</v>
      </c>
      <c r="C32" s="50" t="str">
        <f>VLOOKUP(A32,'Fórmulas '!$F$47:$G$66,2,FALSE)</f>
        <v>Subgerente Administrativo y Financiero</v>
      </c>
      <c r="D32" s="92" t="s">
        <v>1485</v>
      </c>
      <c r="E32" s="10" t="s">
        <v>83</v>
      </c>
      <c r="F32" s="10" t="s">
        <v>83</v>
      </c>
      <c r="G32" s="10" t="s">
        <v>96</v>
      </c>
      <c r="H32" s="10" t="s">
        <v>96</v>
      </c>
      <c r="I32" s="10" t="s">
        <v>84</v>
      </c>
      <c r="J32" s="61" t="s">
        <v>411</v>
      </c>
      <c r="K32" s="61" t="s">
        <v>412</v>
      </c>
      <c r="L32" s="10" t="s">
        <v>83</v>
      </c>
      <c r="M32" s="10" t="s">
        <v>83</v>
      </c>
      <c r="N32" s="10" t="s">
        <v>83</v>
      </c>
      <c r="O32" s="10" t="s">
        <v>83</v>
      </c>
      <c r="P32" s="10" t="s">
        <v>83</v>
      </c>
      <c r="Q32" s="10" t="s">
        <v>83</v>
      </c>
      <c r="R32" s="10" t="s">
        <v>83</v>
      </c>
      <c r="S32" s="10" t="s">
        <v>83</v>
      </c>
      <c r="T32" s="10" t="s">
        <v>83</v>
      </c>
      <c r="U32" s="10" t="s">
        <v>83</v>
      </c>
      <c r="V32" s="10" t="s">
        <v>83</v>
      </c>
      <c r="W32" s="10" t="s">
        <v>83</v>
      </c>
      <c r="X32" s="10" t="s">
        <v>83</v>
      </c>
      <c r="Y32" s="10" t="s">
        <v>83</v>
      </c>
      <c r="Z32" s="10" t="s">
        <v>83</v>
      </c>
      <c r="AA32" s="10" t="s">
        <v>146</v>
      </c>
      <c r="AB32" s="10" t="s">
        <v>83</v>
      </c>
      <c r="AC32" s="10" t="s">
        <v>83</v>
      </c>
      <c r="AD32" s="10" t="s">
        <v>146</v>
      </c>
      <c r="AE32" s="56">
        <f t="shared" si="1"/>
        <v>17</v>
      </c>
      <c r="AF32" s="10" t="s">
        <v>88</v>
      </c>
      <c r="AG32" s="56">
        <f>IFERROR(VLOOKUP(AF32,'Fórmulas '!$B$26:$C$30,2,0),"")</f>
        <v>3</v>
      </c>
      <c r="AH32" s="56" t="str">
        <f t="shared" si="8"/>
        <v>CATASTRÓFICO</v>
      </c>
      <c r="AI32" s="66">
        <f>+IFERROR(VLOOKUP(AH32,'Fórmulas '!$E$28:$F$30,2,),"")</f>
        <v>5</v>
      </c>
      <c r="AJ32" s="67" t="str">
        <f>IFERROR(VLOOKUP(CONCATENATE(AG32,AI32),'Fórmulas '!$J$47:$K$71,2,),"")</f>
        <v>EXTREMO</v>
      </c>
      <c r="AK32" s="115" t="s">
        <v>1486</v>
      </c>
      <c r="AL32" s="61" t="s">
        <v>414</v>
      </c>
      <c r="AM32" s="61" t="s">
        <v>415</v>
      </c>
      <c r="AN32" s="10" t="s">
        <v>93</v>
      </c>
      <c r="AO32" s="10" t="s">
        <v>330</v>
      </c>
      <c r="AP32" s="10">
        <v>15</v>
      </c>
      <c r="AQ32" s="10">
        <v>5</v>
      </c>
      <c r="AR32" s="10">
        <v>0</v>
      </c>
      <c r="AS32" s="10">
        <v>10</v>
      </c>
      <c r="AT32" s="10">
        <v>15</v>
      </c>
      <c r="AU32" s="10">
        <v>10</v>
      </c>
      <c r="AV32" s="10">
        <v>30</v>
      </c>
      <c r="AW32" s="10">
        <f t="shared" si="9"/>
        <v>85</v>
      </c>
      <c r="AX32" s="122" t="str">
        <f t="shared" si="2"/>
        <v>DISMINUYE DOS PUNTOS</v>
      </c>
      <c r="AY32" s="56">
        <f t="shared" si="10"/>
        <v>3</v>
      </c>
      <c r="AZ32" s="56" t="str">
        <f t="shared" si="3"/>
        <v>RARA VEZ</v>
      </c>
      <c r="BA32" s="66">
        <f t="shared" si="4"/>
        <v>1</v>
      </c>
      <c r="BB32" s="104" t="str">
        <f t="shared" si="5"/>
        <v>CATASTRÓFICO</v>
      </c>
      <c r="BC32" s="56">
        <f t="shared" si="6"/>
        <v>5</v>
      </c>
      <c r="BD32" s="104" t="str">
        <f>IFERROR(VLOOKUP(CONCATENATE(BA32,BC32),'Fórmulas '!$J$47:$K$71,2,),"")</f>
        <v>ALTO</v>
      </c>
      <c r="BE32" s="10">
        <f t="shared" ref="BE32:BE39" si="11">IFERROR(BC32*BA32,"")</f>
        <v>5</v>
      </c>
      <c r="BF32" s="10" t="s">
        <v>416</v>
      </c>
      <c r="BG32" s="10" t="s">
        <v>819</v>
      </c>
      <c r="BH32" s="61" t="s">
        <v>417</v>
      </c>
      <c r="BI32" s="61" t="s">
        <v>428</v>
      </c>
      <c r="BJ32" s="61" t="s">
        <v>1397</v>
      </c>
      <c r="BK32" s="9" t="s">
        <v>988</v>
      </c>
      <c r="BL32" s="61" t="s">
        <v>1397</v>
      </c>
      <c r="BM32" s="9" t="s">
        <v>988</v>
      </c>
      <c r="BN32" s="94"/>
      <c r="BO32" s="9"/>
      <c r="BP32" s="11"/>
      <c r="BQ32" s="11"/>
      <c r="BR32" s="11"/>
    </row>
    <row r="33" spans="1:70" ht="120" hidden="1">
      <c r="A33" s="50" t="s">
        <v>406</v>
      </c>
      <c r="B33" s="58" t="str">
        <f>VLOOKUP(A33,'Fórmulas '!$B$47:$C$66,2,FALSE)</f>
        <v>Realizar la planificación financiera, aplicación y custodia de los recursos financieros de la entidad y gestionar la transferencia de los mismos.</v>
      </c>
      <c r="C33" s="50" t="str">
        <f>VLOOKUP(A33,'Fórmulas '!$F$47:$G$66,2,FALSE)</f>
        <v>Subgerente Administrativo y Financiero</v>
      </c>
      <c r="D33" s="92" t="s">
        <v>1485</v>
      </c>
      <c r="E33" s="10" t="s">
        <v>83</v>
      </c>
      <c r="F33" s="10" t="s">
        <v>83</v>
      </c>
      <c r="G33" s="10" t="s">
        <v>96</v>
      </c>
      <c r="H33" s="10" t="s">
        <v>96</v>
      </c>
      <c r="I33" s="10" t="s">
        <v>84</v>
      </c>
      <c r="J33" s="61" t="s">
        <v>424</v>
      </c>
      <c r="K33" s="61" t="s">
        <v>412</v>
      </c>
      <c r="L33" s="10" t="s">
        <v>83</v>
      </c>
      <c r="M33" s="10" t="s">
        <v>83</v>
      </c>
      <c r="N33" s="10" t="s">
        <v>83</v>
      </c>
      <c r="O33" s="10" t="s">
        <v>83</v>
      </c>
      <c r="P33" s="10" t="s">
        <v>83</v>
      </c>
      <c r="Q33" s="10" t="s">
        <v>83</v>
      </c>
      <c r="R33" s="10" t="s">
        <v>83</v>
      </c>
      <c r="S33" s="10" t="s">
        <v>83</v>
      </c>
      <c r="T33" s="10" t="s">
        <v>83</v>
      </c>
      <c r="U33" s="10" t="s">
        <v>83</v>
      </c>
      <c r="V33" s="10" t="s">
        <v>83</v>
      </c>
      <c r="W33" s="10" t="s">
        <v>83</v>
      </c>
      <c r="X33" s="10" t="s">
        <v>83</v>
      </c>
      <c r="Y33" s="10" t="s">
        <v>83</v>
      </c>
      <c r="Z33" s="10" t="s">
        <v>83</v>
      </c>
      <c r="AA33" s="10" t="s">
        <v>146</v>
      </c>
      <c r="AB33" s="10" t="s">
        <v>83</v>
      </c>
      <c r="AC33" s="10" t="s">
        <v>83</v>
      </c>
      <c r="AD33" s="10" t="s">
        <v>146</v>
      </c>
      <c r="AE33" s="56">
        <f t="shared" si="1"/>
        <v>17</v>
      </c>
      <c r="AF33" s="10" t="s">
        <v>88</v>
      </c>
      <c r="AG33" s="56">
        <f>IFERROR(VLOOKUP(AF33,'Fórmulas '!$B$26:$C$30,2,0),"")</f>
        <v>3</v>
      </c>
      <c r="AH33" s="56" t="str">
        <f t="shared" si="8"/>
        <v>CATASTRÓFICO</v>
      </c>
      <c r="AI33" s="66">
        <f>+IFERROR(VLOOKUP(AH33,'Fórmulas '!$E$28:$F$30,2,),"")</f>
        <v>5</v>
      </c>
      <c r="AJ33" s="67" t="str">
        <f>IFERROR(VLOOKUP(CONCATENATE(AG33,AI33),'Fórmulas '!$J$47:$K$71,2,),"")</f>
        <v>EXTREMO</v>
      </c>
      <c r="AK33" s="115" t="s">
        <v>1487</v>
      </c>
      <c r="AL33" s="61" t="s">
        <v>426</v>
      </c>
      <c r="AM33" s="61" t="s">
        <v>427</v>
      </c>
      <c r="AN33" s="10" t="s">
        <v>93</v>
      </c>
      <c r="AO33" s="10" t="s">
        <v>330</v>
      </c>
      <c r="AP33" s="10">
        <v>15</v>
      </c>
      <c r="AQ33" s="10">
        <v>5</v>
      </c>
      <c r="AR33" s="10">
        <v>0</v>
      </c>
      <c r="AS33" s="10">
        <v>10</v>
      </c>
      <c r="AT33" s="10">
        <v>15</v>
      </c>
      <c r="AU33" s="10">
        <v>10</v>
      </c>
      <c r="AV33" s="10">
        <v>30</v>
      </c>
      <c r="AW33" s="10">
        <f t="shared" si="9"/>
        <v>85</v>
      </c>
      <c r="AX33" s="122" t="str">
        <f t="shared" si="2"/>
        <v>DISMINUYE DOS PUNTOS</v>
      </c>
      <c r="AY33" s="56">
        <f t="shared" si="10"/>
        <v>3</v>
      </c>
      <c r="AZ33" s="56" t="str">
        <f t="shared" si="3"/>
        <v>RARA VEZ</v>
      </c>
      <c r="BA33" s="66">
        <f t="shared" si="4"/>
        <v>1</v>
      </c>
      <c r="BB33" s="104" t="str">
        <f t="shared" si="5"/>
        <v>CATASTRÓFICO</v>
      </c>
      <c r="BC33" s="56">
        <f t="shared" si="6"/>
        <v>5</v>
      </c>
      <c r="BD33" s="104" t="str">
        <f>IFERROR(VLOOKUP(CONCATENATE(BA33,BC33),'Fórmulas '!$J$47:$K$71,2,),"")</f>
        <v>ALTO</v>
      </c>
      <c r="BE33" s="10">
        <f t="shared" si="11"/>
        <v>5</v>
      </c>
      <c r="BF33" s="10" t="s">
        <v>416</v>
      </c>
      <c r="BG33" s="10" t="s">
        <v>819</v>
      </c>
      <c r="BH33" s="61" t="s">
        <v>417</v>
      </c>
      <c r="BI33" s="61" t="s">
        <v>428</v>
      </c>
      <c r="BJ33" s="61" t="s">
        <v>1397</v>
      </c>
      <c r="BK33" s="9" t="s">
        <v>988</v>
      </c>
      <c r="BL33" s="61" t="s">
        <v>1397</v>
      </c>
      <c r="BM33" s="9" t="s">
        <v>988</v>
      </c>
      <c r="BN33" s="94"/>
      <c r="BO33" s="9"/>
      <c r="BP33" s="11"/>
      <c r="BQ33" s="11"/>
      <c r="BR33" s="11"/>
    </row>
    <row r="34" spans="1:70" ht="270" hidden="1">
      <c r="A34" s="10" t="s">
        <v>406</v>
      </c>
      <c r="B34" s="58" t="str">
        <f>VLOOKUP(A34,'Fórmulas '!$B$47:$C$66,2,FALSE)</f>
        <v>Realizar la planificación financiera, aplicación y custodia de los recursos financieros de la entidad y gestionar la transferencia de los mismos.</v>
      </c>
      <c r="C34" s="50" t="str">
        <f>VLOOKUP(A34,'Fórmulas '!$F$47:$G$66,2,FALSE)</f>
        <v>Subgerente Administrativo y Financiero</v>
      </c>
      <c r="D34" s="92" t="s">
        <v>1488</v>
      </c>
      <c r="E34" s="10" t="s">
        <v>83</v>
      </c>
      <c r="F34" s="10" t="s">
        <v>83</v>
      </c>
      <c r="G34" s="10" t="s">
        <v>96</v>
      </c>
      <c r="H34" s="10" t="s">
        <v>96</v>
      </c>
      <c r="I34" s="10" t="s">
        <v>84</v>
      </c>
      <c r="J34" s="61" t="s">
        <v>434</v>
      </c>
      <c r="K34" s="61" t="s">
        <v>412</v>
      </c>
      <c r="L34" s="10" t="s">
        <v>83</v>
      </c>
      <c r="M34" s="10" t="s">
        <v>83</v>
      </c>
      <c r="N34" s="10" t="s">
        <v>83</v>
      </c>
      <c r="O34" s="10" t="s">
        <v>83</v>
      </c>
      <c r="P34" s="10" t="s">
        <v>83</v>
      </c>
      <c r="Q34" s="10" t="s">
        <v>83</v>
      </c>
      <c r="R34" s="10" t="s">
        <v>83</v>
      </c>
      <c r="S34" s="10" t="s">
        <v>83</v>
      </c>
      <c r="T34" s="10" t="s">
        <v>83</v>
      </c>
      <c r="U34" s="10" t="s">
        <v>83</v>
      </c>
      <c r="V34" s="10" t="s">
        <v>83</v>
      </c>
      <c r="W34" s="10" t="s">
        <v>83</v>
      </c>
      <c r="X34" s="10" t="s">
        <v>83</v>
      </c>
      <c r="Y34" s="10" t="s">
        <v>83</v>
      </c>
      <c r="Z34" s="10" t="s">
        <v>83</v>
      </c>
      <c r="AA34" s="10" t="s">
        <v>146</v>
      </c>
      <c r="AB34" s="10" t="s">
        <v>83</v>
      </c>
      <c r="AC34" s="10" t="s">
        <v>83</v>
      </c>
      <c r="AD34" s="10" t="s">
        <v>146</v>
      </c>
      <c r="AE34" s="56">
        <f t="shared" si="1"/>
        <v>17</v>
      </c>
      <c r="AF34" s="10" t="s">
        <v>88</v>
      </c>
      <c r="AG34" s="56">
        <f>IFERROR(VLOOKUP(AF34,'Fórmulas '!$B$26:$C$30,2,0),"")</f>
        <v>3</v>
      </c>
      <c r="AH34" s="56" t="str">
        <f t="shared" si="8"/>
        <v>CATASTRÓFICO</v>
      </c>
      <c r="AI34" s="66">
        <f>+IFERROR(VLOOKUP(AH34,'Fórmulas '!$E$28:$F$30,2,),"")</f>
        <v>5</v>
      </c>
      <c r="AJ34" s="67" t="str">
        <f>IFERROR(VLOOKUP(CONCATENATE(AG34,AI34),'Fórmulas '!$J$47:$K$71,2,),"")</f>
        <v>EXTREMO</v>
      </c>
      <c r="AK34" s="119" t="s">
        <v>1489</v>
      </c>
      <c r="AL34" s="61" t="s">
        <v>436</v>
      </c>
      <c r="AM34" s="61" t="s">
        <v>437</v>
      </c>
      <c r="AN34" s="10" t="s">
        <v>93</v>
      </c>
      <c r="AO34" s="10" t="s">
        <v>330</v>
      </c>
      <c r="AP34" s="10">
        <v>15</v>
      </c>
      <c r="AQ34" s="10">
        <v>5</v>
      </c>
      <c r="AR34" s="10">
        <v>0</v>
      </c>
      <c r="AS34" s="10">
        <v>10</v>
      </c>
      <c r="AT34" s="10">
        <v>15</v>
      </c>
      <c r="AU34" s="10">
        <v>10</v>
      </c>
      <c r="AV34" s="10">
        <v>30</v>
      </c>
      <c r="AW34" s="10">
        <f t="shared" si="9"/>
        <v>85</v>
      </c>
      <c r="AX34" s="122" t="str">
        <f t="shared" si="2"/>
        <v>DISMINUYE DOS PUNTOS</v>
      </c>
      <c r="AY34" s="56">
        <f t="shared" si="10"/>
        <v>3</v>
      </c>
      <c r="AZ34" s="56" t="str">
        <f t="shared" si="3"/>
        <v>RARA VEZ</v>
      </c>
      <c r="BA34" s="66">
        <f t="shared" si="4"/>
        <v>1</v>
      </c>
      <c r="BB34" s="104" t="str">
        <f t="shared" si="5"/>
        <v>CATASTRÓFICO</v>
      </c>
      <c r="BC34" s="56">
        <f t="shared" si="6"/>
        <v>5</v>
      </c>
      <c r="BD34" s="104" t="str">
        <f>IFERROR(VLOOKUP(CONCATENATE(BA34,BC34),'Fórmulas '!$J$47:$K$71,2,),"")</f>
        <v>ALTO</v>
      </c>
      <c r="BE34" s="10">
        <f t="shared" si="11"/>
        <v>5</v>
      </c>
      <c r="BF34" s="10" t="s">
        <v>416</v>
      </c>
      <c r="BG34" s="10" t="s">
        <v>819</v>
      </c>
      <c r="BH34" s="95" t="s">
        <v>1489</v>
      </c>
      <c r="BI34" s="61" t="s">
        <v>437</v>
      </c>
      <c r="BJ34" s="61" t="s">
        <v>1397</v>
      </c>
      <c r="BK34" s="9" t="s">
        <v>988</v>
      </c>
      <c r="BL34" s="61" t="s">
        <v>1397</v>
      </c>
      <c r="BM34" s="9" t="s">
        <v>988</v>
      </c>
      <c r="BN34" s="22"/>
      <c r="BO34" s="11"/>
      <c r="BP34" s="11"/>
      <c r="BQ34" s="11"/>
      <c r="BR34" s="11"/>
    </row>
    <row r="35" spans="1:70" ht="105" hidden="1">
      <c r="A35" s="10" t="s">
        <v>406</v>
      </c>
      <c r="B35" s="58" t="str">
        <f>VLOOKUP(A35,'Fórmulas '!$B$47:$C$66,2,FALSE)</f>
        <v>Realizar la planificación financiera, aplicación y custodia de los recursos financieros de la entidad y gestionar la transferencia de los mismos.</v>
      </c>
      <c r="C35" s="50" t="str">
        <f>VLOOKUP(A35,'Fórmulas '!$F$47:$G$66,2,FALSE)</f>
        <v>Subgerente Administrativo y Financiero</v>
      </c>
      <c r="D35" s="92" t="s">
        <v>1488</v>
      </c>
      <c r="E35" s="10" t="s">
        <v>83</v>
      </c>
      <c r="F35" s="10" t="s">
        <v>83</v>
      </c>
      <c r="G35" s="10" t="s">
        <v>96</v>
      </c>
      <c r="H35" s="10" t="s">
        <v>96</v>
      </c>
      <c r="I35" s="10" t="s">
        <v>84</v>
      </c>
      <c r="J35" s="61" t="s">
        <v>434</v>
      </c>
      <c r="K35" s="61" t="s">
        <v>412</v>
      </c>
      <c r="L35" s="10" t="s">
        <v>83</v>
      </c>
      <c r="M35" s="10" t="s">
        <v>83</v>
      </c>
      <c r="N35" s="10" t="s">
        <v>83</v>
      </c>
      <c r="O35" s="10" t="s">
        <v>83</v>
      </c>
      <c r="P35" s="10" t="s">
        <v>83</v>
      </c>
      <c r="Q35" s="10" t="s">
        <v>83</v>
      </c>
      <c r="R35" s="10" t="s">
        <v>83</v>
      </c>
      <c r="S35" s="10" t="s">
        <v>83</v>
      </c>
      <c r="T35" s="10" t="s">
        <v>83</v>
      </c>
      <c r="U35" s="10" t="s">
        <v>83</v>
      </c>
      <c r="V35" s="10" t="s">
        <v>83</v>
      </c>
      <c r="W35" s="10" t="s">
        <v>83</v>
      </c>
      <c r="X35" s="10" t="s">
        <v>83</v>
      </c>
      <c r="Y35" s="10" t="s">
        <v>83</v>
      </c>
      <c r="Z35" s="10" t="s">
        <v>83</v>
      </c>
      <c r="AA35" s="10" t="s">
        <v>146</v>
      </c>
      <c r="AB35" s="10" t="s">
        <v>83</v>
      </c>
      <c r="AC35" s="10" t="s">
        <v>83</v>
      </c>
      <c r="AD35" s="10" t="s">
        <v>146</v>
      </c>
      <c r="AE35" s="56">
        <f t="shared" si="1"/>
        <v>17</v>
      </c>
      <c r="AF35" s="10" t="s">
        <v>88</v>
      </c>
      <c r="AG35" s="56">
        <f>IFERROR(VLOOKUP(AF35,'Fórmulas '!$B$26:$C$30,2,0),"")</f>
        <v>3</v>
      </c>
      <c r="AH35" s="56" t="str">
        <f t="shared" si="8"/>
        <v>CATASTRÓFICO</v>
      </c>
      <c r="AI35" s="66">
        <f>+IFERROR(VLOOKUP(AH35,'Fórmulas '!$E$28:$F$30,2,),"")</f>
        <v>5</v>
      </c>
      <c r="AJ35" s="67" t="str">
        <f>IFERROR(VLOOKUP(CONCATENATE(AG35,AI35),'Fórmulas '!$J$47:$K$71,2,),"")</f>
        <v>EXTREMO</v>
      </c>
      <c r="AK35" s="120" t="s">
        <v>1490</v>
      </c>
      <c r="AL35" s="61" t="s">
        <v>436</v>
      </c>
      <c r="AM35" s="51" t="s">
        <v>447</v>
      </c>
      <c r="AN35" s="10" t="s">
        <v>93</v>
      </c>
      <c r="AO35" s="10" t="s">
        <v>330</v>
      </c>
      <c r="AP35" s="10">
        <v>15</v>
      </c>
      <c r="AQ35" s="10">
        <v>5</v>
      </c>
      <c r="AR35" s="10">
        <v>0</v>
      </c>
      <c r="AS35" s="10">
        <v>10</v>
      </c>
      <c r="AT35" s="10">
        <v>15</v>
      </c>
      <c r="AU35" s="10">
        <v>10</v>
      </c>
      <c r="AV35" s="10">
        <v>30</v>
      </c>
      <c r="AW35" s="10">
        <f t="shared" si="9"/>
        <v>85</v>
      </c>
      <c r="AX35" s="122" t="str">
        <f t="shared" si="2"/>
        <v>DISMINUYE DOS PUNTOS</v>
      </c>
      <c r="AY35" s="56">
        <f t="shared" ref="AY35:AY44" si="12">AG35</f>
        <v>3</v>
      </c>
      <c r="AZ35" s="56" t="str">
        <f t="shared" si="3"/>
        <v>RARA VEZ</v>
      </c>
      <c r="BA35" s="66">
        <f t="shared" si="4"/>
        <v>1</v>
      </c>
      <c r="BB35" s="104" t="str">
        <f t="shared" si="5"/>
        <v>CATASTRÓFICO</v>
      </c>
      <c r="BC35" s="56">
        <f t="shared" si="6"/>
        <v>5</v>
      </c>
      <c r="BD35" s="104" t="str">
        <f>IFERROR(VLOOKUP(CONCATENATE(BA35,BC35),'Fórmulas '!$J$47:$K$71,2,),"")</f>
        <v>ALTO</v>
      </c>
      <c r="BE35" s="10">
        <f t="shared" si="11"/>
        <v>5</v>
      </c>
      <c r="BF35" s="10" t="s">
        <v>416</v>
      </c>
      <c r="BG35" s="10" t="s">
        <v>819</v>
      </c>
      <c r="BH35" s="127" t="s">
        <v>1490</v>
      </c>
      <c r="BI35" s="51" t="s">
        <v>447</v>
      </c>
      <c r="BJ35" s="61" t="s">
        <v>1397</v>
      </c>
      <c r="BK35" s="9" t="s">
        <v>988</v>
      </c>
      <c r="BL35" s="61" t="s">
        <v>1397</v>
      </c>
      <c r="BM35" s="9" t="s">
        <v>988</v>
      </c>
      <c r="BN35" s="22"/>
      <c r="BO35" s="11"/>
      <c r="BP35" s="11"/>
      <c r="BQ35" s="11"/>
      <c r="BR35" s="11"/>
    </row>
    <row r="36" spans="1:70" ht="105" hidden="1">
      <c r="A36" s="10" t="s">
        <v>406</v>
      </c>
      <c r="B36" s="58" t="str">
        <f>VLOOKUP(A36,'Fórmulas '!$B$47:$C$66,2,FALSE)</f>
        <v>Realizar la planificación financiera, aplicación y custodia de los recursos financieros de la entidad y gestionar la transferencia de los mismos.</v>
      </c>
      <c r="C36" s="50" t="str">
        <f>VLOOKUP(A36,'Fórmulas '!$F$47:$G$66,2,FALSE)</f>
        <v>Subgerente Administrativo y Financiero</v>
      </c>
      <c r="D36" s="92" t="s">
        <v>1488</v>
      </c>
      <c r="E36" s="10" t="s">
        <v>83</v>
      </c>
      <c r="F36" s="10" t="s">
        <v>83</v>
      </c>
      <c r="G36" s="10" t="s">
        <v>96</v>
      </c>
      <c r="H36" s="10" t="s">
        <v>96</v>
      </c>
      <c r="I36" s="10" t="s">
        <v>84</v>
      </c>
      <c r="J36" s="61" t="s">
        <v>434</v>
      </c>
      <c r="K36" s="61" t="s">
        <v>412</v>
      </c>
      <c r="L36" s="10" t="s">
        <v>83</v>
      </c>
      <c r="M36" s="10" t="s">
        <v>83</v>
      </c>
      <c r="N36" s="10" t="s">
        <v>83</v>
      </c>
      <c r="O36" s="10" t="s">
        <v>83</v>
      </c>
      <c r="P36" s="10" t="s">
        <v>83</v>
      </c>
      <c r="Q36" s="10" t="s">
        <v>83</v>
      </c>
      <c r="R36" s="10" t="s">
        <v>83</v>
      </c>
      <c r="S36" s="10" t="s">
        <v>83</v>
      </c>
      <c r="T36" s="10" t="s">
        <v>83</v>
      </c>
      <c r="U36" s="10" t="s">
        <v>83</v>
      </c>
      <c r="V36" s="10" t="s">
        <v>83</v>
      </c>
      <c r="W36" s="10" t="s">
        <v>83</v>
      </c>
      <c r="X36" s="10" t="s">
        <v>83</v>
      </c>
      <c r="Y36" s="10" t="s">
        <v>83</v>
      </c>
      <c r="Z36" s="10" t="s">
        <v>83</v>
      </c>
      <c r="AA36" s="10" t="s">
        <v>146</v>
      </c>
      <c r="AB36" s="10" t="s">
        <v>83</v>
      </c>
      <c r="AC36" s="10" t="s">
        <v>83</v>
      </c>
      <c r="AD36" s="10" t="s">
        <v>146</v>
      </c>
      <c r="AE36" s="56">
        <f t="shared" si="1"/>
        <v>17</v>
      </c>
      <c r="AF36" s="10" t="s">
        <v>88</v>
      </c>
      <c r="AG36" s="56">
        <f>IFERROR(VLOOKUP(AF36,'Fórmulas '!$B$26:$C$30,2,0),"")</f>
        <v>3</v>
      </c>
      <c r="AH36" s="56" t="str">
        <f t="shared" si="8"/>
        <v>CATASTRÓFICO</v>
      </c>
      <c r="AI36" s="66">
        <f>+IFERROR(VLOOKUP(AH36,'Fórmulas '!$E$28:$F$30,2,),"")</f>
        <v>5</v>
      </c>
      <c r="AJ36" s="67" t="str">
        <f>IFERROR(VLOOKUP(CONCATENATE(AG36,AI36),'Fórmulas '!$J$47:$K$71,2,),"")</f>
        <v>EXTREMO</v>
      </c>
      <c r="AK36" s="115" t="s">
        <v>1487</v>
      </c>
      <c r="AL36" s="61" t="s">
        <v>453</v>
      </c>
      <c r="AM36" s="61" t="s">
        <v>427</v>
      </c>
      <c r="AN36" s="10" t="s">
        <v>93</v>
      </c>
      <c r="AO36" s="10" t="s">
        <v>330</v>
      </c>
      <c r="AP36" s="10">
        <v>15</v>
      </c>
      <c r="AQ36" s="10">
        <v>5</v>
      </c>
      <c r="AR36" s="10">
        <v>0</v>
      </c>
      <c r="AS36" s="10">
        <v>10</v>
      </c>
      <c r="AT36" s="10">
        <v>15</v>
      </c>
      <c r="AU36" s="10">
        <v>10</v>
      </c>
      <c r="AV36" s="10">
        <v>30</v>
      </c>
      <c r="AW36" s="10">
        <f t="shared" si="9"/>
        <v>85</v>
      </c>
      <c r="AX36" s="122" t="str">
        <f t="shared" si="2"/>
        <v>DISMINUYE DOS PUNTOS</v>
      </c>
      <c r="AY36" s="56">
        <f t="shared" si="12"/>
        <v>3</v>
      </c>
      <c r="AZ36" s="56" t="str">
        <f t="shared" si="3"/>
        <v>RARA VEZ</v>
      </c>
      <c r="BA36" s="66">
        <f t="shared" si="4"/>
        <v>1</v>
      </c>
      <c r="BB36" s="104" t="str">
        <f t="shared" si="5"/>
        <v>CATASTRÓFICO</v>
      </c>
      <c r="BC36" s="56">
        <f t="shared" si="6"/>
        <v>5</v>
      </c>
      <c r="BD36" s="104" t="str">
        <f>IFERROR(VLOOKUP(CONCATENATE(BA36,BC36),'Fórmulas '!$J$47:$K$71,2,),"")</f>
        <v>ALTO</v>
      </c>
      <c r="BE36" s="10">
        <f t="shared" si="11"/>
        <v>5</v>
      </c>
      <c r="BF36" s="10" t="s">
        <v>416</v>
      </c>
      <c r="BG36" s="10" t="s">
        <v>819</v>
      </c>
      <c r="BH36" s="61" t="s">
        <v>417</v>
      </c>
      <c r="BI36" s="61" t="s">
        <v>428</v>
      </c>
      <c r="BJ36" s="61" t="s">
        <v>1397</v>
      </c>
      <c r="BK36" s="9" t="s">
        <v>988</v>
      </c>
      <c r="BL36" s="61" t="s">
        <v>1397</v>
      </c>
      <c r="BM36" s="9" t="s">
        <v>988</v>
      </c>
      <c r="BN36" s="22"/>
      <c r="BO36" s="11"/>
      <c r="BP36" s="11"/>
      <c r="BQ36" s="11"/>
      <c r="BR36" s="11"/>
    </row>
    <row r="37" spans="1:70" ht="195" hidden="1">
      <c r="A37" s="69" t="s">
        <v>208</v>
      </c>
      <c r="B37" s="58" t="str">
        <f>VLOOKUP(A37,'Fórmulas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7" s="50" t="str">
        <f>VLOOKUP(A37,'Fórmulas '!$F$47:$G$66,2,FALSE)</f>
        <v>Coordinador de Infraestructura Física</v>
      </c>
      <c r="D37" s="71" t="s">
        <v>1491</v>
      </c>
      <c r="E37" s="67" t="s">
        <v>96</v>
      </c>
      <c r="F37" s="67" t="s">
        <v>96</v>
      </c>
      <c r="G37" s="69" t="s">
        <v>96</v>
      </c>
      <c r="H37" s="69" t="s">
        <v>96</v>
      </c>
      <c r="I37" s="69" t="s">
        <v>84</v>
      </c>
      <c r="J37" s="72" t="s">
        <v>1492</v>
      </c>
      <c r="K37" s="73" t="s">
        <v>1493</v>
      </c>
      <c r="L37" s="67" t="s">
        <v>95</v>
      </c>
      <c r="M37" s="67" t="s">
        <v>96</v>
      </c>
      <c r="N37" s="67" t="s">
        <v>96</v>
      </c>
      <c r="O37" s="67" t="s">
        <v>96</v>
      </c>
      <c r="P37" s="67" t="s">
        <v>96</v>
      </c>
      <c r="Q37" s="67" t="s">
        <v>95</v>
      </c>
      <c r="R37" s="67" t="s">
        <v>96</v>
      </c>
      <c r="S37" s="67" t="s">
        <v>95</v>
      </c>
      <c r="T37" s="67" t="s">
        <v>95</v>
      </c>
      <c r="U37" s="67" t="s">
        <v>96</v>
      </c>
      <c r="V37" s="67" t="s">
        <v>96</v>
      </c>
      <c r="W37" s="67" t="s">
        <v>96</v>
      </c>
      <c r="X37" s="67" t="s">
        <v>96</v>
      </c>
      <c r="Y37" s="67" t="s">
        <v>96</v>
      </c>
      <c r="Z37" s="67" t="s">
        <v>96</v>
      </c>
      <c r="AA37" s="67" t="s">
        <v>95</v>
      </c>
      <c r="AB37" s="67" t="s">
        <v>96</v>
      </c>
      <c r="AC37" s="67" t="s">
        <v>96</v>
      </c>
      <c r="AD37" s="67" t="s">
        <v>95</v>
      </c>
      <c r="AE37" s="56">
        <f t="shared" si="1"/>
        <v>13</v>
      </c>
      <c r="AF37" s="67" t="s">
        <v>88</v>
      </c>
      <c r="AG37" s="56">
        <f>IFERROR(VLOOKUP(AF37,'Fórmulas '!$B$26:$C$30,2,0),"")</f>
        <v>3</v>
      </c>
      <c r="AH37" s="56" t="str">
        <f t="shared" si="8"/>
        <v>CATASTRÓFICO</v>
      </c>
      <c r="AI37" s="66">
        <f>+IFERROR(VLOOKUP(AH37,'Fórmulas '!$E$28:$F$30,2,),"")</f>
        <v>5</v>
      </c>
      <c r="AJ37" s="67" t="str">
        <f>IFERROR(VLOOKUP(CONCATENATE(AG37,AI37),'Fórmulas '!$J$47:$K$71,2,),"")</f>
        <v>EXTREMO</v>
      </c>
      <c r="AK37" s="71" t="s">
        <v>1494</v>
      </c>
      <c r="AL37" s="72" t="s">
        <v>1495</v>
      </c>
      <c r="AM37" s="73" t="s">
        <v>1496</v>
      </c>
      <c r="AN37" s="69" t="s">
        <v>93</v>
      </c>
      <c r="AO37" s="67" t="s">
        <v>267</v>
      </c>
      <c r="AP37" s="67">
        <v>15</v>
      </c>
      <c r="AQ37" s="67">
        <v>5</v>
      </c>
      <c r="AR37" s="67">
        <v>0</v>
      </c>
      <c r="AS37" s="67">
        <v>10</v>
      </c>
      <c r="AT37" s="67">
        <v>15</v>
      </c>
      <c r="AU37" s="67">
        <v>10</v>
      </c>
      <c r="AV37" s="67">
        <v>30</v>
      </c>
      <c r="AW37" s="67">
        <f t="shared" si="9"/>
        <v>85</v>
      </c>
      <c r="AX37" s="122" t="str">
        <f t="shared" si="2"/>
        <v>DISMINUYE DOS PUNTOS</v>
      </c>
      <c r="AY37" s="56">
        <f t="shared" si="12"/>
        <v>3</v>
      </c>
      <c r="AZ37" s="56" t="str">
        <f t="shared" si="3"/>
        <v>RARA VEZ</v>
      </c>
      <c r="BA37" s="66">
        <f t="shared" si="4"/>
        <v>1</v>
      </c>
      <c r="BB37" s="104" t="str">
        <f t="shared" si="5"/>
        <v>CATASTRÓFICO</v>
      </c>
      <c r="BC37" s="56">
        <f t="shared" si="6"/>
        <v>5</v>
      </c>
      <c r="BD37" s="104" t="str">
        <f>IFERROR(VLOOKUP(CONCATENATE(BA37,BC37),'Fórmulas '!$J$47:$K$71,2,),"")</f>
        <v>ALTO</v>
      </c>
      <c r="BE37" s="69">
        <f t="shared" si="11"/>
        <v>5</v>
      </c>
      <c r="BF37" s="67" t="s">
        <v>98</v>
      </c>
      <c r="BG37" s="67" t="s">
        <v>690</v>
      </c>
      <c r="BH37" s="65" t="s">
        <v>219</v>
      </c>
      <c r="BI37" s="72" t="s">
        <v>220</v>
      </c>
      <c r="BJ37" s="72" t="s">
        <v>1471</v>
      </c>
      <c r="BK37" s="9" t="s">
        <v>988</v>
      </c>
      <c r="BL37" s="180" t="s">
        <v>1497</v>
      </c>
      <c r="BM37" s="180" t="s">
        <v>1498</v>
      </c>
      <c r="BN37" s="72"/>
      <c r="BO37" s="72"/>
      <c r="BP37" s="72"/>
      <c r="BQ37" s="72"/>
      <c r="BR37" s="81"/>
    </row>
    <row r="38" spans="1:70" s="52" customFormat="1" ht="135" hidden="1">
      <c r="A38" s="69" t="s">
        <v>208</v>
      </c>
      <c r="B38" s="108" t="str">
        <f>VLOOKUP(A38,'Fórmulas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8" s="62" t="str">
        <f>VLOOKUP(A38,'Fórmulas '!$F$47:$G$66,2,FALSE)</f>
        <v>Coordinador de Infraestructura Física</v>
      </c>
      <c r="D38" s="71" t="s">
        <v>1499</v>
      </c>
      <c r="E38" s="67" t="s">
        <v>96</v>
      </c>
      <c r="F38" s="67" t="s">
        <v>96</v>
      </c>
      <c r="G38" s="69" t="s">
        <v>96</v>
      </c>
      <c r="H38" s="69" t="s">
        <v>96</v>
      </c>
      <c r="I38" s="69" t="s">
        <v>84</v>
      </c>
      <c r="J38" s="72" t="s">
        <v>1500</v>
      </c>
      <c r="K38" s="73" t="s">
        <v>1501</v>
      </c>
      <c r="L38" s="67" t="s">
        <v>96</v>
      </c>
      <c r="M38" s="67" t="s">
        <v>96</v>
      </c>
      <c r="N38" s="67" t="s">
        <v>96</v>
      </c>
      <c r="O38" s="67" t="s">
        <v>96</v>
      </c>
      <c r="P38" s="67" t="s">
        <v>96</v>
      </c>
      <c r="Q38" s="67" t="s">
        <v>95</v>
      </c>
      <c r="R38" s="67" t="s">
        <v>96</v>
      </c>
      <c r="S38" s="67" t="s">
        <v>95</v>
      </c>
      <c r="T38" s="67" t="s">
        <v>95</v>
      </c>
      <c r="U38" s="67" t="s">
        <v>96</v>
      </c>
      <c r="V38" s="67" t="s">
        <v>96</v>
      </c>
      <c r="W38" s="67" t="s">
        <v>96</v>
      </c>
      <c r="X38" s="67" t="s">
        <v>96</v>
      </c>
      <c r="Y38" s="67" t="s">
        <v>96</v>
      </c>
      <c r="Z38" s="67" t="s">
        <v>96</v>
      </c>
      <c r="AA38" s="67" t="s">
        <v>95</v>
      </c>
      <c r="AB38" s="67" t="s">
        <v>96</v>
      </c>
      <c r="AC38" s="67" t="s">
        <v>96</v>
      </c>
      <c r="AD38" s="67" t="s">
        <v>95</v>
      </c>
      <c r="AE38" s="54">
        <f t="shared" si="1"/>
        <v>14</v>
      </c>
      <c r="AF38" s="67" t="s">
        <v>88</v>
      </c>
      <c r="AG38" s="54">
        <f>IFERROR(VLOOKUP(AF38,'Fórmulas '!$B$26:$C$30,2,0),"")</f>
        <v>3</v>
      </c>
      <c r="AH38" s="54" t="str">
        <f t="shared" si="8"/>
        <v>CATASTRÓFICO</v>
      </c>
      <c r="AI38" s="111">
        <f>+IFERROR(VLOOKUP(AH38,'Fórmulas '!$E$28:$F$30,2,),"")</f>
        <v>5</v>
      </c>
      <c r="AJ38" s="67" t="str">
        <f>IFERROR(VLOOKUP(CONCATENATE(AG38,AI38),'Fórmulas '!$J$47:$K$71,2,),"")</f>
        <v>EXTREMO</v>
      </c>
      <c r="AK38" s="71" t="s">
        <v>1502</v>
      </c>
      <c r="AL38" s="72" t="s">
        <v>1503</v>
      </c>
      <c r="AM38" s="72" t="s">
        <v>1504</v>
      </c>
      <c r="AN38" s="69" t="s">
        <v>93</v>
      </c>
      <c r="AO38" s="67" t="s">
        <v>94</v>
      </c>
      <c r="AP38" s="67">
        <v>15</v>
      </c>
      <c r="AQ38" s="67">
        <v>5</v>
      </c>
      <c r="AR38" s="67">
        <v>0</v>
      </c>
      <c r="AS38" s="67">
        <v>10</v>
      </c>
      <c r="AT38" s="67">
        <v>15</v>
      </c>
      <c r="AU38" s="67">
        <v>10</v>
      </c>
      <c r="AV38" s="67">
        <v>30</v>
      </c>
      <c r="AW38" s="67">
        <f t="shared" si="9"/>
        <v>85</v>
      </c>
      <c r="AX38" s="55" t="str">
        <f t="shared" si="2"/>
        <v>DISMINUYE DOS PUNTOS</v>
      </c>
      <c r="AY38" s="56">
        <f t="shared" si="12"/>
        <v>3</v>
      </c>
      <c r="AZ38" s="56" t="str">
        <f t="shared" si="3"/>
        <v>RARA VEZ</v>
      </c>
      <c r="BA38" s="66">
        <f t="shared" si="4"/>
        <v>1</v>
      </c>
      <c r="BB38" s="104" t="str">
        <f t="shared" si="5"/>
        <v>CATASTRÓFICO</v>
      </c>
      <c r="BC38" s="56">
        <f t="shared" si="6"/>
        <v>5</v>
      </c>
      <c r="BD38" s="112" t="str">
        <f>IFERROR(VLOOKUP(CONCATENATE(BA38,BC38),'Fórmulas '!$J$47:$K$71,2,),"")</f>
        <v>ALTO</v>
      </c>
      <c r="BE38" s="69">
        <f t="shared" si="11"/>
        <v>5</v>
      </c>
      <c r="BF38" s="67" t="s">
        <v>98</v>
      </c>
      <c r="BG38" s="67" t="s">
        <v>690</v>
      </c>
      <c r="BH38" s="73" t="s">
        <v>1505</v>
      </c>
      <c r="BI38" s="72" t="s">
        <v>1506</v>
      </c>
      <c r="BJ38" s="72" t="s">
        <v>1471</v>
      </c>
      <c r="BK38" s="57" t="s">
        <v>988</v>
      </c>
      <c r="BL38" s="180" t="s">
        <v>1471</v>
      </c>
      <c r="BM38" s="180" t="s">
        <v>1498</v>
      </c>
      <c r="BN38" s="72"/>
      <c r="BO38" s="72"/>
      <c r="BP38" s="72"/>
      <c r="BQ38" s="72"/>
      <c r="BR38" s="70"/>
    </row>
    <row r="39" spans="1:70" ht="210" hidden="1">
      <c r="A39" s="69" t="s">
        <v>208</v>
      </c>
      <c r="B39" s="58" t="str">
        <f>VLOOKUP(A39,'Fórmulas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9" s="50" t="str">
        <f>VLOOKUP(A39,'Fórmulas '!$F$47:$G$66,2,FALSE)</f>
        <v>Coordinador de Infraestructura Física</v>
      </c>
      <c r="D39" s="71" t="s">
        <v>1507</v>
      </c>
      <c r="E39" s="67" t="s">
        <v>96</v>
      </c>
      <c r="F39" s="67" t="s">
        <v>96</v>
      </c>
      <c r="G39" s="69" t="s">
        <v>96</v>
      </c>
      <c r="H39" s="69" t="s">
        <v>96</v>
      </c>
      <c r="I39" s="69" t="s">
        <v>84</v>
      </c>
      <c r="J39" s="72" t="s">
        <v>1508</v>
      </c>
      <c r="K39" s="73" t="s">
        <v>1509</v>
      </c>
      <c r="L39" s="67" t="s">
        <v>95</v>
      </c>
      <c r="M39" s="67" t="s">
        <v>96</v>
      </c>
      <c r="N39" s="67" t="s">
        <v>96</v>
      </c>
      <c r="O39" s="67" t="s">
        <v>96</v>
      </c>
      <c r="P39" s="67" t="s">
        <v>96</v>
      </c>
      <c r="Q39" s="67" t="s">
        <v>95</v>
      </c>
      <c r="R39" s="67" t="s">
        <v>96</v>
      </c>
      <c r="S39" s="67" t="s">
        <v>95</v>
      </c>
      <c r="T39" s="67" t="s">
        <v>95</v>
      </c>
      <c r="U39" s="67" t="s">
        <v>96</v>
      </c>
      <c r="V39" s="67" t="s">
        <v>96</v>
      </c>
      <c r="W39" s="67" t="s">
        <v>96</v>
      </c>
      <c r="X39" s="67" t="s">
        <v>96</v>
      </c>
      <c r="Y39" s="67" t="s">
        <v>96</v>
      </c>
      <c r="Z39" s="67" t="s">
        <v>96</v>
      </c>
      <c r="AA39" s="67" t="s">
        <v>95</v>
      </c>
      <c r="AB39" s="67" t="s">
        <v>96</v>
      </c>
      <c r="AC39" s="67" t="s">
        <v>96</v>
      </c>
      <c r="AD39" s="67" t="s">
        <v>95</v>
      </c>
      <c r="AE39" s="56">
        <f t="shared" si="1"/>
        <v>13</v>
      </c>
      <c r="AF39" s="67" t="s">
        <v>88</v>
      </c>
      <c r="AG39" s="56">
        <f>IFERROR(VLOOKUP(AF39,'Fórmulas '!$B$26:$C$30,2,0),"")</f>
        <v>3</v>
      </c>
      <c r="AH39" s="56" t="str">
        <f t="shared" si="8"/>
        <v>CATASTRÓFICO</v>
      </c>
      <c r="AI39" s="66">
        <f>+IFERROR(VLOOKUP(AH39,'Fórmulas '!$E$28:$F$30,2,),"")</f>
        <v>5</v>
      </c>
      <c r="AJ39" s="67" t="str">
        <f>IFERROR(VLOOKUP(CONCATENATE(AG39,AI39),'Fórmulas '!$J$47:$K$71,2,),"")</f>
        <v>EXTREMO</v>
      </c>
      <c r="AK39" s="71" t="s">
        <v>1510</v>
      </c>
      <c r="AL39" s="72" t="s">
        <v>1511</v>
      </c>
      <c r="AM39" s="72" t="s">
        <v>1512</v>
      </c>
      <c r="AN39" s="74" t="s">
        <v>93</v>
      </c>
      <c r="AO39" s="67" t="s">
        <v>94</v>
      </c>
      <c r="AP39" s="67">
        <v>15</v>
      </c>
      <c r="AQ39" s="67">
        <v>5</v>
      </c>
      <c r="AR39" s="67">
        <v>0</v>
      </c>
      <c r="AS39" s="67">
        <v>10</v>
      </c>
      <c r="AT39" s="67">
        <v>15</v>
      </c>
      <c r="AU39" s="67">
        <v>10</v>
      </c>
      <c r="AV39" s="67">
        <v>30</v>
      </c>
      <c r="AW39" s="67">
        <f t="shared" si="9"/>
        <v>85</v>
      </c>
      <c r="AX39" s="122" t="str">
        <f t="shared" si="2"/>
        <v>DISMINUYE DOS PUNTOS</v>
      </c>
      <c r="AY39" s="56">
        <f t="shared" si="12"/>
        <v>3</v>
      </c>
      <c r="AZ39" s="56" t="str">
        <f t="shared" si="3"/>
        <v>RARA VEZ</v>
      </c>
      <c r="BA39" s="66">
        <f t="shared" si="4"/>
        <v>1</v>
      </c>
      <c r="BB39" s="104" t="str">
        <f t="shared" si="5"/>
        <v>CATASTRÓFICO</v>
      </c>
      <c r="BC39" s="56">
        <f t="shared" si="6"/>
        <v>5</v>
      </c>
      <c r="BD39" s="104" t="str">
        <f>IFERROR(VLOOKUP(CONCATENATE(BA39,BC39),'Fórmulas '!$J$47:$K$71,2,),"")</f>
        <v>ALTO</v>
      </c>
      <c r="BE39" s="69">
        <f t="shared" si="11"/>
        <v>5</v>
      </c>
      <c r="BF39" s="67" t="s">
        <v>98</v>
      </c>
      <c r="BG39" s="67" t="s">
        <v>593</v>
      </c>
      <c r="BH39" s="73" t="s">
        <v>1513</v>
      </c>
      <c r="BI39" s="72" t="s">
        <v>1514</v>
      </c>
      <c r="BJ39" s="72" t="s">
        <v>1471</v>
      </c>
      <c r="BK39" s="9" t="s">
        <v>988</v>
      </c>
      <c r="BL39" s="180" t="s">
        <v>1471</v>
      </c>
      <c r="BM39" s="180" t="s">
        <v>1498</v>
      </c>
      <c r="BN39" s="72"/>
      <c r="BO39" s="72"/>
      <c r="BP39" s="72"/>
      <c r="BQ39" s="72"/>
      <c r="BR39" s="70"/>
    </row>
    <row r="40" spans="1:70" ht="240" hidden="1">
      <c r="A40" s="77" t="s">
        <v>458</v>
      </c>
      <c r="B40" s="58" t="str">
        <f>VLOOKUP(A40,'Fórmulas '!$B$47:$C$66,2,FALSE)</f>
        <v>Asegurar un ambiente de control que le permita a la entidad disponer de las condiciones mínimas para el ejercicio del control interno fundamentada en la información, el control y la evaluación, para la toma de decisiones y la mejora continua.</v>
      </c>
      <c r="C40" s="50" t="str">
        <f>VLOOKUP(A40,'Fórmulas '!$F$47:$G$66,2,FALSE)</f>
        <v>Jefe de Control Interno</v>
      </c>
      <c r="D40" s="71" t="s">
        <v>1515</v>
      </c>
      <c r="E40" s="63" t="s">
        <v>96</v>
      </c>
      <c r="F40" s="63" t="s">
        <v>96</v>
      </c>
      <c r="G40" s="63" t="s">
        <v>96</v>
      </c>
      <c r="H40" s="63" t="s">
        <v>96</v>
      </c>
      <c r="I40" s="63" t="s">
        <v>84</v>
      </c>
      <c r="J40" s="71" t="s">
        <v>1516</v>
      </c>
      <c r="K40" s="71" t="s">
        <v>1517</v>
      </c>
      <c r="L40" s="63" t="s">
        <v>96</v>
      </c>
      <c r="M40" s="63" t="s">
        <v>96</v>
      </c>
      <c r="N40" s="63" t="s">
        <v>95</v>
      </c>
      <c r="O40" s="63" t="s">
        <v>95</v>
      </c>
      <c r="P40" s="63" t="s">
        <v>96</v>
      </c>
      <c r="Q40" s="63" t="s">
        <v>96</v>
      </c>
      <c r="R40" s="63" t="s">
        <v>96</v>
      </c>
      <c r="S40" s="63" t="s">
        <v>95</v>
      </c>
      <c r="T40" s="63" t="s">
        <v>96</v>
      </c>
      <c r="U40" s="63" t="s">
        <v>96</v>
      </c>
      <c r="V40" s="63" t="s">
        <v>96</v>
      </c>
      <c r="W40" s="63" t="s">
        <v>96</v>
      </c>
      <c r="X40" s="63" t="s">
        <v>96</v>
      </c>
      <c r="Y40" s="63" t="s">
        <v>96</v>
      </c>
      <c r="Z40" s="63" t="s">
        <v>96</v>
      </c>
      <c r="AA40" s="63" t="s">
        <v>95</v>
      </c>
      <c r="AB40" s="63" t="s">
        <v>96</v>
      </c>
      <c r="AC40" s="63" t="s">
        <v>95</v>
      </c>
      <c r="AD40" s="63" t="s">
        <v>95</v>
      </c>
      <c r="AE40" s="56">
        <f t="shared" si="1"/>
        <v>13</v>
      </c>
      <c r="AF40" s="63" t="s">
        <v>112</v>
      </c>
      <c r="AG40" s="56">
        <f>IFERROR(VLOOKUP(AF40,'Fórmulas '!$B$26:$C$30,2,0),"")</f>
        <v>1</v>
      </c>
      <c r="AH40" s="56" t="str">
        <f t="shared" si="8"/>
        <v>CATASTRÓFICO</v>
      </c>
      <c r="AI40" s="66">
        <f>+IFERROR(VLOOKUP(AH40,'Fórmulas '!$E$28:$F$30,2,),"")</f>
        <v>5</v>
      </c>
      <c r="AJ40" s="67" t="str">
        <f>IFERROR(VLOOKUP(CONCATENATE(AG40,AI40),'Fórmulas '!$J$47:$K$71,2,),"")</f>
        <v>ALTO</v>
      </c>
      <c r="AK40" s="71" t="s">
        <v>1518</v>
      </c>
      <c r="AL40" s="50" t="s">
        <v>466</v>
      </c>
      <c r="AM40" s="65" t="s">
        <v>1519</v>
      </c>
      <c r="AN40" s="63" t="s">
        <v>93</v>
      </c>
      <c r="AO40" s="63" t="s">
        <v>94</v>
      </c>
      <c r="AP40" s="63">
        <v>15</v>
      </c>
      <c r="AQ40" s="63">
        <v>5</v>
      </c>
      <c r="AR40" s="63">
        <v>0</v>
      </c>
      <c r="AS40" s="63">
        <v>10</v>
      </c>
      <c r="AT40" s="63">
        <v>15</v>
      </c>
      <c r="AU40" s="63">
        <v>10</v>
      </c>
      <c r="AV40" s="63">
        <v>30</v>
      </c>
      <c r="AW40" s="63">
        <f t="shared" si="9"/>
        <v>85</v>
      </c>
      <c r="AX40" s="122" t="str">
        <f t="shared" si="2"/>
        <v>DISMINUYE DOS PUNTOS</v>
      </c>
      <c r="AY40" s="56">
        <f t="shared" si="12"/>
        <v>1</v>
      </c>
      <c r="AZ40" s="56" t="str">
        <f t="shared" si="3"/>
        <v>RARA VEZ</v>
      </c>
      <c r="BA40" s="66">
        <f t="shared" si="4"/>
        <v>1</v>
      </c>
      <c r="BB40" s="64" t="str">
        <f t="shared" si="5"/>
        <v>CATASTRÓFICO</v>
      </c>
      <c r="BC40" s="163">
        <f t="shared" si="6"/>
        <v>5</v>
      </c>
      <c r="BD40" s="64" t="str">
        <f>IFERROR(VLOOKUP(CONCATENATE(BA40,BC40),'Fórmulas '!$J$47:$K$71,2,),"")</f>
        <v>ALTO</v>
      </c>
      <c r="BE40" s="63">
        <f>IFERROR(BA40*BC40,"")</f>
        <v>5</v>
      </c>
      <c r="BF40" s="63" t="s">
        <v>98</v>
      </c>
      <c r="BG40" s="63" t="s">
        <v>135</v>
      </c>
      <c r="BH40" s="76" t="s">
        <v>1520</v>
      </c>
      <c r="BI40" s="76" t="s">
        <v>469</v>
      </c>
      <c r="BJ40" s="76" t="s">
        <v>1521</v>
      </c>
      <c r="BK40" s="77" t="s">
        <v>1522</v>
      </c>
      <c r="BL40" s="185" t="s">
        <v>1523</v>
      </c>
      <c r="BM40" s="603" t="s">
        <v>1522</v>
      </c>
      <c r="BN40" s="76"/>
      <c r="BO40" s="77"/>
      <c r="BP40" s="77" t="s">
        <v>1524</v>
      </c>
      <c r="BQ40" s="77" t="s">
        <v>1525</v>
      </c>
      <c r="BR40" s="77"/>
    </row>
    <row r="41" spans="1:70" ht="172.9" hidden="1" customHeight="1">
      <c r="A41" s="50" t="s">
        <v>393</v>
      </c>
      <c r="B41" s="58" t="str">
        <f>VLOOKUP(A41,'Fórmulas '!$B$47:$C$66,2,FALSE)</f>
        <v>Asegurar que la Plataforma TIC esté disponible, funcional, optimizada y actualizada para que satisfaga las necesidades de los procesos de la entidad.</v>
      </c>
      <c r="C41" s="50" t="str">
        <f>VLOOKUP(A41,'Fórmulas '!$F$47:$G$66,2,FALSE)</f>
        <v>Jefe de Oficina de Sistemas</v>
      </c>
      <c r="D41" s="92" t="s">
        <v>1526</v>
      </c>
      <c r="E41" s="10" t="s">
        <v>83</v>
      </c>
      <c r="F41" s="10" t="s">
        <v>83</v>
      </c>
      <c r="G41" s="10" t="s">
        <v>83</v>
      </c>
      <c r="H41" s="10" t="s">
        <v>83</v>
      </c>
      <c r="I41" s="10" t="s">
        <v>84</v>
      </c>
      <c r="J41" s="93" t="s">
        <v>1527</v>
      </c>
      <c r="K41" s="51" t="s">
        <v>1528</v>
      </c>
      <c r="L41" s="10" t="s">
        <v>83</v>
      </c>
      <c r="M41" s="10" t="s">
        <v>83</v>
      </c>
      <c r="N41" s="10" t="s">
        <v>83</v>
      </c>
      <c r="O41" s="10" t="s">
        <v>146</v>
      </c>
      <c r="P41" s="10" t="s">
        <v>83</v>
      </c>
      <c r="Q41" s="10" t="s">
        <v>83</v>
      </c>
      <c r="R41" s="10" t="s">
        <v>146</v>
      </c>
      <c r="S41" s="10" t="s">
        <v>146</v>
      </c>
      <c r="T41" s="10" t="s">
        <v>83</v>
      </c>
      <c r="U41" s="10" t="s">
        <v>83</v>
      </c>
      <c r="V41" s="10" t="s">
        <v>83</v>
      </c>
      <c r="W41" s="10" t="s">
        <v>83</v>
      </c>
      <c r="X41" s="10" t="s">
        <v>146</v>
      </c>
      <c r="Y41" s="10" t="s">
        <v>83</v>
      </c>
      <c r="Z41" s="10" t="s">
        <v>146</v>
      </c>
      <c r="AA41" s="10" t="s">
        <v>146</v>
      </c>
      <c r="AB41" s="10" t="s">
        <v>146</v>
      </c>
      <c r="AC41" s="10" t="s">
        <v>146</v>
      </c>
      <c r="AD41" s="10" t="s">
        <v>146</v>
      </c>
      <c r="AE41" s="56">
        <f t="shared" si="1"/>
        <v>10</v>
      </c>
      <c r="AF41" s="97" t="s">
        <v>88</v>
      </c>
      <c r="AG41" s="56">
        <f>IFERROR(VLOOKUP(AF41,'Fórmulas '!$B$26:$C$30,2,0),"")</f>
        <v>3</v>
      </c>
      <c r="AH41" s="56" t="str">
        <f t="shared" si="8"/>
        <v>MAYOR</v>
      </c>
      <c r="AI41" s="66">
        <f>+IFERROR(VLOOKUP(AH41,'Fórmulas '!$E$28:$F$30,2,),"")</f>
        <v>4</v>
      </c>
      <c r="AJ41" s="67" t="str">
        <f>IFERROR(VLOOKUP(CONCATENATE(AG41,AI41),'Fórmulas '!$J$47:$K$71,2,),"")</f>
        <v>EXTREMO</v>
      </c>
      <c r="AK41" s="110" t="s">
        <v>1529</v>
      </c>
      <c r="AL41" s="61" t="s">
        <v>1530</v>
      </c>
      <c r="AM41" s="61" t="s">
        <v>1531</v>
      </c>
      <c r="AN41" s="10" t="s">
        <v>182</v>
      </c>
      <c r="AO41" s="10" t="s">
        <v>330</v>
      </c>
      <c r="AP41" s="10">
        <v>15</v>
      </c>
      <c r="AQ41" s="10">
        <v>5</v>
      </c>
      <c r="AR41" s="10">
        <v>15</v>
      </c>
      <c r="AS41" s="10">
        <v>10</v>
      </c>
      <c r="AT41" s="10">
        <v>15</v>
      </c>
      <c r="AU41" s="10">
        <v>0</v>
      </c>
      <c r="AV41" s="10">
        <v>30</v>
      </c>
      <c r="AW41" s="10">
        <f t="shared" si="9"/>
        <v>90</v>
      </c>
      <c r="AX41" s="122" t="str">
        <f t="shared" si="2"/>
        <v>DISMINUYE DOS PUNTOS</v>
      </c>
      <c r="AY41" s="56">
        <f t="shared" si="12"/>
        <v>3</v>
      </c>
      <c r="AZ41" s="56" t="str">
        <f t="shared" si="3"/>
        <v>RARA VEZ</v>
      </c>
      <c r="BA41" s="66">
        <f t="shared" si="4"/>
        <v>1</v>
      </c>
      <c r="BB41" s="104" t="str">
        <f t="shared" si="5"/>
        <v>MAYOR</v>
      </c>
      <c r="BC41" s="109">
        <f t="shared" si="6"/>
        <v>4</v>
      </c>
      <c r="BD41" s="104" t="str">
        <f>IFERROR(VLOOKUP(CONCATENATE(BA41,BC41),'Fórmulas '!$J$47:$K$71,2,),"")</f>
        <v>ALTO</v>
      </c>
      <c r="BE41" s="66">
        <f>IFERROR(BC41*BA41,"")</f>
        <v>4</v>
      </c>
      <c r="BF41" s="66" t="s">
        <v>98</v>
      </c>
      <c r="BG41" s="66" t="s">
        <v>1532</v>
      </c>
      <c r="BH41" s="58" t="s">
        <v>1533</v>
      </c>
      <c r="BI41" s="58" t="s">
        <v>1534</v>
      </c>
      <c r="BJ41" s="58" t="s">
        <v>1535</v>
      </c>
      <c r="BK41" s="171" t="s">
        <v>988</v>
      </c>
      <c r="BL41" s="182"/>
      <c r="BM41" s="604"/>
      <c r="BN41" s="58"/>
      <c r="BO41" s="102"/>
      <c r="BP41" s="58"/>
      <c r="BQ41" s="184"/>
      <c r="BR41" s="168"/>
    </row>
    <row r="42" spans="1:70" ht="144" hidden="1" customHeight="1">
      <c r="A42" s="50" t="s">
        <v>393</v>
      </c>
      <c r="B42" s="58" t="str">
        <f>VLOOKUP(A42,'Fórmulas '!$B$47:$C$66,2,FALSE)</f>
        <v>Asegurar que la Plataforma TIC esté disponible, funcional, optimizada y actualizada para que satisfaga las necesidades de los procesos de la entidad.</v>
      </c>
      <c r="C42" s="50" t="str">
        <f>VLOOKUP(A42,'Fórmulas '!$F$47:$G$66,2,FALSE)</f>
        <v>Jefe de Oficina de Sistemas</v>
      </c>
      <c r="D42" s="92" t="s">
        <v>1536</v>
      </c>
      <c r="E42" s="10" t="s">
        <v>83</v>
      </c>
      <c r="F42" s="10" t="s">
        <v>83</v>
      </c>
      <c r="G42" s="10" t="s">
        <v>83</v>
      </c>
      <c r="H42" s="10" t="s">
        <v>83</v>
      </c>
      <c r="I42" s="10" t="s">
        <v>84</v>
      </c>
      <c r="J42" s="93" t="s">
        <v>1537</v>
      </c>
      <c r="K42" s="51" t="s">
        <v>1538</v>
      </c>
      <c r="L42" s="10" t="s">
        <v>83</v>
      </c>
      <c r="M42" s="10" t="s">
        <v>83</v>
      </c>
      <c r="N42" s="10" t="s">
        <v>83</v>
      </c>
      <c r="O42" s="10" t="s">
        <v>146</v>
      </c>
      <c r="P42" s="10" t="s">
        <v>83</v>
      </c>
      <c r="Q42" s="10" t="s">
        <v>83</v>
      </c>
      <c r="R42" s="10" t="s">
        <v>146</v>
      </c>
      <c r="S42" s="10" t="s">
        <v>146</v>
      </c>
      <c r="T42" s="10" t="s">
        <v>83</v>
      </c>
      <c r="U42" s="10" t="s">
        <v>83</v>
      </c>
      <c r="V42" s="10" t="s">
        <v>83</v>
      </c>
      <c r="W42" s="10" t="s">
        <v>83</v>
      </c>
      <c r="X42" s="10" t="s">
        <v>146</v>
      </c>
      <c r="Y42" s="10" t="s">
        <v>83</v>
      </c>
      <c r="Z42" s="10" t="s">
        <v>146</v>
      </c>
      <c r="AA42" s="10" t="s">
        <v>146</v>
      </c>
      <c r="AB42" s="10" t="s">
        <v>146</v>
      </c>
      <c r="AC42" s="10" t="s">
        <v>146</v>
      </c>
      <c r="AD42" s="10" t="s">
        <v>146</v>
      </c>
      <c r="AE42" s="56">
        <f t="shared" si="1"/>
        <v>10</v>
      </c>
      <c r="AF42" s="97" t="s">
        <v>151</v>
      </c>
      <c r="AG42" s="56">
        <f>IFERROR(VLOOKUP(AF42,'Fórmulas '!$B$26:$C$30,2,0),"")</f>
        <v>2</v>
      </c>
      <c r="AH42" s="56" t="str">
        <f t="shared" si="8"/>
        <v>MAYOR</v>
      </c>
      <c r="AI42" s="66">
        <f>+IFERROR(VLOOKUP(AH42,'Fórmulas '!$E$28:$F$30,2,),"")</f>
        <v>4</v>
      </c>
      <c r="AJ42" s="67" t="str">
        <f>IFERROR(VLOOKUP(CONCATENATE(AG42,AI42),'Fórmulas '!$J$47:$K$71,2,),"")</f>
        <v>ALTO</v>
      </c>
      <c r="AK42" s="110" t="s">
        <v>1539</v>
      </c>
      <c r="AL42" s="61" t="s">
        <v>1540</v>
      </c>
      <c r="AM42" s="61" t="s">
        <v>1541</v>
      </c>
      <c r="AN42" s="10" t="s">
        <v>182</v>
      </c>
      <c r="AO42" s="10" t="s">
        <v>330</v>
      </c>
      <c r="AP42" s="10">
        <v>15</v>
      </c>
      <c r="AQ42" s="10">
        <v>5</v>
      </c>
      <c r="AR42" s="10">
        <v>15</v>
      </c>
      <c r="AS42" s="10">
        <v>10</v>
      </c>
      <c r="AT42" s="10">
        <v>15</v>
      </c>
      <c r="AU42" s="10">
        <v>0</v>
      </c>
      <c r="AV42" s="10">
        <v>30</v>
      </c>
      <c r="AW42" s="10">
        <f t="shared" si="9"/>
        <v>90</v>
      </c>
      <c r="AX42" s="122" t="str">
        <f t="shared" si="2"/>
        <v>DISMINUYE DOS PUNTOS</v>
      </c>
      <c r="AY42" s="56">
        <f t="shared" si="12"/>
        <v>2</v>
      </c>
      <c r="AZ42" s="56" t="str">
        <f t="shared" si="3"/>
        <v>RARA VEZ</v>
      </c>
      <c r="BA42" s="66">
        <f t="shared" si="4"/>
        <v>1</v>
      </c>
      <c r="BB42" s="104" t="str">
        <f t="shared" si="5"/>
        <v>MAYOR</v>
      </c>
      <c r="BC42" s="56">
        <f t="shared" si="6"/>
        <v>4</v>
      </c>
      <c r="BD42" s="104" t="str">
        <f>IFERROR(VLOOKUP(CONCATENATE(BA42,BC42),'Fórmulas '!$J$47:$K$71,2,),"")</f>
        <v>ALTO</v>
      </c>
      <c r="BE42" s="10">
        <f>IFERROR(BC42*BA42,"")</f>
        <v>4</v>
      </c>
      <c r="BF42" s="10" t="s">
        <v>98</v>
      </c>
      <c r="BG42" s="10" t="s">
        <v>819</v>
      </c>
      <c r="BH42" s="51" t="s">
        <v>403</v>
      </c>
      <c r="BI42" s="51" t="s">
        <v>1542</v>
      </c>
      <c r="BJ42" s="51" t="s">
        <v>1535</v>
      </c>
      <c r="BK42" s="9" t="s">
        <v>988</v>
      </c>
      <c r="BL42" s="183" t="s">
        <v>1543</v>
      </c>
      <c r="BM42" s="605"/>
      <c r="BN42" s="51"/>
      <c r="BO42" s="61"/>
      <c r="BP42" s="51"/>
      <c r="BQ42" s="98"/>
      <c r="BR42" s="11"/>
    </row>
    <row r="43" spans="1:70" ht="154.9" hidden="1" customHeight="1">
      <c r="A43" s="50" t="s">
        <v>393</v>
      </c>
      <c r="B43" s="58" t="str">
        <f>VLOOKUP(A43,'Fórmulas '!$B$47:$C$66,2,FALSE)</f>
        <v>Asegurar que la Plataforma TIC esté disponible, funcional, optimizada y actualizada para que satisfaga las necesidades de los procesos de la entidad.</v>
      </c>
      <c r="C43" s="50" t="str">
        <f>VLOOKUP(A43,'Fórmulas '!$F$47:$G$66,2,FALSE)</f>
        <v>Jefe de Oficina de Sistemas</v>
      </c>
      <c r="D43" s="92" t="s">
        <v>1544</v>
      </c>
      <c r="E43" s="10" t="s">
        <v>83</v>
      </c>
      <c r="F43" s="10" t="s">
        <v>83</v>
      </c>
      <c r="G43" s="10" t="s">
        <v>83</v>
      </c>
      <c r="H43" s="10" t="s">
        <v>83</v>
      </c>
      <c r="I43" s="10" t="s">
        <v>84</v>
      </c>
      <c r="J43" s="93" t="s">
        <v>1545</v>
      </c>
      <c r="K43" s="51" t="s">
        <v>1546</v>
      </c>
      <c r="L43" s="10" t="s">
        <v>83</v>
      </c>
      <c r="M43" s="10" t="s">
        <v>83</v>
      </c>
      <c r="N43" s="10" t="s">
        <v>83</v>
      </c>
      <c r="O43" s="10" t="s">
        <v>146</v>
      </c>
      <c r="P43" s="10" t="s">
        <v>146</v>
      </c>
      <c r="Q43" s="10" t="s">
        <v>83</v>
      </c>
      <c r="R43" s="10" t="s">
        <v>146</v>
      </c>
      <c r="S43" s="10" t="s">
        <v>146</v>
      </c>
      <c r="T43" s="10" t="s">
        <v>83</v>
      </c>
      <c r="U43" s="10" t="s">
        <v>83</v>
      </c>
      <c r="V43" s="10" t="s">
        <v>83</v>
      </c>
      <c r="W43" s="10" t="s">
        <v>83</v>
      </c>
      <c r="X43" s="10" t="s">
        <v>83</v>
      </c>
      <c r="Y43" s="10" t="s">
        <v>83</v>
      </c>
      <c r="Z43" s="10" t="s">
        <v>146</v>
      </c>
      <c r="AA43" s="10" t="s">
        <v>146</v>
      </c>
      <c r="AB43" s="10" t="s">
        <v>146</v>
      </c>
      <c r="AC43" s="10" t="s">
        <v>146</v>
      </c>
      <c r="AD43" s="10" t="s">
        <v>146</v>
      </c>
      <c r="AE43" s="56">
        <f t="shared" si="1"/>
        <v>10</v>
      </c>
      <c r="AF43" s="97" t="s">
        <v>88</v>
      </c>
      <c r="AG43" s="56">
        <f>IFERROR(VLOOKUP(AF43,'Fórmulas '!$B$26:$C$30,2,0),"")</f>
        <v>3</v>
      </c>
      <c r="AH43" s="56" t="str">
        <f t="shared" si="8"/>
        <v>MAYOR</v>
      </c>
      <c r="AI43" s="66">
        <f>+IFERROR(VLOOKUP(AH43,'Fórmulas '!$E$28:$F$30,2,),"")</f>
        <v>4</v>
      </c>
      <c r="AJ43" s="67" t="str">
        <f>IFERROR(VLOOKUP(CONCATENATE(AG43,AI43),'Fórmulas '!$J$47:$K$71,2,),"")</f>
        <v>EXTREMO</v>
      </c>
      <c r="AK43" s="110" t="s">
        <v>1547</v>
      </c>
      <c r="AL43" s="61" t="s">
        <v>1548</v>
      </c>
      <c r="AM43" s="61" t="s">
        <v>1549</v>
      </c>
      <c r="AN43" s="10" t="s">
        <v>1385</v>
      </c>
      <c r="AO43" s="10" t="s">
        <v>330</v>
      </c>
      <c r="AP43" s="10">
        <v>15</v>
      </c>
      <c r="AQ43" s="10">
        <v>5</v>
      </c>
      <c r="AR43" s="10">
        <v>15</v>
      </c>
      <c r="AS43" s="10">
        <v>10</v>
      </c>
      <c r="AT43" s="10">
        <v>15</v>
      </c>
      <c r="AU43" s="10">
        <v>10</v>
      </c>
      <c r="AV43" s="10">
        <v>30</v>
      </c>
      <c r="AW43" s="10">
        <f t="shared" si="9"/>
        <v>100</v>
      </c>
      <c r="AX43" s="122" t="str">
        <f t="shared" si="2"/>
        <v>DISMINUYE DOS PUNTOS</v>
      </c>
      <c r="AY43" s="56">
        <f t="shared" si="12"/>
        <v>3</v>
      </c>
      <c r="AZ43" s="56" t="str">
        <f t="shared" si="3"/>
        <v>RARA VEZ</v>
      </c>
      <c r="BA43" s="66">
        <f t="shared" si="4"/>
        <v>1</v>
      </c>
      <c r="BB43" s="104" t="str">
        <f t="shared" si="5"/>
        <v>MAYOR</v>
      </c>
      <c r="BC43" s="56">
        <f t="shared" si="6"/>
        <v>4</v>
      </c>
      <c r="BD43" s="104" t="str">
        <f>IFERROR(VLOOKUP(CONCATENATE(BA43,BC43),'Fórmulas '!$J$47:$K$71,2,),"")</f>
        <v>ALTO</v>
      </c>
      <c r="BE43" s="10">
        <f>IFERROR(BC43*BA43,"")</f>
        <v>4</v>
      </c>
      <c r="BF43" s="10" t="s">
        <v>98</v>
      </c>
      <c r="BG43" s="10" t="s">
        <v>233</v>
      </c>
      <c r="BH43" s="51" t="s">
        <v>1550</v>
      </c>
      <c r="BI43" s="51" t="s">
        <v>404</v>
      </c>
      <c r="BJ43" s="51" t="s">
        <v>1551</v>
      </c>
      <c r="BK43" s="9" t="s">
        <v>988</v>
      </c>
      <c r="BL43" s="179" t="s">
        <v>1552</v>
      </c>
      <c r="BM43" s="61"/>
      <c r="BN43" s="51"/>
      <c r="BO43" s="61"/>
      <c r="BP43" s="51"/>
      <c r="BQ43" s="98"/>
      <c r="BR43" s="11"/>
    </row>
    <row r="44" spans="1:70" ht="150" hidden="1">
      <c r="A44" s="50" t="s">
        <v>1553</v>
      </c>
      <c r="B44" s="51" t="e">
        <f>VLOOKUP(A44,'Fórmulas '!$B$47:$C$66,2,FALSE)</f>
        <v>#N/A</v>
      </c>
      <c r="C44" s="50" t="e">
        <f>VLOOKUP(A44,'Fórmulas '!$F$47:$G$66,2,FALSE)</f>
        <v>#N/A</v>
      </c>
      <c r="D44" s="92" t="s">
        <v>1554</v>
      </c>
      <c r="E44" s="10" t="s">
        <v>96</v>
      </c>
      <c r="F44" s="10" t="s">
        <v>83</v>
      </c>
      <c r="G44" s="10" t="s">
        <v>83</v>
      </c>
      <c r="H44" s="10" t="s">
        <v>83</v>
      </c>
      <c r="I44" s="10" t="s">
        <v>84</v>
      </c>
      <c r="J44" s="93" t="s">
        <v>1555</v>
      </c>
      <c r="K44" s="93" t="s">
        <v>1556</v>
      </c>
      <c r="L44" s="10" t="s">
        <v>83</v>
      </c>
      <c r="M44" s="10" t="s">
        <v>83</v>
      </c>
      <c r="N44" s="10" t="s">
        <v>83</v>
      </c>
      <c r="O44" s="10" t="s">
        <v>96</v>
      </c>
      <c r="P44" s="10" t="s">
        <v>96</v>
      </c>
      <c r="Q44" s="10" t="s">
        <v>95</v>
      </c>
      <c r="R44" s="10" t="s">
        <v>96</v>
      </c>
      <c r="S44" s="10" t="s">
        <v>95</v>
      </c>
      <c r="T44" s="10" t="s">
        <v>95</v>
      </c>
      <c r="U44" s="10" t="s">
        <v>96</v>
      </c>
      <c r="V44" s="10" t="s">
        <v>96</v>
      </c>
      <c r="W44" s="10" t="s">
        <v>96</v>
      </c>
      <c r="X44" s="10" t="s">
        <v>96</v>
      </c>
      <c r="Y44" s="10" t="s">
        <v>96</v>
      </c>
      <c r="Z44" s="10" t="s">
        <v>96</v>
      </c>
      <c r="AA44" s="10" t="s">
        <v>95</v>
      </c>
      <c r="AB44" s="10" t="s">
        <v>96</v>
      </c>
      <c r="AC44" s="10" t="s">
        <v>96</v>
      </c>
      <c r="AD44" s="10" t="s">
        <v>95</v>
      </c>
      <c r="AE44" s="56">
        <f t="shared" si="1"/>
        <v>14</v>
      </c>
      <c r="AF44" s="97" t="s">
        <v>147</v>
      </c>
      <c r="AG44" s="56">
        <f>IFERROR(VLOOKUP(AF44,'Fórmulas '!$B$26:$C$30,2,0),"")</f>
        <v>4</v>
      </c>
      <c r="AH44" s="56" t="str">
        <f t="shared" si="8"/>
        <v>CATASTRÓFICO</v>
      </c>
      <c r="AI44" s="66">
        <f>+IFERROR(VLOOKUP(AH44,'Fórmulas '!$E$28:$F$30,2,),"")</f>
        <v>5</v>
      </c>
      <c r="AJ44" s="67" t="str">
        <f>IFERROR(VLOOKUP(CONCATENATE(AG44,AI44),'Fórmulas '!$J$47:$K$71,2,),"")</f>
        <v>EXTREMO</v>
      </c>
      <c r="AK44" s="169" t="s">
        <v>1557</v>
      </c>
      <c r="AL44" s="167" t="s">
        <v>1558</v>
      </c>
      <c r="AM44" s="167" t="s">
        <v>1559</v>
      </c>
      <c r="AN44" s="10" t="s">
        <v>93</v>
      </c>
      <c r="AO44" s="10" t="s">
        <v>94</v>
      </c>
      <c r="AP44" s="10">
        <v>0</v>
      </c>
      <c r="AQ44" s="10">
        <v>5</v>
      </c>
      <c r="AR44" s="10">
        <v>0</v>
      </c>
      <c r="AS44" s="10">
        <v>10</v>
      </c>
      <c r="AT44" s="10">
        <v>15</v>
      </c>
      <c r="AU44" s="10">
        <v>0</v>
      </c>
      <c r="AV44" s="10">
        <v>0</v>
      </c>
      <c r="AW44" s="10">
        <f t="shared" si="9"/>
        <v>30</v>
      </c>
      <c r="AX44" s="122" t="str">
        <f t="shared" si="2"/>
        <v>DISMINUYE CERO PUNTOS</v>
      </c>
      <c r="AY44" s="56">
        <f t="shared" si="12"/>
        <v>4</v>
      </c>
      <c r="AZ44" s="56" t="str">
        <f t="shared" si="3"/>
        <v>PROBABLE'</v>
      </c>
      <c r="BA44" s="66">
        <f t="shared" si="4"/>
        <v>4</v>
      </c>
      <c r="BB44" s="104" t="str">
        <f t="shared" si="5"/>
        <v>CATASTRÓFICO</v>
      </c>
      <c r="BC44" s="56">
        <f t="shared" si="6"/>
        <v>5</v>
      </c>
      <c r="BD44" s="104" t="str">
        <f>IFERROR(VLOOKUP(CONCATENATE(BA44,BC44),'Fórmulas '!$J$47:$K$71,2,),"")</f>
        <v>EXTREMO</v>
      </c>
      <c r="BE44" s="10">
        <f>IFERROR(BC44*BA44,"")</f>
        <v>20</v>
      </c>
      <c r="BF44" s="10" t="s">
        <v>98</v>
      </c>
      <c r="BG44" s="10" t="s">
        <v>876</v>
      </c>
      <c r="BH44" s="51" t="s">
        <v>1560</v>
      </c>
      <c r="BI44" s="10" t="s">
        <v>1561</v>
      </c>
      <c r="BJ44" s="10" t="s">
        <v>988</v>
      </c>
      <c r="BK44" s="10" t="s">
        <v>988</v>
      </c>
      <c r="BL44" s="51" t="s">
        <v>1562</v>
      </c>
      <c r="BM44" s="10" t="s">
        <v>988</v>
      </c>
      <c r="BN44" s="11"/>
      <c r="BO44" s="11"/>
      <c r="BP44" s="11"/>
      <c r="BQ44" s="11"/>
      <c r="BR44" s="51" t="s">
        <v>1563</v>
      </c>
    </row>
  </sheetData>
  <autoFilter ref="A11:BJ44">
    <filterColumn colId="0">
      <filters>
        <filter val="Apoyo Técnico, Científico y Psicosocial"/>
      </filters>
    </filterColumn>
  </autoFilter>
  <mergeCells count="35">
    <mergeCell ref="BR8:BR11"/>
    <mergeCell ref="BL9:BM9"/>
    <mergeCell ref="BL10:BL11"/>
    <mergeCell ref="BM10:BM11"/>
    <mergeCell ref="BJ8:BM8"/>
    <mergeCell ref="BN9:BO9"/>
    <mergeCell ref="BN10:BN11"/>
    <mergeCell ref="BO10:BO11"/>
    <mergeCell ref="BQ2:BQ5"/>
    <mergeCell ref="BP2:BP5"/>
    <mergeCell ref="BK10:BK11"/>
    <mergeCell ref="BP10:BP11"/>
    <mergeCell ref="BQ10:BQ11"/>
    <mergeCell ref="D2:BO5"/>
    <mergeCell ref="A8:K10"/>
    <mergeCell ref="L8:AJ10"/>
    <mergeCell ref="A2:C5"/>
    <mergeCell ref="BP8:BQ9"/>
    <mergeCell ref="AK9:AO10"/>
    <mergeCell ref="AP9:AX9"/>
    <mergeCell ref="AP10:AV10"/>
    <mergeCell ref="AW10:AX11"/>
    <mergeCell ref="AY10:AY11"/>
    <mergeCell ref="BA10:BA11"/>
    <mergeCell ref="BB10:BB11"/>
    <mergeCell ref="AK8:BE8"/>
    <mergeCell ref="BC10:BC11"/>
    <mergeCell ref="BD10:BD11"/>
    <mergeCell ref="BE10:BE11"/>
    <mergeCell ref="BM40:BM42"/>
    <mergeCell ref="BF10:BF11"/>
    <mergeCell ref="BG10:BG11"/>
    <mergeCell ref="BH10:BH11"/>
    <mergeCell ref="BI10:BI11"/>
    <mergeCell ref="BJ10:BJ11"/>
  </mergeCells>
  <conditionalFormatting sqref="AF12:AF44">
    <cfRule type="containsText" dxfId="77" priority="1" operator="containsText" text="CASI SEGURO">
      <formula>NOT(ISERROR(SEARCH("CASI SEGURO",AF12)))</formula>
    </cfRule>
    <cfRule type="containsText" dxfId="76" priority="2" operator="containsText" text="PROBABLE'">
      <formula>NOT(ISERROR(SEARCH("PROBABLE'",AF12)))</formula>
    </cfRule>
    <cfRule type="containsText" dxfId="75" priority="3" operator="containsText" text="POSIBLE">
      <formula>NOT(ISERROR(SEARCH("POSIBLE",AF12)))</formula>
    </cfRule>
    <cfRule type="containsText" dxfId="74" priority="4" operator="containsText" text="IMPROBABLE">
      <formula>NOT(ISERROR(SEARCH("IMPROBABLE",AF12)))</formula>
    </cfRule>
    <cfRule type="containsText" dxfId="73" priority="5" operator="containsText" text="RARA VEZ">
      <formula>NOT(ISERROR(SEARCH("RARA VEZ",AF12)))</formula>
    </cfRule>
  </conditionalFormatting>
  <conditionalFormatting sqref="AH12:AH44">
    <cfRule type="cellIs" dxfId="72" priority="15" operator="equal">
      <formula>"CATASTRÓFICO"</formula>
    </cfRule>
    <cfRule type="cellIs" dxfId="71" priority="16" operator="equal">
      <formula>"MAYOR"</formula>
    </cfRule>
    <cfRule type="cellIs" dxfId="70" priority="17" operator="equal">
      <formula>"MODERADO"</formula>
    </cfRule>
  </conditionalFormatting>
  <conditionalFormatting sqref="AJ12:AJ44">
    <cfRule type="containsText" dxfId="69" priority="18" operator="containsText" text="BAJO">
      <formula>NOT(ISERROR(SEARCH("BAJO",AJ12)))</formula>
    </cfRule>
    <cfRule type="containsText" dxfId="68" priority="19" operator="containsText" text="MODERADO">
      <formula>NOT(ISERROR(SEARCH("MODERADO",AJ12)))</formula>
    </cfRule>
    <cfRule type="containsText" dxfId="67" priority="20" operator="containsText" text="ALTO">
      <formula>NOT(ISERROR(SEARCH("ALTO",AJ12)))</formula>
    </cfRule>
    <cfRule type="containsText" dxfId="66" priority="21" operator="containsText" text="EXTREMO">
      <formula>NOT(ISERROR(SEARCH("EXTREMO",AJ12)))</formula>
    </cfRule>
  </conditionalFormatting>
  <conditionalFormatting sqref="AZ12:AZ44">
    <cfRule type="containsText" dxfId="65" priority="6" operator="containsText" text="CASI SEGURO">
      <formula>NOT(ISERROR(SEARCH("CASI SEGURO",AZ12)))</formula>
    </cfRule>
    <cfRule type="containsText" dxfId="64" priority="7" operator="containsText" text="PROBABLE'">
      <formula>NOT(ISERROR(SEARCH("PROBABLE'",AZ12)))</formula>
    </cfRule>
    <cfRule type="containsText" dxfId="63" priority="8" operator="containsText" text="POSIBLE">
      <formula>NOT(ISERROR(SEARCH("POSIBLE",AZ12)))</formula>
    </cfRule>
    <cfRule type="containsText" dxfId="62" priority="9" stopIfTrue="1" operator="containsText" text="IMPROBABLE">
      <formula>NOT(ISERROR(SEARCH("IMPROBABLE",AZ12)))</formula>
    </cfRule>
    <cfRule type="containsText" dxfId="61" priority="10" operator="containsText" text="RARA VEZ">
      <formula>NOT(ISERROR(SEARCH("RARA VEZ",AZ12)))</formula>
    </cfRule>
  </conditionalFormatting>
  <conditionalFormatting sqref="BB12:BB44">
    <cfRule type="containsText" dxfId="60" priority="12" operator="containsText" text="MODERADO">
      <formula>NOT(ISERROR(SEARCH("MODERADO",BB12)))</formula>
    </cfRule>
    <cfRule type="containsText" dxfId="59" priority="13" operator="containsText" text="MAYO">
      <formula>NOT(ISERROR(SEARCH("MAYO",BB12)))</formula>
    </cfRule>
    <cfRule type="containsText" dxfId="58" priority="14" operator="containsText" text="CATASTRÓFICO">
      <formula>NOT(ISERROR(SEARCH("CATASTRÓFICO",BB12)))</formula>
    </cfRule>
  </conditionalFormatting>
  <conditionalFormatting sqref="BD12:BD44">
    <cfRule type="containsText" dxfId="57" priority="58" operator="containsText" text="BAJO">
      <formula>NOT(ISERROR(SEARCH("BAJO",BD12)))</formula>
    </cfRule>
    <cfRule type="containsText" dxfId="56" priority="59" operator="containsText" text="MODERADO">
      <formula>NOT(ISERROR(SEARCH("MODERADO",BD12)))</formula>
    </cfRule>
    <cfRule type="containsText" dxfId="55" priority="60" operator="containsText" text="ALTO">
      <formula>NOT(ISERROR(SEARCH("ALTO",BD12)))</formula>
    </cfRule>
    <cfRule type="containsText" dxfId="54" priority="61" operator="containsText" text="EXTREMO">
      <formula>NOT(ISERROR(SEARCH("EXTREMO",BD12)))</formula>
    </cfRule>
  </conditionalFormatting>
  <dataValidations count="1">
    <dataValidation type="list" allowBlank="1" showInputMessage="1" showErrorMessage="1" sqref="AR45:AR1048576">
      <formula1>#REF!</formula1>
    </dataValidation>
  </dataValidations>
  <pageMargins left="0.23622047244094491" right="0.23622047244094491" top="0.74803149606299213" bottom="0.74803149606299213" header="0.31496062992125984" footer="0.31496062992125984"/>
  <pageSetup paperSize="5" scale="10" orientation="landscape" r:id="rId1"/>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0</xdr:col>
                <xdr:colOff>1333500</xdr:colOff>
                <xdr:row>1</xdr:row>
                <xdr:rowOff>57150</xdr:rowOff>
              </from>
              <to>
                <xdr:col>2</xdr:col>
                <xdr:colOff>85725</xdr:colOff>
                <xdr:row>4</xdr:row>
                <xdr:rowOff>304800</xdr:rowOff>
              </to>
            </anchor>
          </objectPr>
        </oleObject>
      </mc:Choice>
      <mc:Fallback>
        <oleObject progId="PBrush" shapeId="2049" r:id="rId4"/>
      </mc:Fallback>
    </mc:AlternateContent>
  </oleObjects>
  <extLst>
    <ext xmlns:x14="http://schemas.microsoft.com/office/spreadsheetml/2009/9/main" uri="{CCE6A557-97BC-4b89-ADB6-D9C93CAAB3DF}">
      <x14:dataValidations xmlns:xm="http://schemas.microsoft.com/office/excel/2006/main" count="17">
        <x14:dataValidation type="list" allowBlank="1" showInputMessage="1" showErrorMessage="1">
          <x14:formula1>
            <xm:f>'Fórmulas '!$AA$5:$AA$6</xm:f>
          </x14:formula1>
          <xm:sqref>G12:H44 L12:AD1048576 E12:E1048576</xm:sqref>
        </x14:dataValidation>
        <x14:dataValidation type="list" allowBlank="1" showInputMessage="1" showErrorMessage="1">
          <x14:formula1>
            <xm:f>'Fórmulas '!$Q$5:$Q$7</xm:f>
          </x14:formula1>
          <xm:sqref>AO12:AO1048576</xm:sqref>
        </x14:dataValidation>
        <x14:dataValidation type="list" allowBlank="1" showInputMessage="1" showErrorMessage="1">
          <x14:formula1>
            <xm:f>'Fórmulas '!$B$47:$B$67</xm:f>
          </x14:formula1>
          <xm:sqref>A12:A43</xm:sqref>
        </x14:dataValidation>
        <x14:dataValidation type="list" allowBlank="1" showInputMessage="1" showErrorMessage="1">
          <x14:formula1>
            <xm:f>$V$5:$V$7+'Fórmulas '!$AA$5:$AA$6</xm:f>
          </x14:formula1>
          <xm:sqref>F12:F44</xm:sqref>
        </x14:dataValidation>
        <x14:dataValidation type="list" allowBlank="1" showInputMessage="1" showErrorMessage="1">
          <x14:formula1>
            <xm:f>'Fórmulas '!$M$13</xm:f>
          </x14:formula1>
          <xm:sqref>I12:I44</xm:sqref>
        </x14:dataValidation>
        <x14:dataValidation type="list" allowBlank="1" showInputMessage="1" showErrorMessage="1">
          <x14:formula1>
            <xm:f>'Fórmulas '!$B$26:$B$30</xm:f>
          </x14:formula1>
          <xm:sqref>AF12:AF44</xm:sqref>
        </x14:dataValidation>
        <x14:dataValidation type="list" allowBlank="1" showInputMessage="1" showErrorMessage="1">
          <x14:formula1>
            <xm:f>'Fórmulas '!$BA$5:$BB$5</xm:f>
          </x14:formula1>
          <xm:sqref>AP12:AP43</xm:sqref>
        </x14:dataValidation>
        <x14:dataValidation type="list" allowBlank="1" showInputMessage="1" showErrorMessage="1">
          <x14:formula1>
            <xm:f>'Fórmulas '!$BA$6:$BB$6</xm:f>
          </x14:formula1>
          <xm:sqref>AQ12:AQ43</xm:sqref>
        </x14:dataValidation>
        <x14:dataValidation type="list" allowBlank="1" showInputMessage="1" showErrorMessage="1">
          <x14:formula1>
            <xm:f>'Fórmulas '!$BA$7:$BB$7</xm:f>
          </x14:formula1>
          <xm:sqref>AR12:AR43</xm:sqref>
        </x14:dataValidation>
        <x14:dataValidation type="list" allowBlank="1" showInputMessage="1" showErrorMessage="1">
          <x14:formula1>
            <xm:f>'Fórmulas '!$BA$8:$BB$8</xm:f>
          </x14:formula1>
          <xm:sqref>AS12:AS43</xm:sqref>
        </x14:dataValidation>
        <x14:dataValidation type="list" allowBlank="1" showInputMessage="1" showErrorMessage="1">
          <x14:formula1>
            <xm:f>'Fórmulas '!$BA$9:$BB$9</xm:f>
          </x14:formula1>
          <xm:sqref>AT12:AT43</xm:sqref>
        </x14:dataValidation>
        <x14:dataValidation type="list" allowBlank="1" showInputMessage="1" showErrorMessage="1">
          <x14:formula1>
            <xm:f>'Fórmulas '!$BA$10:$BB$10</xm:f>
          </x14:formula1>
          <xm:sqref>AU12:AU43</xm:sqref>
        </x14:dataValidation>
        <x14:dataValidation type="list" allowBlank="1" showInputMessage="1" showErrorMessage="1">
          <x14:formula1>
            <xm:f>'Fórmulas '!$BA$11:$BB$11</xm:f>
          </x14:formula1>
          <xm:sqref>AV12:AV43</xm:sqref>
        </x14:dataValidation>
        <x14:dataValidation type="list" allowBlank="1" showInputMessage="1" showErrorMessage="1">
          <x14:formula1>
            <xm:f>'Fórmulas '!$Y$5:$Y$8</xm:f>
          </x14:formula1>
          <xm:sqref>BF12:BF43</xm:sqref>
        </x14:dataValidation>
        <x14:dataValidation type="list" allowBlank="1" showInputMessage="1" showErrorMessage="1">
          <x14:formula1>
            <xm:f>'Fórmulas '!$B$47:$B$66</xm:f>
          </x14:formula1>
          <xm:sqref>A44:A1048576</xm:sqref>
        </x14:dataValidation>
        <x14:dataValidation type="list" allowBlank="1" showInputMessage="1" showErrorMessage="1">
          <x14:formula1>
            <xm:f>'Fórmulas '!$Q$10:$Q$11</xm:f>
          </x14:formula1>
          <xm:sqref>AN12:AN1048576</xm:sqref>
        </x14:dataValidation>
        <x14:dataValidation type="list" allowBlank="1" showInputMessage="1" showErrorMessage="1">
          <x14:formula1>
            <xm:f>'Fórmulas '!$Y$11:$Y$12</xm:f>
          </x14:formula1>
          <xm:sqref>BF44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I355"/>
  <sheetViews>
    <sheetView showGridLines="0" topLeftCell="A184" zoomScale="120" zoomScaleNormal="120" workbookViewId="0">
      <selection activeCell="D200" sqref="D200"/>
    </sheetView>
  </sheetViews>
  <sheetFormatPr baseColWidth="10" defaultColWidth="11.42578125" defaultRowHeight="15"/>
  <cols>
    <col min="1" max="1" width="18" customWidth="1"/>
    <col min="2" max="2" width="60.28515625" customWidth="1"/>
  </cols>
  <sheetData>
    <row r="1" spans="1:1" ht="26.25">
      <c r="A1" s="37" t="s">
        <v>1564</v>
      </c>
    </row>
    <row r="35" spans="1:1">
      <c r="A35" t="s">
        <v>1565</v>
      </c>
    </row>
    <row r="127" spans="1:1" ht="26.25">
      <c r="A127" s="37" t="s">
        <v>1566</v>
      </c>
    </row>
    <row r="129" spans="1:1" ht="21">
      <c r="A129" s="41" t="s">
        <v>1567</v>
      </c>
    </row>
    <row r="139" spans="1:1">
      <c r="A139" s="38"/>
    </row>
    <row r="157" spans="1:9">
      <c r="A157" s="628"/>
      <c r="B157" s="628"/>
      <c r="I157">
        <f>35*12</f>
        <v>420</v>
      </c>
    </row>
    <row r="158" spans="1:9">
      <c r="A158" s="31"/>
      <c r="B158" s="31"/>
    </row>
    <row r="159" spans="1:9" ht="13.15" customHeight="1">
      <c r="A159" s="32"/>
      <c r="B159" s="33"/>
    </row>
    <row r="160" spans="1:9" ht="21">
      <c r="A160" s="629" t="s">
        <v>1568</v>
      </c>
      <c r="B160" s="629"/>
    </row>
    <row r="161" spans="1:2">
      <c r="A161" s="40"/>
      <c r="B161" s="40"/>
    </row>
    <row r="162" spans="1:2">
      <c r="A162" s="40"/>
      <c r="B162" s="40"/>
    </row>
    <row r="163" spans="1:2">
      <c r="A163" s="40"/>
      <c r="B163" s="40"/>
    </row>
    <row r="164" spans="1:2">
      <c r="A164" s="40"/>
      <c r="B164" s="40"/>
    </row>
    <row r="165" spans="1:2">
      <c r="A165" s="40"/>
      <c r="B165" s="40"/>
    </row>
    <row r="166" spans="1:2">
      <c r="A166" s="40"/>
      <c r="B166" s="40"/>
    </row>
    <row r="167" spans="1:2">
      <c r="A167" s="40"/>
      <c r="B167" s="40"/>
    </row>
    <row r="168" spans="1:2">
      <c r="A168" s="40"/>
      <c r="B168" s="40"/>
    </row>
    <row r="169" spans="1:2">
      <c r="A169" s="40"/>
      <c r="B169" s="40"/>
    </row>
    <row r="170" spans="1:2">
      <c r="A170" s="40"/>
      <c r="B170" s="40"/>
    </row>
    <row r="171" spans="1:2">
      <c r="A171" s="40"/>
      <c r="B171" s="40"/>
    </row>
    <row r="172" spans="1:2">
      <c r="A172" s="40"/>
      <c r="B172" s="40"/>
    </row>
    <row r="173" spans="1:2">
      <c r="A173" s="40"/>
      <c r="B173" s="40"/>
    </row>
    <row r="174" spans="1:2">
      <c r="A174" s="40"/>
      <c r="B174" s="40"/>
    </row>
    <row r="175" spans="1:2">
      <c r="A175" s="40"/>
      <c r="B175" s="40"/>
    </row>
    <row r="176" spans="1:2">
      <c r="A176" s="40"/>
      <c r="B176" s="40"/>
    </row>
    <row r="177" spans="1:2">
      <c r="A177" s="40"/>
      <c r="B177" s="40"/>
    </row>
    <row r="178" spans="1:2">
      <c r="A178" s="40"/>
      <c r="B178" s="40"/>
    </row>
    <row r="179" spans="1:2">
      <c r="A179" s="40"/>
      <c r="B179" s="40"/>
    </row>
    <row r="180" spans="1:2">
      <c r="A180" s="40"/>
      <c r="B180" s="40"/>
    </row>
    <row r="181" spans="1:2">
      <c r="A181" s="40"/>
      <c r="B181" s="40"/>
    </row>
    <row r="182" spans="1:2">
      <c r="A182" s="40"/>
      <c r="B182" s="40"/>
    </row>
    <row r="183" spans="1:2">
      <c r="A183" s="40"/>
      <c r="B183" s="40"/>
    </row>
    <row r="184" spans="1:2">
      <c r="A184" s="40"/>
      <c r="B184" s="40"/>
    </row>
    <row r="185" spans="1:2">
      <c r="A185" s="40"/>
      <c r="B185" s="40"/>
    </row>
    <row r="186" spans="1:2">
      <c r="A186" s="40"/>
      <c r="B186" s="40"/>
    </row>
    <row r="187" spans="1:2">
      <c r="A187" s="40"/>
      <c r="B187" s="40"/>
    </row>
    <row r="188" spans="1:2">
      <c r="A188" s="40"/>
      <c r="B188" s="40"/>
    </row>
    <row r="189" spans="1:2">
      <c r="A189" s="40"/>
      <c r="B189" s="40"/>
    </row>
    <row r="190" spans="1:2">
      <c r="A190" s="40"/>
      <c r="B190" s="40"/>
    </row>
    <row r="191" spans="1:2">
      <c r="A191" s="40"/>
      <c r="B191" s="40"/>
    </row>
    <row r="192" spans="1:2">
      <c r="A192" s="40"/>
      <c r="B192" s="40"/>
    </row>
    <row r="193" spans="1:2">
      <c r="A193" s="40"/>
      <c r="B193" s="40"/>
    </row>
    <row r="194" spans="1:2">
      <c r="A194" s="40"/>
      <c r="B194" s="40"/>
    </row>
    <row r="195" spans="1:2">
      <c r="A195" s="40"/>
      <c r="B195" s="40"/>
    </row>
    <row r="196" spans="1:2">
      <c r="A196" s="40"/>
      <c r="B196" s="40"/>
    </row>
    <row r="197" spans="1:2">
      <c r="A197" s="40"/>
      <c r="B197" s="40"/>
    </row>
    <row r="198" spans="1:2">
      <c r="A198" s="40"/>
      <c r="B198" s="40"/>
    </row>
    <row r="199" spans="1:2">
      <c r="A199" s="40"/>
      <c r="B199" s="40"/>
    </row>
    <row r="200" spans="1:2">
      <c r="A200" s="40"/>
      <c r="B200" s="40"/>
    </row>
    <row r="201" spans="1:2">
      <c r="A201" s="40"/>
      <c r="B201" s="40"/>
    </row>
    <row r="202" spans="1:2">
      <c r="A202" s="40"/>
      <c r="B202" s="40"/>
    </row>
    <row r="203" spans="1:2">
      <c r="A203" s="40"/>
      <c r="B203" s="40"/>
    </row>
    <row r="204" spans="1:2">
      <c r="A204" s="40"/>
      <c r="B204" s="40"/>
    </row>
    <row r="205" spans="1:2">
      <c r="A205" s="40"/>
      <c r="B205" s="40"/>
    </row>
    <row r="206" spans="1:2">
      <c r="A206" s="40"/>
      <c r="B206" s="40"/>
    </row>
    <row r="207" spans="1:2">
      <c r="A207" s="40"/>
      <c r="B207" s="40"/>
    </row>
    <row r="208" spans="1:2">
      <c r="A208" s="40"/>
      <c r="B208" s="40"/>
    </row>
    <row r="209" spans="1:2">
      <c r="A209" s="40"/>
      <c r="B209" s="40"/>
    </row>
    <row r="210" spans="1:2">
      <c r="A210" s="40"/>
      <c r="B210" s="40"/>
    </row>
    <row r="211" spans="1:2">
      <c r="A211" s="40"/>
      <c r="B211" s="40"/>
    </row>
    <row r="212" spans="1:2">
      <c r="A212" s="40"/>
      <c r="B212" s="40"/>
    </row>
    <row r="213" spans="1:2">
      <c r="A213" s="40"/>
      <c r="B213" s="40"/>
    </row>
    <row r="214" spans="1:2">
      <c r="A214" s="40"/>
      <c r="B214" s="40"/>
    </row>
    <row r="215" spans="1:2">
      <c r="A215" s="40"/>
      <c r="B215" s="40"/>
    </row>
    <row r="216" spans="1:2" ht="28.9" customHeight="1">
      <c r="A216" s="630" t="s">
        <v>1569</v>
      </c>
      <c r="B216" s="630"/>
    </row>
    <row r="217" spans="1:2">
      <c r="A217" s="40"/>
      <c r="B217" s="40"/>
    </row>
    <row r="218" spans="1:2">
      <c r="A218" s="40"/>
      <c r="B218" s="40"/>
    </row>
    <row r="219" spans="1:2">
      <c r="A219" s="40"/>
      <c r="B219" s="40"/>
    </row>
    <row r="220" spans="1:2">
      <c r="A220" s="40"/>
      <c r="B220" s="40"/>
    </row>
    <row r="221" spans="1:2">
      <c r="A221" s="40"/>
      <c r="B221" s="40"/>
    </row>
    <row r="222" spans="1:2">
      <c r="A222" s="40"/>
      <c r="B222" s="40"/>
    </row>
    <row r="223" spans="1:2">
      <c r="A223" s="40"/>
      <c r="B223" s="40"/>
    </row>
    <row r="224" spans="1:2">
      <c r="A224" s="40"/>
      <c r="B224" s="40"/>
    </row>
    <row r="225" spans="1:2">
      <c r="A225" s="40"/>
      <c r="B225" s="40"/>
    </row>
    <row r="226" spans="1:2">
      <c r="A226" s="40"/>
      <c r="B226" s="40"/>
    </row>
    <row r="227" spans="1:2">
      <c r="A227" s="630" t="s">
        <v>1570</v>
      </c>
      <c r="B227" s="630"/>
    </row>
    <row r="228" spans="1:2">
      <c r="A228" s="40"/>
      <c r="B228" s="40"/>
    </row>
    <row r="229" spans="1:2">
      <c r="A229" s="40"/>
      <c r="B229" s="40"/>
    </row>
    <row r="230" spans="1:2">
      <c r="A230" s="32"/>
      <c r="B230" s="33"/>
    </row>
    <row r="292" spans="1:1">
      <c r="A292" t="s">
        <v>1571</v>
      </c>
    </row>
    <row r="321" spans="1:1" ht="23.25">
      <c r="A321" s="49" t="s">
        <v>1572</v>
      </c>
    </row>
    <row r="323" spans="1:1">
      <c r="A323" t="s">
        <v>1573</v>
      </c>
    </row>
    <row r="355" spans="1:1" ht="26.25">
      <c r="A355" s="37" t="s">
        <v>1574</v>
      </c>
    </row>
  </sheetData>
  <mergeCells count="4">
    <mergeCell ref="A157:B157"/>
    <mergeCell ref="A160:B160"/>
    <mergeCell ref="A216:B216"/>
    <mergeCell ref="A227:B22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B1:BM71"/>
  <sheetViews>
    <sheetView topLeftCell="A12" zoomScaleNormal="100" workbookViewId="0">
      <selection activeCell="B21" sqref="B21"/>
    </sheetView>
  </sheetViews>
  <sheetFormatPr baseColWidth="10" defaultColWidth="11.42578125" defaultRowHeight="15"/>
  <cols>
    <col min="2" max="2" width="44.28515625" customWidth="1"/>
    <col min="3" max="3" width="25.5703125" customWidth="1"/>
    <col min="4" max="4" width="17.42578125" customWidth="1"/>
    <col min="5" max="5" width="14.85546875" bestFit="1" customWidth="1"/>
    <col min="6" max="6" width="29.28515625" customWidth="1"/>
    <col min="7" max="7" width="15.28515625" customWidth="1"/>
    <col min="11" max="11" width="13.5703125" customWidth="1"/>
    <col min="13" max="13" width="20.7109375" bestFit="1" customWidth="1"/>
    <col min="15" max="15" width="49.85546875" customWidth="1"/>
    <col min="17" max="17" width="24.7109375" bestFit="1" customWidth="1"/>
    <col min="18" max="18" width="24.7109375" customWidth="1"/>
    <col min="20" max="20" width="19.7109375" customWidth="1"/>
    <col min="25" max="25" width="37.140625" bestFit="1" customWidth="1"/>
    <col min="27" max="27" width="17" bestFit="1" customWidth="1"/>
    <col min="30" max="30" width="14" bestFit="1" customWidth="1"/>
    <col min="32" max="32" width="35.140625" bestFit="1" customWidth="1"/>
    <col min="34" max="34" width="20.28515625" customWidth="1"/>
    <col min="35" max="35" width="13.5703125" customWidth="1"/>
    <col min="36" max="36" width="13.140625" customWidth="1"/>
    <col min="37" max="37" width="20.140625" bestFit="1" customWidth="1"/>
    <col min="38" max="38" width="27.7109375" customWidth="1"/>
    <col min="39" max="39" width="32.140625" customWidth="1"/>
    <col min="40" max="40" width="26.140625" customWidth="1"/>
    <col min="41" max="41" width="18.7109375" customWidth="1"/>
    <col min="43" max="43" width="18.28515625" customWidth="1"/>
    <col min="44" max="44" width="16" customWidth="1"/>
    <col min="52" max="52" width="47.5703125" customWidth="1"/>
    <col min="63" max="63" width="13.7109375" customWidth="1"/>
  </cols>
  <sheetData>
    <row r="1" spans="2:65">
      <c r="O1" s="35" t="s">
        <v>22</v>
      </c>
    </row>
    <row r="2" spans="2:65">
      <c r="O2" s="11" t="s">
        <v>458</v>
      </c>
    </row>
    <row r="3" spans="2:65" ht="43.15" customHeight="1">
      <c r="B3" s="631" t="s">
        <v>1575</v>
      </c>
      <c r="C3" s="632"/>
      <c r="E3" s="631" t="s">
        <v>1576</v>
      </c>
      <c r="F3" s="632"/>
      <c r="H3" s="633" t="s">
        <v>1577</v>
      </c>
      <c r="I3" s="634"/>
      <c r="J3" s="634"/>
      <c r="K3" s="635"/>
      <c r="O3" s="11" t="s">
        <v>364</v>
      </c>
      <c r="T3" t="s">
        <v>1578</v>
      </c>
      <c r="AC3" s="638" t="s">
        <v>1579</v>
      </c>
      <c r="AD3" s="638"/>
      <c r="AE3" s="15"/>
      <c r="AH3" s="637" t="s">
        <v>1580</v>
      </c>
      <c r="AI3" s="637"/>
      <c r="AJ3" s="637"/>
      <c r="AL3" s="639" t="s">
        <v>1581</v>
      </c>
      <c r="AM3" s="639"/>
      <c r="AN3" s="639"/>
      <c r="AO3" s="639"/>
      <c r="AP3" s="639"/>
      <c r="AQ3" s="639"/>
      <c r="AR3" s="639"/>
      <c r="AT3" s="637" t="s">
        <v>1582</v>
      </c>
      <c r="AU3" s="637"/>
      <c r="AW3" s="638" t="s">
        <v>1583</v>
      </c>
      <c r="AX3" s="638"/>
      <c r="AZ3" s="631" t="s">
        <v>1584</v>
      </c>
      <c r="BA3" s="636"/>
      <c r="BB3" s="632"/>
      <c r="BF3" s="631" t="s">
        <v>500</v>
      </c>
      <c r="BG3" s="636"/>
      <c r="BH3" s="632"/>
      <c r="BK3" s="46" t="s">
        <v>492</v>
      </c>
      <c r="BL3" s="47"/>
      <c r="BM3" s="48"/>
    </row>
    <row r="4" spans="2:65" ht="28.9" customHeight="1">
      <c r="B4" s="35" t="s">
        <v>1585</v>
      </c>
      <c r="C4" s="35" t="s">
        <v>1586</v>
      </c>
      <c r="E4" s="35" t="s">
        <v>1585</v>
      </c>
      <c r="F4" s="35" t="s">
        <v>1586</v>
      </c>
      <c r="H4" s="35" t="s">
        <v>1587</v>
      </c>
      <c r="I4" s="35" t="s">
        <v>1588</v>
      </c>
      <c r="J4" s="35" t="s">
        <v>1589</v>
      </c>
      <c r="K4" s="35" t="s">
        <v>1590</v>
      </c>
      <c r="M4" s="35" t="s">
        <v>1591</v>
      </c>
      <c r="O4" s="11" t="s">
        <v>476</v>
      </c>
      <c r="Q4" s="35" t="s">
        <v>1592</v>
      </c>
      <c r="R4" s="45"/>
      <c r="T4" s="35" t="s">
        <v>507</v>
      </c>
      <c r="U4" s="35" t="s">
        <v>508</v>
      </c>
      <c r="V4" s="35" t="s">
        <v>509</v>
      </c>
      <c r="W4" s="35"/>
      <c r="Y4" s="35" t="s">
        <v>1593</v>
      </c>
      <c r="AA4" s="35" t="s">
        <v>1594</v>
      </c>
      <c r="AC4" s="35" t="s">
        <v>1595</v>
      </c>
      <c r="AD4" s="35" t="s">
        <v>1596</v>
      </c>
      <c r="AF4" s="35" t="s">
        <v>1597</v>
      </c>
      <c r="AH4" s="35" t="s">
        <v>1598</v>
      </c>
      <c r="AI4" s="35" t="s">
        <v>1599</v>
      </c>
      <c r="AJ4" s="35" t="s">
        <v>1600</v>
      </c>
      <c r="AL4" s="16" t="s">
        <v>1601</v>
      </c>
      <c r="AM4" s="16" t="s">
        <v>1602</v>
      </c>
      <c r="AN4" s="16" t="s">
        <v>1603</v>
      </c>
      <c r="AO4" s="16" t="s">
        <v>1604</v>
      </c>
      <c r="AP4" s="16" t="s">
        <v>1605</v>
      </c>
      <c r="AQ4" s="16" t="s">
        <v>1606</v>
      </c>
      <c r="AR4" s="16" t="s">
        <v>1607</v>
      </c>
      <c r="AT4" s="35" t="s">
        <v>1608</v>
      </c>
      <c r="AU4" s="35" t="s">
        <v>1609</v>
      </c>
      <c r="AW4" s="17" t="s">
        <v>1610</v>
      </c>
      <c r="AX4" s="17" t="s">
        <v>1585</v>
      </c>
      <c r="AZ4" s="35" t="s">
        <v>1608</v>
      </c>
      <c r="BA4" s="35" t="s">
        <v>1611</v>
      </c>
      <c r="BB4" s="35" t="s">
        <v>95</v>
      </c>
      <c r="BF4" t="s">
        <v>520</v>
      </c>
      <c r="BK4" t="s">
        <v>1612</v>
      </c>
    </row>
    <row r="5" spans="2:65">
      <c r="B5" s="11" t="s">
        <v>613</v>
      </c>
      <c r="C5" s="39">
        <v>0.2</v>
      </c>
      <c r="E5" s="11" t="s">
        <v>637</v>
      </c>
      <c r="F5" s="39">
        <v>0.2</v>
      </c>
      <c r="H5" s="39">
        <v>0.2</v>
      </c>
      <c r="I5" s="39">
        <v>0.2</v>
      </c>
      <c r="J5" s="18" t="str">
        <f>CONCATENATE(H5,I5)</f>
        <v>0,20,2</v>
      </c>
      <c r="K5" s="42" t="s">
        <v>555</v>
      </c>
      <c r="M5" s="11" t="s">
        <v>1613</v>
      </c>
      <c r="O5" s="11" t="s">
        <v>122</v>
      </c>
      <c r="Q5" s="11" t="s">
        <v>94</v>
      </c>
      <c r="R5" s="39">
        <v>0.25</v>
      </c>
      <c r="T5" t="s">
        <v>553</v>
      </c>
      <c r="U5" t="s">
        <v>527</v>
      </c>
      <c r="V5" t="s">
        <v>528</v>
      </c>
      <c r="Y5" s="11" t="s">
        <v>1316</v>
      </c>
      <c r="AA5" s="11" t="s">
        <v>96</v>
      </c>
      <c r="AC5" s="11">
        <v>1</v>
      </c>
      <c r="AD5" s="11" t="s">
        <v>1614</v>
      </c>
      <c r="AF5" s="11" t="s">
        <v>1615</v>
      </c>
      <c r="AH5" s="11" t="str">
        <f>CONCATENATE(AH15,"+",AI15)</f>
        <v xml:space="preserve">Fuerte+Fuerte </v>
      </c>
      <c r="AI5" s="11" t="s">
        <v>1615</v>
      </c>
      <c r="AJ5" s="11">
        <v>100</v>
      </c>
      <c r="AL5" s="11" t="s">
        <v>1616</v>
      </c>
      <c r="AM5" s="11" t="s">
        <v>1617</v>
      </c>
      <c r="AN5" s="11" t="s">
        <v>1618</v>
      </c>
      <c r="AO5" s="11" t="s">
        <v>1619</v>
      </c>
      <c r="AP5" s="11" t="s">
        <v>1620</v>
      </c>
      <c r="AQ5" s="11" t="s">
        <v>1621</v>
      </c>
      <c r="AR5" s="11" t="s">
        <v>1622</v>
      </c>
      <c r="AT5" s="11" t="s">
        <v>1616</v>
      </c>
      <c r="AU5" s="11">
        <v>15</v>
      </c>
      <c r="AW5" s="20">
        <v>1</v>
      </c>
      <c r="AX5" s="10" t="s">
        <v>112</v>
      </c>
      <c r="AZ5" s="11" t="s">
        <v>62</v>
      </c>
      <c r="BA5" s="11">
        <v>15</v>
      </c>
      <c r="BB5" s="11">
        <v>0</v>
      </c>
      <c r="BF5" t="s">
        <v>624</v>
      </c>
      <c r="BK5" t="s">
        <v>1623</v>
      </c>
    </row>
    <row r="6" spans="2:65">
      <c r="B6" s="11" t="s">
        <v>529</v>
      </c>
      <c r="C6" s="39">
        <v>0.4</v>
      </c>
      <c r="E6" s="11" t="s">
        <v>554</v>
      </c>
      <c r="F6" s="39">
        <v>0.4</v>
      </c>
      <c r="H6" s="39">
        <v>0.2</v>
      </c>
      <c r="I6" s="39">
        <v>0.4</v>
      </c>
      <c r="J6" s="18" t="str">
        <f>CONCATENATE(H6,I6)</f>
        <v>0,20,4</v>
      </c>
      <c r="K6" s="42" t="s">
        <v>555</v>
      </c>
      <c r="M6" s="11" t="s">
        <v>1624</v>
      </c>
      <c r="O6" s="11" t="s">
        <v>566</v>
      </c>
      <c r="Q6" s="11" t="s">
        <v>267</v>
      </c>
      <c r="R6" s="39">
        <v>0.15</v>
      </c>
      <c r="T6" t="s">
        <v>526</v>
      </c>
      <c r="U6" t="s">
        <v>648</v>
      </c>
      <c r="V6" t="s">
        <v>915</v>
      </c>
      <c r="Y6" s="11" t="s">
        <v>98</v>
      </c>
      <c r="AA6" s="11" t="s">
        <v>95</v>
      </c>
      <c r="AC6" s="11">
        <v>2</v>
      </c>
      <c r="AD6" s="11" t="s">
        <v>1614</v>
      </c>
      <c r="AF6" s="11" t="s">
        <v>549</v>
      </c>
      <c r="AH6" s="11" t="str">
        <f t="shared" ref="AH6:AH13" si="0">CONCATENATE(AH16,"+",AI16)</f>
        <v xml:space="preserve">Fuerte+Moderado </v>
      </c>
      <c r="AI6" s="11" t="s">
        <v>549</v>
      </c>
      <c r="AJ6" s="11">
        <v>50</v>
      </c>
      <c r="AL6" s="11" t="s">
        <v>1625</v>
      </c>
      <c r="AM6" s="11" t="s">
        <v>1626</v>
      </c>
      <c r="AN6" s="11" t="s">
        <v>1627</v>
      </c>
      <c r="AO6" s="11" t="s">
        <v>1628</v>
      </c>
      <c r="AP6" s="11" t="s">
        <v>1629</v>
      </c>
      <c r="AQ6" s="11" t="s">
        <v>1630</v>
      </c>
      <c r="AR6" s="11" t="s">
        <v>1631</v>
      </c>
      <c r="AT6" s="11" t="s">
        <v>1625</v>
      </c>
      <c r="AU6" s="11">
        <v>0</v>
      </c>
      <c r="AW6" s="20">
        <v>2</v>
      </c>
      <c r="AX6" s="10" t="s">
        <v>151</v>
      </c>
      <c r="AZ6" s="11" t="s">
        <v>63</v>
      </c>
      <c r="BA6" s="11">
        <v>5</v>
      </c>
      <c r="BB6" s="11">
        <v>0</v>
      </c>
      <c r="BF6" t="s">
        <v>1632</v>
      </c>
      <c r="BK6" t="s">
        <v>1633</v>
      </c>
    </row>
    <row r="7" spans="2:65">
      <c r="B7" s="11" t="s">
        <v>548</v>
      </c>
      <c r="C7" s="39">
        <v>0.6</v>
      </c>
      <c r="E7" s="11" t="s">
        <v>549</v>
      </c>
      <c r="F7" s="39">
        <v>0.6</v>
      </c>
      <c r="H7" s="39">
        <v>0.2</v>
      </c>
      <c r="I7" s="39">
        <v>0.6</v>
      </c>
      <c r="J7" s="18" t="str">
        <f>CONCATENATE(H7,I7)</f>
        <v>0,20,6</v>
      </c>
      <c r="K7" s="43" t="s">
        <v>131</v>
      </c>
      <c r="M7" s="11" t="s">
        <v>1634</v>
      </c>
      <c r="O7" s="11" t="s">
        <v>1635</v>
      </c>
      <c r="Q7" s="11" t="s">
        <v>878</v>
      </c>
      <c r="R7" s="39">
        <v>0.1</v>
      </c>
      <c r="Y7" s="11" t="s">
        <v>1014</v>
      </c>
      <c r="AA7" s="11" t="s">
        <v>1636</v>
      </c>
      <c r="AC7" s="11">
        <v>3</v>
      </c>
      <c r="AD7" s="11" t="s">
        <v>1614</v>
      </c>
      <c r="AF7" s="11" t="s">
        <v>1637</v>
      </c>
      <c r="AH7" s="11" t="str">
        <f t="shared" si="0"/>
        <v xml:space="preserve">Fuerte+Débil </v>
      </c>
      <c r="AI7" s="11" t="s">
        <v>1637</v>
      </c>
      <c r="AJ7" s="11">
        <v>0</v>
      </c>
      <c r="AO7" s="11" t="s">
        <v>1638</v>
      </c>
      <c r="AR7" s="11" t="s">
        <v>1639</v>
      </c>
      <c r="AT7" s="11" t="s">
        <v>1617</v>
      </c>
      <c r="AU7" s="11">
        <v>15</v>
      </c>
      <c r="AW7" s="20">
        <v>3</v>
      </c>
      <c r="AX7" s="10" t="s">
        <v>88</v>
      </c>
      <c r="AZ7" s="11" t="s">
        <v>64</v>
      </c>
      <c r="BA7" s="11">
        <v>15</v>
      </c>
      <c r="BB7" s="11">
        <v>0</v>
      </c>
      <c r="BF7" t="s">
        <v>573</v>
      </c>
    </row>
    <row r="8" spans="2:65">
      <c r="B8" s="11" t="s">
        <v>521</v>
      </c>
      <c r="C8" s="39">
        <v>0.8</v>
      </c>
      <c r="E8" s="11" t="s">
        <v>522</v>
      </c>
      <c r="F8" s="39">
        <v>0.8</v>
      </c>
      <c r="H8" s="39">
        <v>0.2</v>
      </c>
      <c r="I8" s="39">
        <v>0.8</v>
      </c>
      <c r="J8" s="18" t="str">
        <f>CONCATENATE(H8,I8)</f>
        <v>0,20,8</v>
      </c>
      <c r="K8" s="21" t="s">
        <v>530</v>
      </c>
      <c r="M8" s="11" t="s">
        <v>1640</v>
      </c>
      <c r="O8" s="11" t="s">
        <v>1330</v>
      </c>
      <c r="Y8" s="11" t="s">
        <v>416</v>
      </c>
      <c r="AC8" s="11">
        <v>4</v>
      </c>
      <c r="AD8" s="11" t="s">
        <v>1614</v>
      </c>
      <c r="AH8" s="11" t="str">
        <f t="shared" si="0"/>
        <v xml:space="preserve">Moderado+Fuerte </v>
      </c>
      <c r="AI8" s="11" t="s">
        <v>549</v>
      </c>
      <c r="AJ8" s="11">
        <v>50</v>
      </c>
      <c r="AT8" s="11" t="s">
        <v>1626</v>
      </c>
      <c r="AU8" s="11">
        <v>0</v>
      </c>
      <c r="AW8" s="20">
        <v>4</v>
      </c>
      <c r="AX8" s="10" t="s">
        <v>1641</v>
      </c>
      <c r="AZ8" s="11" t="s">
        <v>65</v>
      </c>
      <c r="BA8" s="11">
        <v>10</v>
      </c>
      <c r="BB8" s="11">
        <v>0</v>
      </c>
      <c r="BF8" t="s">
        <v>1642</v>
      </c>
    </row>
    <row r="9" spans="2:65">
      <c r="B9" s="11" t="s">
        <v>1643</v>
      </c>
      <c r="C9" s="39">
        <v>1</v>
      </c>
      <c r="E9" s="11" t="s">
        <v>645</v>
      </c>
      <c r="F9" s="39">
        <v>1</v>
      </c>
      <c r="H9" s="39">
        <v>0.2</v>
      </c>
      <c r="I9" s="39">
        <v>1</v>
      </c>
      <c r="J9" s="18" t="str">
        <f>CONCATENATE(H9,I9)</f>
        <v>0,21</v>
      </c>
      <c r="K9" s="44" t="s">
        <v>90</v>
      </c>
      <c r="M9" s="11" t="s">
        <v>1644</v>
      </c>
      <c r="O9" s="11" t="s">
        <v>200</v>
      </c>
      <c r="Q9" s="35" t="s">
        <v>1645</v>
      </c>
      <c r="R9" s="35"/>
      <c r="AC9" s="11">
        <v>5</v>
      </c>
      <c r="AD9" s="11" t="s">
        <v>1614</v>
      </c>
      <c r="AH9" s="11" t="str">
        <f t="shared" si="0"/>
        <v xml:space="preserve">Moderado+Moderado </v>
      </c>
      <c r="AI9" s="11" t="s">
        <v>549</v>
      </c>
      <c r="AJ9" s="11">
        <v>50</v>
      </c>
      <c r="AT9" s="11" t="s">
        <v>1618</v>
      </c>
      <c r="AU9" s="11">
        <v>15</v>
      </c>
      <c r="AW9" s="20">
        <v>5</v>
      </c>
      <c r="AX9" s="10" t="s">
        <v>1646</v>
      </c>
      <c r="AZ9" s="11" t="s">
        <v>66</v>
      </c>
      <c r="BA9" s="11">
        <v>15</v>
      </c>
      <c r="BB9" s="11">
        <v>0</v>
      </c>
      <c r="BF9" t="s">
        <v>886</v>
      </c>
    </row>
    <row r="10" spans="2:65">
      <c r="H10" s="39">
        <v>0.4</v>
      </c>
      <c r="I10" s="39">
        <v>0.2</v>
      </c>
      <c r="J10" s="18" t="str">
        <f t="shared" ref="J10:J29" si="1">CONCATENATE(H10,I10)</f>
        <v>0,40,2</v>
      </c>
      <c r="K10" s="19" t="s">
        <v>555</v>
      </c>
      <c r="M10" s="11" t="s">
        <v>1647</v>
      </c>
      <c r="O10" s="11" t="s">
        <v>139</v>
      </c>
      <c r="Q10" s="11" t="s">
        <v>93</v>
      </c>
      <c r="R10" s="39">
        <v>0.25</v>
      </c>
      <c r="Y10" s="35" t="s">
        <v>1648</v>
      </c>
      <c r="AC10" s="11">
        <v>6</v>
      </c>
      <c r="AD10" s="11" t="s">
        <v>178</v>
      </c>
      <c r="AH10" s="11" t="str">
        <f t="shared" si="0"/>
        <v xml:space="preserve">Moderado+Débil </v>
      </c>
      <c r="AI10" s="11" t="s">
        <v>1637</v>
      </c>
      <c r="AJ10" s="11">
        <v>0</v>
      </c>
      <c r="AT10" s="11" t="s">
        <v>1627</v>
      </c>
      <c r="AU10" s="11">
        <v>0</v>
      </c>
      <c r="AZ10" s="11" t="s">
        <v>67</v>
      </c>
      <c r="BA10" s="11">
        <v>10</v>
      </c>
      <c r="BB10" s="11">
        <v>0</v>
      </c>
      <c r="BF10" t="s">
        <v>1649</v>
      </c>
    </row>
    <row r="11" spans="2:65" ht="30">
      <c r="H11" s="39">
        <v>0.4</v>
      </c>
      <c r="I11" s="39">
        <v>0.4</v>
      </c>
      <c r="J11" s="18" t="str">
        <f t="shared" si="1"/>
        <v>0,40,4</v>
      </c>
      <c r="K11" s="43" t="s">
        <v>131</v>
      </c>
      <c r="M11" s="11" t="s">
        <v>1650</v>
      </c>
      <c r="O11" s="11" t="s">
        <v>1651</v>
      </c>
      <c r="Q11" s="11" t="s">
        <v>679</v>
      </c>
      <c r="R11" s="39">
        <v>0.15</v>
      </c>
      <c r="Y11" s="11" t="s">
        <v>98</v>
      </c>
      <c r="AC11" s="11">
        <v>7</v>
      </c>
      <c r="AD11" s="11" t="s">
        <v>178</v>
      </c>
      <c r="AH11" s="11" t="str">
        <f t="shared" si="0"/>
        <v xml:space="preserve">Débil+Fuerte </v>
      </c>
      <c r="AI11" s="11" t="s">
        <v>1637</v>
      </c>
      <c r="AJ11" s="11">
        <v>0</v>
      </c>
      <c r="AT11" s="11" t="s">
        <v>1619</v>
      </c>
      <c r="AU11" s="11">
        <v>15</v>
      </c>
      <c r="AZ11" s="22" t="s">
        <v>1652</v>
      </c>
      <c r="BA11" s="11">
        <v>30</v>
      </c>
      <c r="BB11" s="11">
        <v>0</v>
      </c>
    </row>
    <row r="12" spans="2:65">
      <c r="H12" s="39">
        <v>0.4</v>
      </c>
      <c r="I12" s="39">
        <v>0.6</v>
      </c>
      <c r="J12" s="18" t="str">
        <f t="shared" si="1"/>
        <v>0,40,6</v>
      </c>
      <c r="K12" s="43" t="s">
        <v>131</v>
      </c>
      <c r="M12" s="11" t="s">
        <v>1653</v>
      </c>
      <c r="O12" s="11" t="s">
        <v>1654</v>
      </c>
      <c r="Q12" s="11"/>
      <c r="R12" s="11"/>
      <c r="Y12" s="11" t="s">
        <v>1655</v>
      </c>
      <c r="AC12" s="11">
        <v>8</v>
      </c>
      <c r="AD12" s="11" t="s">
        <v>178</v>
      </c>
      <c r="AH12" s="11" t="str">
        <f t="shared" si="0"/>
        <v xml:space="preserve">Débil+Moderado </v>
      </c>
      <c r="AI12" s="11" t="s">
        <v>1637</v>
      </c>
      <c r="AJ12" s="11">
        <v>0</v>
      </c>
      <c r="AT12" s="11" t="s">
        <v>1628</v>
      </c>
      <c r="AU12" s="11">
        <v>10</v>
      </c>
    </row>
    <row r="13" spans="2:65">
      <c r="B13" t="s">
        <v>1656</v>
      </c>
      <c r="H13" s="39">
        <v>0.4</v>
      </c>
      <c r="I13" s="39">
        <v>0.8</v>
      </c>
      <c r="J13" s="18" t="str">
        <f t="shared" si="1"/>
        <v>0,40,8</v>
      </c>
      <c r="K13" s="21" t="s">
        <v>113</v>
      </c>
      <c r="M13" s="11" t="s">
        <v>84</v>
      </c>
      <c r="O13" s="11" t="s">
        <v>208</v>
      </c>
      <c r="Q13" s="11"/>
      <c r="AC13" s="11">
        <v>9</v>
      </c>
      <c r="AD13" s="11" t="s">
        <v>178</v>
      </c>
      <c r="AH13" s="11" t="str">
        <f t="shared" si="0"/>
        <v xml:space="preserve">Débil+Débil </v>
      </c>
      <c r="AI13" s="11" t="s">
        <v>1637</v>
      </c>
      <c r="AJ13" s="11">
        <v>0</v>
      </c>
      <c r="AT13" s="11" t="s">
        <v>1638</v>
      </c>
      <c r="AU13" s="11">
        <v>0</v>
      </c>
    </row>
    <row r="14" spans="2:65">
      <c r="B14" t="s">
        <v>152</v>
      </c>
      <c r="E14" s="631" t="s">
        <v>1575</v>
      </c>
      <c r="F14" s="632"/>
      <c r="H14" s="39">
        <v>0.4</v>
      </c>
      <c r="I14" s="39">
        <v>1</v>
      </c>
      <c r="J14" s="18" t="str">
        <f t="shared" si="1"/>
        <v>0,41</v>
      </c>
      <c r="K14" s="19" t="s">
        <v>90</v>
      </c>
      <c r="M14" s="11" t="s">
        <v>1657</v>
      </c>
      <c r="O14" s="11" t="s">
        <v>406</v>
      </c>
      <c r="AC14" s="11">
        <v>10</v>
      </c>
      <c r="AD14" s="11" t="s">
        <v>178</v>
      </c>
      <c r="AK14" s="35" t="s">
        <v>1598</v>
      </c>
      <c r="AL14" s="35" t="s">
        <v>1599</v>
      </c>
      <c r="AM14" s="35" t="s">
        <v>1600</v>
      </c>
      <c r="AT14" s="11" t="s">
        <v>1620</v>
      </c>
      <c r="AU14" s="11">
        <v>15</v>
      </c>
      <c r="BC14">
        <v>10</v>
      </c>
      <c r="BD14">
        <v>15</v>
      </c>
      <c r="BE14">
        <v>5</v>
      </c>
      <c r="BF14">
        <v>30</v>
      </c>
    </row>
    <row r="15" spans="2:65">
      <c r="B15" t="s">
        <v>314</v>
      </c>
      <c r="E15" s="35" t="s">
        <v>1586</v>
      </c>
      <c r="F15" s="35" t="s">
        <v>1585</v>
      </c>
      <c r="H15" s="39">
        <v>0.6</v>
      </c>
      <c r="I15" s="39">
        <v>0.2</v>
      </c>
      <c r="J15" s="18" t="str">
        <f t="shared" si="1"/>
        <v>0,60,2</v>
      </c>
      <c r="K15" s="19" t="s">
        <v>131</v>
      </c>
      <c r="M15" s="23" t="s">
        <v>1658</v>
      </c>
      <c r="O15" s="11" t="s">
        <v>364</v>
      </c>
      <c r="AC15" s="11">
        <v>11</v>
      </c>
      <c r="AD15" s="11" t="s">
        <v>178</v>
      </c>
      <c r="AH15" s="11" t="s">
        <v>1659</v>
      </c>
      <c r="AI15" s="11" t="s">
        <v>1615</v>
      </c>
      <c r="AJ15" s="11" t="s">
        <v>1659</v>
      </c>
      <c r="AK15" s="11" t="str">
        <f>CONCATENATE(AH15,"+",AI15)</f>
        <v xml:space="preserve">Fuerte+Fuerte </v>
      </c>
      <c r="AL15" s="11" t="s">
        <v>1659</v>
      </c>
      <c r="AM15" s="11">
        <v>100</v>
      </c>
      <c r="AT15" s="11" t="s">
        <v>1629</v>
      </c>
      <c r="AU15" s="11">
        <v>0</v>
      </c>
      <c r="AZ15" t="s">
        <v>1660</v>
      </c>
      <c r="BA15" t="s">
        <v>1661</v>
      </c>
      <c r="BC15">
        <v>0</v>
      </c>
      <c r="BD15">
        <v>0</v>
      </c>
      <c r="BE15">
        <v>0</v>
      </c>
      <c r="BF15">
        <v>0</v>
      </c>
    </row>
    <row r="16" spans="2:65">
      <c r="B16" t="s">
        <v>1012</v>
      </c>
      <c r="E16" s="39">
        <v>0.2</v>
      </c>
      <c r="F16" s="11" t="s">
        <v>616</v>
      </c>
      <c r="H16" s="39">
        <v>0.6</v>
      </c>
      <c r="I16" s="39">
        <v>0.4</v>
      </c>
      <c r="J16" s="18" t="str">
        <f t="shared" si="1"/>
        <v>0,60,4</v>
      </c>
      <c r="K16" s="19" t="s">
        <v>131</v>
      </c>
      <c r="O16" s="11" t="s">
        <v>257</v>
      </c>
      <c r="Y16" s="35" t="s">
        <v>1662</v>
      </c>
      <c r="AC16" s="11">
        <v>12</v>
      </c>
      <c r="AD16" s="11" t="s">
        <v>1663</v>
      </c>
      <c r="AH16" s="11" t="s">
        <v>1659</v>
      </c>
      <c r="AI16" s="11" t="s">
        <v>549</v>
      </c>
      <c r="AJ16" s="11" t="s">
        <v>549</v>
      </c>
      <c r="AK16" s="11" t="str">
        <f t="shared" ref="AK16:AK23" si="2">CONCATENATE(AH16,"+",AI16)</f>
        <v xml:space="preserve">Fuerte+Moderado </v>
      </c>
      <c r="AL16" s="11" t="s">
        <v>549</v>
      </c>
      <c r="AM16" s="11">
        <v>50</v>
      </c>
      <c r="AT16" s="11" t="s">
        <v>1621</v>
      </c>
      <c r="AU16" s="11">
        <v>15</v>
      </c>
      <c r="AZ16" t="s">
        <v>1664</v>
      </c>
      <c r="BA16">
        <v>0</v>
      </c>
    </row>
    <row r="17" spans="2:53">
      <c r="B17" t="s">
        <v>1053</v>
      </c>
      <c r="E17" s="39">
        <v>0.4</v>
      </c>
      <c r="F17" s="11" t="s">
        <v>529</v>
      </c>
      <c r="H17" s="39">
        <v>0.6</v>
      </c>
      <c r="I17" s="39">
        <v>0.6</v>
      </c>
      <c r="J17" s="18" t="str">
        <f t="shared" si="1"/>
        <v>0,60,6</v>
      </c>
      <c r="K17" s="19" t="s">
        <v>131</v>
      </c>
      <c r="O17" s="11" t="s">
        <v>393</v>
      </c>
      <c r="Y17" s="11" t="s">
        <v>519</v>
      </c>
      <c r="AC17" s="11">
        <v>13</v>
      </c>
      <c r="AD17" s="11" t="s">
        <v>1663</v>
      </c>
      <c r="AH17" s="11" t="s">
        <v>1659</v>
      </c>
      <c r="AI17" s="11" t="s">
        <v>1637</v>
      </c>
      <c r="AJ17" s="11" t="s">
        <v>1637</v>
      </c>
      <c r="AK17" s="11" t="str">
        <f t="shared" si="2"/>
        <v xml:space="preserve">Fuerte+Débil </v>
      </c>
      <c r="AL17" s="11" t="s">
        <v>1637</v>
      </c>
      <c r="AM17" s="11">
        <v>0</v>
      </c>
      <c r="AT17" s="11" t="s">
        <v>1630</v>
      </c>
      <c r="AU17" s="11">
        <v>0</v>
      </c>
      <c r="AZ17" t="s">
        <v>1665</v>
      </c>
      <c r="BA17">
        <v>1</v>
      </c>
    </row>
    <row r="18" spans="2:53">
      <c r="B18" t="s">
        <v>233</v>
      </c>
      <c r="E18" s="39">
        <v>0.6</v>
      </c>
      <c r="F18" s="11" t="s">
        <v>548</v>
      </c>
      <c r="H18" s="39">
        <v>0.6</v>
      </c>
      <c r="I18" s="39">
        <v>0.8</v>
      </c>
      <c r="J18" s="18" t="str">
        <f t="shared" si="1"/>
        <v>0,60,8</v>
      </c>
      <c r="K18" s="19" t="s">
        <v>530</v>
      </c>
      <c r="O18" s="11" t="s">
        <v>348</v>
      </c>
      <c r="Y18" s="11" t="s">
        <v>762</v>
      </c>
      <c r="AC18" s="11">
        <v>14</v>
      </c>
      <c r="AD18" s="11" t="s">
        <v>1663</v>
      </c>
      <c r="AH18" s="11" t="s">
        <v>1666</v>
      </c>
      <c r="AI18" s="11" t="s">
        <v>1615</v>
      </c>
      <c r="AJ18" s="11" t="s">
        <v>549</v>
      </c>
      <c r="AK18" s="11" t="str">
        <f t="shared" si="2"/>
        <v xml:space="preserve">Moderado+Fuerte </v>
      </c>
      <c r="AL18" s="11" t="s">
        <v>549</v>
      </c>
      <c r="AM18" s="11">
        <v>50</v>
      </c>
      <c r="AT18" s="11" t="s">
        <v>1622</v>
      </c>
      <c r="AU18" s="11">
        <v>10</v>
      </c>
      <c r="AZ18" t="s">
        <v>1667</v>
      </c>
      <c r="BA18">
        <v>2</v>
      </c>
    </row>
    <row r="19" spans="2:53">
      <c r="B19" t="s">
        <v>268</v>
      </c>
      <c r="E19" s="39">
        <v>0.8</v>
      </c>
      <c r="F19" s="11" t="s">
        <v>1668</v>
      </c>
      <c r="H19" s="39">
        <v>0.6</v>
      </c>
      <c r="I19" s="39">
        <v>1</v>
      </c>
      <c r="J19" s="18" t="str">
        <f t="shared" si="1"/>
        <v>0,61</v>
      </c>
      <c r="K19" s="19" t="s">
        <v>90</v>
      </c>
      <c r="O19" s="11" t="s">
        <v>320</v>
      </c>
      <c r="Y19" s="11"/>
      <c r="AC19" s="11">
        <v>15</v>
      </c>
      <c r="AD19" s="11" t="s">
        <v>1663</v>
      </c>
      <c r="AH19" s="11" t="s">
        <v>1666</v>
      </c>
      <c r="AI19" s="11" t="s">
        <v>549</v>
      </c>
      <c r="AJ19" s="11" t="s">
        <v>549</v>
      </c>
      <c r="AK19" s="11" t="str">
        <f t="shared" si="2"/>
        <v xml:space="preserve">Moderado+Moderado </v>
      </c>
      <c r="AL19" s="11" t="s">
        <v>549</v>
      </c>
      <c r="AM19" s="11">
        <v>50</v>
      </c>
      <c r="AT19" s="11" t="s">
        <v>1631</v>
      </c>
      <c r="AU19" s="11">
        <v>5</v>
      </c>
    </row>
    <row r="20" spans="2:53">
      <c r="B20" t="s">
        <v>1669</v>
      </c>
      <c r="E20" s="39">
        <v>1</v>
      </c>
      <c r="F20" s="11" t="s">
        <v>1670</v>
      </c>
      <c r="H20" s="39">
        <v>0.8</v>
      </c>
      <c r="I20" s="39">
        <v>0.2</v>
      </c>
      <c r="J20" s="18" t="str">
        <f t="shared" si="1"/>
        <v>0,80,2</v>
      </c>
      <c r="K20" s="19" t="s">
        <v>131</v>
      </c>
      <c r="O20" s="11" t="s">
        <v>293</v>
      </c>
      <c r="Y20" s="11"/>
      <c r="AC20" s="11">
        <v>16</v>
      </c>
      <c r="AD20" s="11" t="s">
        <v>1663</v>
      </c>
      <c r="AH20" s="11" t="s">
        <v>1666</v>
      </c>
      <c r="AI20" s="11" t="s">
        <v>1637</v>
      </c>
      <c r="AJ20" s="11" t="s">
        <v>1637</v>
      </c>
      <c r="AK20" s="11" t="str">
        <f t="shared" si="2"/>
        <v xml:space="preserve">Moderado+Débil </v>
      </c>
      <c r="AL20" s="11" t="s">
        <v>1637</v>
      </c>
      <c r="AM20" s="11">
        <v>0</v>
      </c>
      <c r="AT20" s="11" t="s">
        <v>1639</v>
      </c>
      <c r="AU20" s="11">
        <v>0</v>
      </c>
    </row>
    <row r="21" spans="2:53">
      <c r="B21" t="s">
        <v>135</v>
      </c>
      <c r="H21" s="39">
        <v>0.8</v>
      </c>
      <c r="I21" s="39">
        <v>0.4</v>
      </c>
      <c r="J21" s="18" t="str">
        <f t="shared" si="1"/>
        <v>0,80,4</v>
      </c>
      <c r="K21" s="19" t="s">
        <v>131</v>
      </c>
      <c r="O21" s="11" t="s">
        <v>1671</v>
      </c>
      <c r="Y21" s="11"/>
      <c r="AC21" s="11">
        <v>17</v>
      </c>
      <c r="AD21" s="11" t="s">
        <v>1663</v>
      </c>
      <c r="AH21" s="11" t="s">
        <v>1672</v>
      </c>
      <c r="AI21" s="11" t="s">
        <v>1615</v>
      </c>
      <c r="AJ21" s="11" t="s">
        <v>1637</v>
      </c>
      <c r="AK21" s="11" t="str">
        <f t="shared" si="2"/>
        <v xml:space="preserve">Débil+Fuerte </v>
      </c>
      <c r="AL21" s="11" t="s">
        <v>1637</v>
      </c>
      <c r="AM21" s="11">
        <v>0</v>
      </c>
      <c r="AT21" s="1"/>
      <c r="AU21" s="1"/>
    </row>
    <row r="22" spans="2:53">
      <c r="B22" t="s">
        <v>99</v>
      </c>
      <c r="H22" s="39">
        <v>0.8</v>
      </c>
      <c r="I22" s="39">
        <v>0.6</v>
      </c>
      <c r="J22" s="18" t="str">
        <f t="shared" si="1"/>
        <v>0,80,6</v>
      </c>
      <c r="K22" s="21" t="s">
        <v>113</v>
      </c>
      <c r="O22" s="11" t="s">
        <v>1673</v>
      </c>
      <c r="AC22" s="11">
        <v>18</v>
      </c>
      <c r="AD22" s="11" t="s">
        <v>1663</v>
      </c>
      <c r="AH22" s="11" t="s">
        <v>1672</v>
      </c>
      <c r="AI22" s="11" t="s">
        <v>549</v>
      </c>
      <c r="AJ22" s="11" t="s">
        <v>1637</v>
      </c>
      <c r="AK22" s="11" t="str">
        <f t="shared" si="2"/>
        <v xml:space="preserve">Débil+Moderado </v>
      </c>
      <c r="AL22" s="11" t="s">
        <v>1637</v>
      </c>
      <c r="AM22" s="11">
        <v>0</v>
      </c>
      <c r="AT22" s="1"/>
      <c r="AU22" s="1"/>
    </row>
    <row r="23" spans="2:53">
      <c r="H23" s="39">
        <v>0.8</v>
      </c>
      <c r="I23" s="39">
        <v>0.8</v>
      </c>
      <c r="J23" s="18" t="str">
        <f t="shared" si="1"/>
        <v>0,80,8</v>
      </c>
      <c r="K23" s="19" t="s">
        <v>113</v>
      </c>
      <c r="O23" s="11" t="s">
        <v>1674</v>
      </c>
      <c r="AC23" s="11">
        <v>19</v>
      </c>
      <c r="AD23" s="11" t="s">
        <v>1663</v>
      </c>
      <c r="AH23" s="11" t="s">
        <v>1672</v>
      </c>
      <c r="AI23" s="11" t="s">
        <v>1637</v>
      </c>
      <c r="AJ23" s="11" t="s">
        <v>1637</v>
      </c>
      <c r="AK23" s="11" t="str">
        <f t="shared" si="2"/>
        <v xml:space="preserve">Débil+Débil </v>
      </c>
      <c r="AL23" s="11" t="s">
        <v>1637</v>
      </c>
      <c r="AM23" s="11">
        <v>0</v>
      </c>
    </row>
    <row r="24" spans="2:53">
      <c r="B24" s="631" t="s">
        <v>1675</v>
      </c>
      <c r="C24" s="632"/>
      <c r="E24" s="631" t="s">
        <v>1576</v>
      </c>
      <c r="F24" s="632"/>
      <c r="H24" s="39">
        <v>0.8</v>
      </c>
      <c r="I24" s="39">
        <v>1</v>
      </c>
      <c r="J24" s="18" t="str">
        <f t="shared" si="1"/>
        <v>0,81</v>
      </c>
      <c r="K24" s="19" t="s">
        <v>90</v>
      </c>
      <c r="O24" s="11" t="s">
        <v>1676</v>
      </c>
    </row>
    <row r="25" spans="2:53">
      <c r="B25" s="35" t="s">
        <v>1585</v>
      </c>
      <c r="C25" s="35" t="s">
        <v>1586</v>
      </c>
      <c r="E25" s="35" t="s">
        <v>1585</v>
      </c>
      <c r="F25" s="35" t="s">
        <v>1586</v>
      </c>
      <c r="H25" s="39">
        <v>1</v>
      </c>
      <c r="I25" s="39">
        <v>0.2</v>
      </c>
      <c r="J25" s="18" t="str">
        <f t="shared" si="1"/>
        <v>10,2</v>
      </c>
      <c r="K25" s="21" t="s">
        <v>113</v>
      </c>
      <c r="O25" s="11" t="s">
        <v>1677</v>
      </c>
    </row>
    <row r="26" spans="2:53">
      <c r="B26" s="11" t="s">
        <v>112</v>
      </c>
      <c r="C26" s="11">
        <v>1</v>
      </c>
      <c r="E26" s="11" t="s">
        <v>1678</v>
      </c>
      <c r="F26" s="11">
        <v>1</v>
      </c>
      <c r="H26" s="39">
        <v>1</v>
      </c>
      <c r="I26" s="39">
        <v>0.4</v>
      </c>
      <c r="J26" s="18" t="str">
        <f t="shared" si="1"/>
        <v>10,4</v>
      </c>
      <c r="K26" s="21" t="s">
        <v>113</v>
      </c>
      <c r="O26" s="11" t="s">
        <v>1679</v>
      </c>
    </row>
    <row r="27" spans="2:53">
      <c r="B27" s="11" t="s">
        <v>151</v>
      </c>
      <c r="C27" s="11">
        <v>2</v>
      </c>
      <c r="E27" s="11" t="s">
        <v>358</v>
      </c>
      <c r="F27" s="11">
        <v>2</v>
      </c>
      <c r="H27" s="39">
        <v>1</v>
      </c>
      <c r="I27" s="39">
        <v>0.6</v>
      </c>
      <c r="J27" s="18" t="str">
        <f t="shared" si="1"/>
        <v>10,6</v>
      </c>
      <c r="K27" s="21" t="s">
        <v>530</v>
      </c>
      <c r="O27" s="22" t="s">
        <v>1680</v>
      </c>
    </row>
    <row r="28" spans="2:53">
      <c r="B28" s="121" t="s">
        <v>88</v>
      </c>
      <c r="C28" s="11">
        <v>3</v>
      </c>
      <c r="E28" s="11" t="s">
        <v>131</v>
      </c>
      <c r="F28" s="11">
        <v>3</v>
      </c>
      <c r="H28" s="39">
        <v>1</v>
      </c>
      <c r="I28" s="39">
        <v>0.8</v>
      </c>
      <c r="J28" s="18" t="str">
        <f t="shared" si="1"/>
        <v>10,8</v>
      </c>
      <c r="K28" s="21" t="s">
        <v>113</v>
      </c>
      <c r="O28" s="23" t="s">
        <v>1681</v>
      </c>
    </row>
    <row r="29" spans="2:53">
      <c r="B29" s="121" t="s">
        <v>147</v>
      </c>
      <c r="C29" s="11">
        <v>4</v>
      </c>
      <c r="E29" s="11" t="s">
        <v>178</v>
      </c>
      <c r="F29" s="11">
        <v>4</v>
      </c>
      <c r="H29" s="39">
        <v>1</v>
      </c>
      <c r="I29" s="39">
        <v>1</v>
      </c>
      <c r="J29" s="18" t="str">
        <f t="shared" si="1"/>
        <v>11</v>
      </c>
      <c r="K29" s="19" t="s">
        <v>90</v>
      </c>
    </row>
    <row r="30" spans="2:53">
      <c r="B30" s="11" t="s">
        <v>1646</v>
      </c>
      <c r="C30" s="11">
        <v>5</v>
      </c>
      <c r="E30" s="11" t="s">
        <v>89</v>
      </c>
      <c r="F30" s="11">
        <v>5</v>
      </c>
    </row>
    <row r="31" spans="2:53" ht="15.75" thickBot="1"/>
    <row r="32" spans="2:53" ht="24" thickBot="1">
      <c r="H32" s="24">
        <v>51</v>
      </c>
      <c r="I32" s="24">
        <v>52</v>
      </c>
      <c r="J32" s="25">
        <v>53</v>
      </c>
      <c r="K32" s="25">
        <v>54</v>
      </c>
      <c r="L32" s="25">
        <v>55</v>
      </c>
    </row>
    <row r="33" spans="2:15" ht="24.75" thickTop="1" thickBot="1">
      <c r="H33" s="26">
        <v>41</v>
      </c>
      <c r="I33" s="24">
        <v>42</v>
      </c>
      <c r="J33" s="24">
        <v>43</v>
      </c>
      <c r="K33" s="27">
        <v>44</v>
      </c>
      <c r="L33" s="27">
        <v>45</v>
      </c>
    </row>
    <row r="34" spans="2:15" ht="24" thickBot="1">
      <c r="H34" s="28">
        <v>31</v>
      </c>
      <c r="I34" s="29">
        <v>32</v>
      </c>
      <c r="J34" s="24">
        <v>33</v>
      </c>
      <c r="K34" s="30">
        <v>34</v>
      </c>
      <c r="L34" s="30">
        <v>35</v>
      </c>
    </row>
    <row r="35" spans="2:15" ht="24" thickBot="1">
      <c r="H35" s="28">
        <v>21</v>
      </c>
      <c r="I35" s="28">
        <v>22</v>
      </c>
      <c r="J35" s="29">
        <v>23</v>
      </c>
      <c r="K35" s="24">
        <v>24</v>
      </c>
      <c r="L35" s="30">
        <v>25</v>
      </c>
      <c r="O35" s="35" t="s">
        <v>1682</v>
      </c>
    </row>
    <row r="36" spans="2:15" ht="24" thickBot="1">
      <c r="H36" s="28">
        <v>11</v>
      </c>
      <c r="I36" s="28">
        <v>12</v>
      </c>
      <c r="J36" s="29">
        <v>13</v>
      </c>
      <c r="K36" s="24">
        <v>14</v>
      </c>
      <c r="L36" s="30">
        <v>15</v>
      </c>
      <c r="O36" s="11" t="s">
        <v>1683</v>
      </c>
    </row>
    <row r="37" spans="2:15">
      <c r="H37" s="1"/>
      <c r="I37" s="1"/>
      <c r="J37" s="1"/>
      <c r="K37" s="1"/>
      <c r="O37" s="11" t="s">
        <v>1684</v>
      </c>
    </row>
    <row r="38" spans="2:15">
      <c r="H38" s="1"/>
      <c r="I38" s="1"/>
      <c r="J38" s="1"/>
      <c r="K38" s="14"/>
      <c r="L38" s="19" t="s">
        <v>555</v>
      </c>
      <c r="O38" s="11" t="s">
        <v>1685</v>
      </c>
    </row>
    <row r="39" spans="2:15">
      <c r="H39" s="1"/>
      <c r="I39" s="1"/>
      <c r="J39" s="1"/>
      <c r="K39" s="13"/>
      <c r="L39" s="19" t="s">
        <v>131</v>
      </c>
      <c r="O39" s="11" t="s">
        <v>1686</v>
      </c>
    </row>
    <row r="40" spans="2:15" ht="23.25">
      <c r="H40" s="1"/>
      <c r="I40" s="1"/>
      <c r="J40" s="1"/>
      <c r="K40" s="24"/>
      <c r="L40" s="19" t="s">
        <v>113</v>
      </c>
      <c r="O40" s="11" t="s">
        <v>1687</v>
      </c>
    </row>
    <row r="41" spans="2:15">
      <c r="H41" s="1"/>
      <c r="I41" s="1"/>
      <c r="J41" s="1"/>
      <c r="K41" s="12"/>
      <c r="L41" s="19" t="s">
        <v>90</v>
      </c>
      <c r="O41" s="11" t="s">
        <v>1688</v>
      </c>
    </row>
    <row r="42" spans="2:15">
      <c r="H42" s="1"/>
      <c r="I42" s="1"/>
      <c r="J42" s="1"/>
      <c r="K42" s="1"/>
      <c r="O42" s="11" t="s">
        <v>1689</v>
      </c>
    </row>
    <row r="43" spans="2:15">
      <c r="H43" s="1"/>
      <c r="I43" s="1"/>
      <c r="J43" s="1"/>
      <c r="K43" s="1"/>
      <c r="O43" s="11" t="s">
        <v>1690</v>
      </c>
    </row>
    <row r="44" spans="2:15">
      <c r="H44" s="1"/>
      <c r="I44" s="1"/>
      <c r="J44" s="1"/>
      <c r="K44" s="1"/>
    </row>
    <row r="45" spans="2:15">
      <c r="H45" s="633" t="s">
        <v>1691</v>
      </c>
      <c r="I45" s="634"/>
      <c r="J45" s="634"/>
      <c r="K45" s="635"/>
    </row>
    <row r="46" spans="2:15">
      <c r="B46" s="36" t="s">
        <v>22</v>
      </c>
      <c r="C46" s="36" t="s">
        <v>1692</v>
      </c>
      <c r="D46" s="22"/>
      <c r="E46" s="22"/>
      <c r="F46" s="36" t="s">
        <v>22</v>
      </c>
      <c r="G46" s="36" t="s">
        <v>1693</v>
      </c>
      <c r="H46" s="35" t="s">
        <v>1587</v>
      </c>
      <c r="I46" s="35" t="s">
        <v>1588</v>
      </c>
      <c r="J46" s="35" t="s">
        <v>1589</v>
      </c>
      <c r="K46" s="35" t="s">
        <v>1590</v>
      </c>
    </row>
    <row r="47" spans="2:15" ht="150">
      <c r="B47" s="50" t="s">
        <v>458</v>
      </c>
      <c r="C47" s="51" t="s">
        <v>460</v>
      </c>
      <c r="D47" s="22"/>
      <c r="E47" s="22"/>
      <c r="F47" s="50" t="s">
        <v>458</v>
      </c>
      <c r="G47" s="9" t="s">
        <v>461</v>
      </c>
      <c r="H47" s="11">
        <v>1</v>
      </c>
      <c r="I47" s="11">
        <v>1</v>
      </c>
      <c r="J47" s="18" t="str">
        <f>CONCATENATE(H47,I47)</f>
        <v>11</v>
      </c>
      <c r="K47" s="19" t="s">
        <v>555</v>
      </c>
    </row>
    <row r="48" spans="2:15" ht="270">
      <c r="B48" s="50" t="s">
        <v>78</v>
      </c>
      <c r="C48" s="51" t="s">
        <v>80</v>
      </c>
      <c r="D48" s="22"/>
      <c r="E48" s="22"/>
      <c r="F48" s="50" t="s">
        <v>78</v>
      </c>
      <c r="G48" s="9" t="s">
        <v>81</v>
      </c>
      <c r="H48" s="11">
        <v>1</v>
      </c>
      <c r="I48" s="11">
        <v>2</v>
      </c>
      <c r="J48" s="18" t="str">
        <f t="shared" ref="J48:J71" si="3">CONCATENATE(H48,I48)</f>
        <v>12</v>
      </c>
      <c r="K48" s="19" t="s">
        <v>555</v>
      </c>
    </row>
    <row r="49" spans="2:11" ht="90">
      <c r="B49" s="50" t="s">
        <v>476</v>
      </c>
      <c r="C49" s="51" t="s">
        <v>478</v>
      </c>
      <c r="D49" s="22"/>
      <c r="E49" s="22"/>
      <c r="F49" s="50" t="s">
        <v>476</v>
      </c>
      <c r="G49" s="9" t="s">
        <v>81</v>
      </c>
      <c r="H49" s="11">
        <v>1</v>
      </c>
      <c r="I49" s="11">
        <v>3</v>
      </c>
      <c r="J49" s="18" t="str">
        <f t="shared" si="3"/>
        <v>13</v>
      </c>
      <c r="K49" s="19" t="s">
        <v>131</v>
      </c>
    </row>
    <row r="50" spans="2:11" ht="78.599999999999994" customHeight="1">
      <c r="B50" s="50" t="s">
        <v>122</v>
      </c>
      <c r="C50" s="51" t="s">
        <v>124</v>
      </c>
      <c r="D50" s="22"/>
      <c r="E50" s="22"/>
      <c r="F50" s="50" t="s">
        <v>122</v>
      </c>
      <c r="G50" s="9" t="s">
        <v>125</v>
      </c>
      <c r="H50" s="11">
        <v>1</v>
      </c>
      <c r="I50" s="11">
        <v>4</v>
      </c>
      <c r="J50" s="18" t="str">
        <f t="shared" si="3"/>
        <v>14</v>
      </c>
      <c r="K50" s="21" t="s">
        <v>113</v>
      </c>
    </row>
    <row r="51" spans="2:11" ht="240">
      <c r="B51" s="50" t="s">
        <v>566</v>
      </c>
      <c r="C51" s="51" t="s">
        <v>1694</v>
      </c>
      <c r="D51" s="22"/>
      <c r="E51" s="22"/>
      <c r="F51" s="50" t="s">
        <v>566</v>
      </c>
      <c r="G51" s="9" t="s">
        <v>569</v>
      </c>
      <c r="H51" s="11">
        <v>1</v>
      </c>
      <c r="I51" s="11">
        <v>5</v>
      </c>
      <c r="J51" s="18" t="str">
        <f t="shared" si="3"/>
        <v>15</v>
      </c>
      <c r="K51" s="21" t="s">
        <v>113</v>
      </c>
    </row>
    <row r="52" spans="2:11" ht="60">
      <c r="B52" s="50" t="s">
        <v>242</v>
      </c>
      <c r="C52" s="51" t="s">
        <v>1695</v>
      </c>
      <c r="D52" s="22"/>
      <c r="E52" s="22"/>
      <c r="F52" s="50" t="s">
        <v>242</v>
      </c>
      <c r="G52" s="9" t="s">
        <v>174</v>
      </c>
      <c r="H52" s="11">
        <v>2</v>
      </c>
      <c r="I52" s="11">
        <v>1</v>
      </c>
      <c r="J52" s="18" t="str">
        <f t="shared" si="3"/>
        <v>21</v>
      </c>
      <c r="K52" s="19" t="s">
        <v>555</v>
      </c>
    </row>
    <row r="53" spans="2:11" ht="360">
      <c r="B53" s="50" t="s">
        <v>104</v>
      </c>
      <c r="C53" s="51" t="s">
        <v>106</v>
      </c>
      <c r="D53" s="22"/>
      <c r="E53" s="22"/>
      <c r="F53" s="50" t="s">
        <v>104</v>
      </c>
      <c r="G53" s="9" t="s">
        <v>107</v>
      </c>
      <c r="H53" s="11">
        <v>2</v>
      </c>
      <c r="I53" s="11">
        <v>2</v>
      </c>
      <c r="J53" s="18" t="str">
        <f t="shared" si="3"/>
        <v>22</v>
      </c>
      <c r="K53" s="19" t="s">
        <v>555</v>
      </c>
    </row>
    <row r="54" spans="2:11" ht="195">
      <c r="B54" s="50" t="s">
        <v>200</v>
      </c>
      <c r="C54" s="51" t="s">
        <v>1696</v>
      </c>
      <c r="D54" s="22"/>
      <c r="E54" s="22"/>
      <c r="F54" s="50" t="s">
        <v>200</v>
      </c>
      <c r="G54" s="9" t="s">
        <v>1697</v>
      </c>
      <c r="H54" s="11">
        <v>2</v>
      </c>
      <c r="I54" s="11">
        <v>3</v>
      </c>
      <c r="J54" s="18" t="str">
        <f t="shared" si="3"/>
        <v>23</v>
      </c>
      <c r="K54" s="19" t="s">
        <v>131</v>
      </c>
    </row>
    <row r="55" spans="2:11" ht="240">
      <c r="B55" s="50" t="s">
        <v>139</v>
      </c>
      <c r="C55" s="51" t="s">
        <v>599</v>
      </c>
      <c r="D55" s="22"/>
      <c r="E55" s="22"/>
      <c r="F55" s="50" t="s">
        <v>139</v>
      </c>
      <c r="G55" s="9" t="s">
        <v>142</v>
      </c>
      <c r="H55" s="11">
        <v>2</v>
      </c>
      <c r="I55" s="11">
        <v>4</v>
      </c>
      <c r="J55" s="18" t="str">
        <f t="shared" si="3"/>
        <v>24</v>
      </c>
      <c r="K55" s="21" t="s">
        <v>113</v>
      </c>
    </row>
    <row r="56" spans="2:11" ht="300">
      <c r="B56" s="50" t="s">
        <v>158</v>
      </c>
      <c r="C56" s="51" t="s">
        <v>1698</v>
      </c>
      <c r="D56" s="22"/>
      <c r="E56" s="22"/>
      <c r="F56" s="50" t="s">
        <v>158</v>
      </c>
      <c r="G56" s="9" t="s">
        <v>1699</v>
      </c>
      <c r="H56" s="11">
        <v>2</v>
      </c>
      <c r="I56" s="11">
        <v>5</v>
      </c>
      <c r="J56" s="18" t="str">
        <f t="shared" si="3"/>
        <v>25</v>
      </c>
      <c r="K56" s="19" t="s">
        <v>90</v>
      </c>
    </row>
    <row r="57" spans="2:11" ht="170.45" customHeight="1">
      <c r="B57" s="50" t="s">
        <v>171</v>
      </c>
      <c r="C57" s="51" t="s">
        <v>1700</v>
      </c>
      <c r="D57" s="22"/>
      <c r="E57" s="22"/>
      <c r="F57" s="50" t="s">
        <v>171</v>
      </c>
      <c r="G57" s="9" t="s">
        <v>174</v>
      </c>
      <c r="H57" s="11">
        <v>3</v>
      </c>
      <c r="I57" s="11">
        <v>1</v>
      </c>
      <c r="J57" s="18" t="str">
        <f t="shared" si="3"/>
        <v>31</v>
      </c>
      <c r="K57" s="19" t="s">
        <v>555</v>
      </c>
    </row>
    <row r="58" spans="2:11" ht="183.6" customHeight="1">
      <c r="B58" s="50" t="s">
        <v>208</v>
      </c>
      <c r="C58" s="51" t="s">
        <v>210</v>
      </c>
      <c r="D58" s="22"/>
      <c r="E58" s="22"/>
      <c r="F58" s="50" t="s">
        <v>208</v>
      </c>
      <c r="G58" s="9" t="s">
        <v>739</v>
      </c>
      <c r="H58" s="11">
        <v>3</v>
      </c>
      <c r="I58" s="11">
        <v>2</v>
      </c>
      <c r="J58" s="18" t="str">
        <f t="shared" si="3"/>
        <v>32</v>
      </c>
      <c r="K58" s="19" t="s">
        <v>131</v>
      </c>
    </row>
    <row r="59" spans="2:11" ht="90">
      <c r="B59" s="50" t="s">
        <v>406</v>
      </c>
      <c r="C59" s="51" t="s">
        <v>408</v>
      </c>
      <c r="D59" s="22"/>
      <c r="E59" s="22"/>
      <c r="F59" s="50" t="s">
        <v>406</v>
      </c>
      <c r="G59" s="9" t="s">
        <v>409</v>
      </c>
      <c r="H59" s="11">
        <v>3</v>
      </c>
      <c r="I59" s="11">
        <v>3</v>
      </c>
      <c r="J59" s="18" t="str">
        <f t="shared" si="3"/>
        <v>33</v>
      </c>
      <c r="K59" s="21" t="s">
        <v>113</v>
      </c>
    </row>
    <row r="60" spans="2:11" ht="105">
      <c r="B60" s="50" t="s">
        <v>364</v>
      </c>
      <c r="C60" s="51" t="s">
        <v>366</v>
      </c>
      <c r="D60" s="22"/>
      <c r="E60" s="22"/>
      <c r="F60" s="50" t="s">
        <v>364</v>
      </c>
      <c r="G60" s="9" t="s">
        <v>296</v>
      </c>
      <c r="H60" s="11">
        <v>3</v>
      </c>
      <c r="I60" s="11">
        <v>4</v>
      </c>
      <c r="J60" s="18" t="str">
        <f t="shared" si="3"/>
        <v>34</v>
      </c>
      <c r="K60" s="19" t="s">
        <v>90</v>
      </c>
    </row>
    <row r="61" spans="2:11" ht="105">
      <c r="B61" s="50" t="s">
        <v>257</v>
      </c>
      <c r="C61" s="51" t="s">
        <v>259</v>
      </c>
      <c r="D61" s="22"/>
      <c r="E61" s="22"/>
      <c r="F61" s="50" t="s">
        <v>257</v>
      </c>
      <c r="G61" s="9" t="s">
        <v>260</v>
      </c>
      <c r="H61" s="11">
        <v>3</v>
      </c>
      <c r="I61" s="11">
        <v>5</v>
      </c>
      <c r="J61" s="18" t="str">
        <f t="shared" si="3"/>
        <v>35</v>
      </c>
      <c r="K61" s="19" t="s">
        <v>90</v>
      </c>
    </row>
    <row r="62" spans="2:11" ht="91.9" customHeight="1">
      <c r="B62" s="50" t="s">
        <v>393</v>
      </c>
      <c r="C62" s="51" t="s">
        <v>395</v>
      </c>
      <c r="D62" s="22"/>
      <c r="E62" s="22"/>
      <c r="F62" s="50" t="s">
        <v>393</v>
      </c>
      <c r="G62" s="9" t="s">
        <v>1078</v>
      </c>
      <c r="H62" s="11">
        <v>4</v>
      </c>
      <c r="I62" s="11">
        <v>1</v>
      </c>
      <c r="J62" s="18" t="str">
        <f t="shared" si="3"/>
        <v>41</v>
      </c>
      <c r="K62" s="19" t="s">
        <v>131</v>
      </c>
    </row>
    <row r="63" spans="2:11" ht="225">
      <c r="B63" s="50" t="s">
        <v>348</v>
      </c>
      <c r="C63" s="51" t="s">
        <v>350</v>
      </c>
      <c r="D63" s="22"/>
      <c r="E63" s="22"/>
      <c r="F63" s="50" t="s">
        <v>348</v>
      </c>
      <c r="G63" s="9" t="s">
        <v>1701</v>
      </c>
      <c r="H63" s="11">
        <v>4</v>
      </c>
      <c r="I63" s="11">
        <v>2</v>
      </c>
      <c r="J63" s="18" t="str">
        <f t="shared" si="3"/>
        <v>42</v>
      </c>
      <c r="K63" s="21" t="s">
        <v>113</v>
      </c>
    </row>
    <row r="64" spans="2:11" ht="120">
      <c r="B64" s="50" t="s">
        <v>320</v>
      </c>
      <c r="C64" s="51" t="s">
        <v>919</v>
      </c>
      <c r="D64" s="22"/>
      <c r="E64" s="22"/>
      <c r="F64" s="50" t="s">
        <v>320</v>
      </c>
      <c r="G64" s="9" t="s">
        <v>323</v>
      </c>
      <c r="H64" s="11">
        <v>4</v>
      </c>
      <c r="I64" s="11">
        <v>3</v>
      </c>
      <c r="J64" s="18" t="str">
        <f t="shared" si="3"/>
        <v>43</v>
      </c>
      <c r="K64" s="21" t="s">
        <v>113</v>
      </c>
    </row>
    <row r="65" spans="2:11" ht="390">
      <c r="B65" s="50" t="s">
        <v>293</v>
      </c>
      <c r="C65" s="51" t="s">
        <v>295</v>
      </c>
      <c r="D65" s="22"/>
      <c r="E65" s="22"/>
      <c r="F65" s="50" t="s">
        <v>293</v>
      </c>
      <c r="G65" s="9" t="s">
        <v>296</v>
      </c>
      <c r="H65" s="11">
        <v>4</v>
      </c>
      <c r="I65" s="11">
        <v>4</v>
      </c>
      <c r="J65" s="18" t="str">
        <f t="shared" si="3"/>
        <v>44</v>
      </c>
      <c r="K65" s="19" t="s">
        <v>90</v>
      </c>
    </row>
    <row r="66" spans="2:11" ht="195">
      <c r="B66" s="50" t="s">
        <v>188</v>
      </c>
      <c r="C66" s="51" t="s">
        <v>190</v>
      </c>
      <c r="D66" s="22"/>
      <c r="E66" s="22"/>
      <c r="F66" s="50" t="s">
        <v>188</v>
      </c>
      <c r="G66" s="9" t="s">
        <v>191</v>
      </c>
      <c r="H66" s="11">
        <v>4</v>
      </c>
      <c r="I66" s="11">
        <v>5</v>
      </c>
      <c r="J66" s="18" t="str">
        <f t="shared" si="3"/>
        <v>45</v>
      </c>
      <c r="K66" s="19" t="s">
        <v>90</v>
      </c>
    </row>
    <row r="67" spans="2:11" ht="165">
      <c r="B67" s="188" t="s">
        <v>223</v>
      </c>
      <c r="C67" s="189" t="s">
        <v>770</v>
      </c>
      <c r="F67" s="188" t="s">
        <v>223</v>
      </c>
      <c r="G67" s="9" t="s">
        <v>226</v>
      </c>
      <c r="H67" s="11">
        <v>5</v>
      </c>
      <c r="I67" s="11">
        <v>1</v>
      </c>
      <c r="J67" s="18" t="str">
        <f t="shared" si="3"/>
        <v>51</v>
      </c>
      <c r="K67" s="21" t="s">
        <v>113</v>
      </c>
    </row>
    <row r="68" spans="2:11">
      <c r="H68" s="11">
        <v>5</v>
      </c>
      <c r="I68" s="11">
        <v>2</v>
      </c>
      <c r="J68" s="18" t="str">
        <f t="shared" si="3"/>
        <v>52</v>
      </c>
      <c r="K68" s="21" t="s">
        <v>113</v>
      </c>
    </row>
    <row r="69" spans="2:11">
      <c r="H69" s="11">
        <v>5</v>
      </c>
      <c r="I69" s="11">
        <v>3</v>
      </c>
      <c r="J69" s="18" t="str">
        <f t="shared" si="3"/>
        <v>53</v>
      </c>
      <c r="K69" s="19" t="s">
        <v>90</v>
      </c>
    </row>
    <row r="70" spans="2:11">
      <c r="H70" s="11">
        <v>5</v>
      </c>
      <c r="I70" s="11">
        <v>4</v>
      </c>
      <c r="J70" s="18" t="str">
        <f t="shared" si="3"/>
        <v>54</v>
      </c>
      <c r="K70" s="19" t="s">
        <v>90</v>
      </c>
    </row>
    <row r="71" spans="2:11">
      <c r="H71" s="11">
        <v>5</v>
      </c>
      <c r="I71" s="11">
        <v>5</v>
      </c>
      <c r="J71" s="18" t="str">
        <f t="shared" si="3"/>
        <v>55</v>
      </c>
      <c r="K71" s="19" t="s">
        <v>90</v>
      </c>
    </row>
  </sheetData>
  <autoFilter ref="H4:K29"/>
  <mergeCells count="14">
    <mergeCell ref="B24:C24"/>
    <mergeCell ref="E24:F24"/>
    <mergeCell ref="H45:K45"/>
    <mergeCell ref="E14:F14"/>
    <mergeCell ref="BF3:BH3"/>
    <mergeCell ref="AT3:AU3"/>
    <mergeCell ref="AW3:AX3"/>
    <mergeCell ref="AZ3:BB3"/>
    <mergeCell ref="AL3:AR3"/>
    <mergeCell ref="B3:C3"/>
    <mergeCell ref="E3:F3"/>
    <mergeCell ref="H3:K3"/>
    <mergeCell ref="AC3:AD3"/>
    <mergeCell ref="AH3:AJ3"/>
  </mergeCells>
  <conditionalFormatting sqref="H32:I32">
    <cfRule type="cellIs" dxfId="53" priority="50" stopIfTrue="1" operator="equal">
      <formula>"Moderado"</formula>
    </cfRule>
    <cfRule type="cellIs" dxfId="52" priority="51" stopIfTrue="1" operator="equal">
      <formula>"Alto"</formula>
    </cfRule>
    <cfRule type="cellIs" dxfId="51" priority="52" stopIfTrue="1" operator="equal">
      <formula>"Extremo"</formula>
    </cfRule>
  </conditionalFormatting>
  <conditionalFormatting sqref="I33:J33">
    <cfRule type="cellIs" dxfId="50" priority="47" stopIfTrue="1" operator="equal">
      <formula>"Moderado"</formula>
    </cfRule>
    <cfRule type="cellIs" dxfId="49" priority="48" stopIfTrue="1" operator="equal">
      <formula>"Alto"</formula>
    </cfRule>
    <cfRule type="cellIs" dxfId="48" priority="49" stopIfTrue="1" operator="equal">
      <formula>"Extremo"</formula>
    </cfRule>
  </conditionalFormatting>
  <conditionalFormatting sqref="J34">
    <cfRule type="cellIs" dxfId="47" priority="44" stopIfTrue="1" operator="equal">
      <formula>"Moderado"</formula>
    </cfRule>
    <cfRule type="cellIs" dxfId="46" priority="45" stopIfTrue="1" operator="equal">
      <formula>"Alto"</formula>
    </cfRule>
    <cfRule type="cellIs" dxfId="45" priority="46" stopIfTrue="1" operator="equal">
      <formula>"Extremo"</formula>
    </cfRule>
  </conditionalFormatting>
  <conditionalFormatting sqref="J37:K39 J41:K44 J40">
    <cfRule type="colorScale" priority="75">
      <colorScale>
        <cfvo type="min"/>
        <cfvo type="max"/>
        <color rgb="FFFCFCFF"/>
        <color rgb="FFF8696B"/>
      </colorScale>
    </cfRule>
  </conditionalFormatting>
  <conditionalFormatting sqref="K4:K7 K10:K12 K23:K24 K29">
    <cfRule type="containsText" dxfId="44" priority="71" operator="containsText" text="BAJO">
      <formula>NOT(ISERROR(SEARCH("BAJO",K4)))</formula>
    </cfRule>
    <cfRule type="containsText" dxfId="43" priority="72" operator="containsText" text="MODERADO">
      <formula>NOT(ISERROR(SEARCH("MODERADO",K4)))</formula>
    </cfRule>
    <cfRule type="containsText" dxfId="42" priority="73" operator="containsText" text="ALTO">
      <formula>NOT(ISERROR(SEARCH("ALTO",K4)))</formula>
    </cfRule>
    <cfRule type="containsText" dxfId="41" priority="74" operator="containsText" text="EXTREMO">
      <formula>NOT(ISERROR(SEARCH("EXTREMO",K4)))</formula>
    </cfRule>
  </conditionalFormatting>
  <conditionalFormatting sqref="K8:K9">
    <cfRule type="cellIs" dxfId="40" priority="65" stopIfTrue="1" operator="equal">
      <formula>"Moderado"</formula>
    </cfRule>
    <cfRule type="cellIs" dxfId="39" priority="66" stopIfTrue="1" operator="equal">
      <formula>"Alto"</formula>
    </cfRule>
    <cfRule type="cellIs" dxfId="38" priority="67" stopIfTrue="1" operator="equal">
      <formula>"Extremo"</formula>
    </cfRule>
  </conditionalFormatting>
  <conditionalFormatting sqref="K13">
    <cfRule type="cellIs" dxfId="37" priority="62" stopIfTrue="1" operator="equal">
      <formula>"Moderado"</formula>
    </cfRule>
    <cfRule type="cellIs" dxfId="36" priority="63" stopIfTrue="1" operator="equal">
      <formula>"Alto"</formula>
    </cfRule>
    <cfRule type="cellIs" dxfId="35" priority="64" stopIfTrue="1" operator="equal">
      <formula>"Extremo"</formula>
    </cfRule>
  </conditionalFormatting>
  <conditionalFormatting sqref="K14:K21">
    <cfRule type="containsText" dxfId="34" priority="30" operator="containsText" text="BAJO">
      <formula>NOT(ISERROR(SEARCH("BAJO",K14)))</formula>
    </cfRule>
    <cfRule type="containsText" dxfId="33" priority="31" operator="containsText" text="MODERADO">
      <formula>NOT(ISERROR(SEARCH("MODERADO",K14)))</formula>
    </cfRule>
    <cfRule type="containsText" dxfId="32" priority="32" operator="containsText" text="ALTO">
      <formula>NOT(ISERROR(SEARCH("ALTO",K14)))</formula>
    </cfRule>
    <cfRule type="containsText" dxfId="31" priority="33" operator="containsText" text="EXTREMO">
      <formula>NOT(ISERROR(SEARCH("EXTREMO",K14)))</formula>
    </cfRule>
  </conditionalFormatting>
  <conditionalFormatting sqref="K22">
    <cfRule type="cellIs" dxfId="30" priority="56" stopIfTrue="1" operator="equal">
      <formula>"Moderado"</formula>
    </cfRule>
    <cfRule type="cellIs" dxfId="29" priority="57" stopIfTrue="1" operator="equal">
      <formula>"Alto"</formula>
    </cfRule>
    <cfRule type="cellIs" dxfId="28" priority="58" stopIfTrue="1" operator="equal">
      <formula>"Extremo"</formula>
    </cfRule>
  </conditionalFormatting>
  <conditionalFormatting sqref="K25:K28">
    <cfRule type="cellIs" dxfId="27" priority="27" stopIfTrue="1" operator="equal">
      <formula>"Moderado"</formula>
    </cfRule>
    <cfRule type="cellIs" dxfId="26" priority="28" stopIfTrue="1" operator="equal">
      <formula>"Alto"</formula>
    </cfRule>
    <cfRule type="cellIs" dxfId="25" priority="29" stopIfTrue="1" operator="equal">
      <formula>"Extremo"</formula>
    </cfRule>
  </conditionalFormatting>
  <conditionalFormatting sqref="K35:K36">
    <cfRule type="cellIs" dxfId="24" priority="41" stopIfTrue="1" operator="equal">
      <formula>"Moderado"</formula>
    </cfRule>
    <cfRule type="cellIs" dxfId="23" priority="42" stopIfTrue="1" operator="equal">
      <formula>"Alto"</formula>
    </cfRule>
    <cfRule type="cellIs" dxfId="22" priority="43" stopIfTrue="1" operator="equal">
      <formula>"Extremo"</formula>
    </cfRule>
  </conditionalFormatting>
  <conditionalFormatting sqref="K40">
    <cfRule type="cellIs" dxfId="21" priority="38" stopIfTrue="1" operator="equal">
      <formula>"Moderado"</formula>
    </cfRule>
    <cfRule type="cellIs" dxfId="20" priority="39" stopIfTrue="1" operator="equal">
      <formula>"Alto"</formula>
    </cfRule>
    <cfRule type="cellIs" dxfId="19" priority="40" stopIfTrue="1" operator="equal">
      <formula>"Extremo"</formula>
    </cfRule>
  </conditionalFormatting>
  <conditionalFormatting sqref="K46:K49 K52:K54 K56:K58 K60:K62 K65:K66 K69:K71">
    <cfRule type="containsText" dxfId="18" priority="23" operator="containsText" text="BAJO">
      <formula>NOT(ISERROR(SEARCH("BAJO",K46)))</formula>
    </cfRule>
    <cfRule type="containsText" dxfId="17" priority="24" operator="containsText" text="MODERADO">
      <formula>NOT(ISERROR(SEARCH("MODERADO",K46)))</formula>
    </cfRule>
    <cfRule type="containsText" dxfId="16" priority="25" operator="containsText" text="ALTO">
      <formula>NOT(ISERROR(SEARCH("ALTO",K46)))</formula>
    </cfRule>
    <cfRule type="containsText" dxfId="15" priority="26" operator="containsText" text="EXTREMO">
      <formula>NOT(ISERROR(SEARCH("EXTREMO",K46)))</formula>
    </cfRule>
  </conditionalFormatting>
  <conditionalFormatting sqref="K50:K51">
    <cfRule type="cellIs" dxfId="14" priority="17" stopIfTrue="1" operator="equal">
      <formula>"Moderado"</formula>
    </cfRule>
    <cfRule type="cellIs" dxfId="13" priority="18" stopIfTrue="1" operator="equal">
      <formula>"Alto"</formula>
    </cfRule>
    <cfRule type="cellIs" dxfId="12" priority="19" stopIfTrue="1" operator="equal">
      <formula>"Extremo"</formula>
    </cfRule>
  </conditionalFormatting>
  <conditionalFormatting sqref="K55">
    <cfRule type="cellIs" dxfId="11" priority="14" stopIfTrue="1" operator="equal">
      <formula>"Moderado"</formula>
    </cfRule>
    <cfRule type="cellIs" dxfId="10" priority="15" stopIfTrue="1" operator="equal">
      <formula>"Alto"</formula>
    </cfRule>
    <cfRule type="cellIs" dxfId="9" priority="16" stopIfTrue="1" operator="equal">
      <formula>"Extremo"</formula>
    </cfRule>
  </conditionalFormatting>
  <conditionalFormatting sqref="K59">
    <cfRule type="cellIs" dxfId="8" priority="11" stopIfTrue="1" operator="equal">
      <formula>"Moderado"</formula>
    </cfRule>
    <cfRule type="cellIs" dxfId="7" priority="12" stopIfTrue="1" operator="equal">
      <formula>"Alto"</formula>
    </cfRule>
    <cfRule type="cellIs" dxfId="6" priority="13" stopIfTrue="1" operator="equal">
      <formula>"Extremo"</formula>
    </cfRule>
  </conditionalFormatting>
  <conditionalFormatting sqref="K63:K64">
    <cfRule type="cellIs" dxfId="5" priority="8" stopIfTrue="1" operator="equal">
      <formula>"Moderado"</formula>
    </cfRule>
    <cfRule type="cellIs" dxfId="4" priority="9" stopIfTrue="1" operator="equal">
      <formula>"Alto"</formula>
    </cfRule>
    <cfRule type="cellIs" dxfId="3" priority="10" stopIfTrue="1" operator="equal">
      <formula>"Extremo"</formula>
    </cfRule>
  </conditionalFormatting>
  <conditionalFormatting sqref="K67:K68">
    <cfRule type="cellIs" dxfId="2" priority="5" stopIfTrue="1" operator="equal">
      <formula>"Moderado"</formula>
    </cfRule>
    <cfRule type="cellIs" dxfId="1" priority="6" stopIfTrue="1" operator="equal">
      <formula>"Alto"</formula>
    </cfRule>
    <cfRule type="cellIs" dxfId="0" priority="7" stopIfTrue="1" operator="equal">
      <formula>"Extremo"</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baf2d58-a71e-4670-9be5-3d64a4e8ff6a">
      <Terms xmlns="http://schemas.microsoft.com/office/infopath/2007/PartnerControls"/>
    </lcf76f155ced4ddcb4097134ff3c332f>
    <TaxCatchAll xmlns="1fd8df80-85c6-412b-b1f4-aa47f91e445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ED7AD00A26B9A45895D7116DE816D06" ma:contentTypeVersion="19" ma:contentTypeDescription="Crear nuevo documento." ma:contentTypeScope="" ma:versionID="f94d95547a8d8886c6d5b9d85697b5c9">
  <xsd:schema xmlns:xsd="http://www.w3.org/2001/XMLSchema" xmlns:xs="http://www.w3.org/2001/XMLSchema" xmlns:p="http://schemas.microsoft.com/office/2006/metadata/properties" xmlns:ns2="dbaf2d58-a71e-4670-9be5-3d64a4e8ff6a" xmlns:ns3="1fd8df80-85c6-412b-b1f4-aa47f91e445a" targetNamespace="http://schemas.microsoft.com/office/2006/metadata/properties" ma:root="true" ma:fieldsID="2a9380be10cac4553714fffffbe1c35f" ns2:_="" ns3:_="">
    <xsd:import namespace="dbaf2d58-a71e-4670-9be5-3d64a4e8ff6a"/>
    <xsd:import namespace="1fd8df80-85c6-412b-b1f4-aa47f91e445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af2d58-a71e-4670-9be5-3d64a4e8ff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57083f5-be9c-41b3-a388-000a2fa236d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d8df80-85c6-412b-b1f4-aa47f91e445a"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d9e7173-57cf-41cd-a044-63acb2be456f}" ma:internalName="TaxCatchAll" ma:showField="CatchAllData" ma:web="1fd8df80-85c6-412b-b1f4-aa47f91e4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55BABE9-0AEB-48B7-9B4A-5C33E220727F}">
  <ds:schemaRefs>
    <ds:schemaRef ds:uri="http://schemas.microsoft.com/sharepoint/v3/contenttype/forms"/>
  </ds:schemaRefs>
</ds:datastoreItem>
</file>

<file path=customXml/itemProps2.xml><?xml version="1.0" encoding="utf-8"?>
<ds:datastoreItem xmlns:ds="http://schemas.openxmlformats.org/officeDocument/2006/customXml" ds:itemID="{D8C44440-E582-4115-B452-950DFD91DB67}">
  <ds:schemaRefs>
    <ds:schemaRef ds:uri="http://purl.org/dc/elements/1.1/"/>
    <ds:schemaRef ds:uri="dbaf2d58-a71e-4670-9be5-3d64a4e8ff6a"/>
    <ds:schemaRef ds:uri="1fd8df80-85c6-412b-b1f4-aa47f91e445a"/>
    <ds:schemaRef ds:uri="http://purl.org/dc/terms/"/>
    <ds:schemaRef ds:uri="http://schemas.microsoft.com/office/2006/metadata/properties"/>
    <ds:schemaRef ds:uri="http://schemas.microsoft.com/office/infopath/2007/PartnerControls"/>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1D180A93-B01A-456B-8535-F830775363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af2d58-a71e-4670-9be5-3d64a4e8ff6a"/>
    <ds:schemaRef ds:uri="1fd8df80-85c6-412b-b1f4-aa47f91e44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Riesgos Corrupción </vt:lpstr>
      <vt:lpstr>Gestión de Riesgos </vt:lpstr>
      <vt:lpstr>Riesgos Corrupción</vt:lpstr>
      <vt:lpstr>Conceptos Guía </vt:lpstr>
      <vt:lpstr>Fórmulas </vt:lpstr>
      <vt:lpstr>'Riesgos Corrupción'!Área_de_impresión</vt:lpstr>
      <vt:lpstr>'Riesgos Corrupción '!Área_de_impresión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123</dc:creator>
  <cp:keywords/>
  <dc:description/>
  <cp:lastModifiedBy>Ledy Julieth Echeverri Escobar</cp:lastModifiedBy>
  <cp:revision/>
  <dcterms:created xsi:type="dcterms:W3CDTF">2021-04-21T19:33:07Z</dcterms:created>
  <dcterms:modified xsi:type="dcterms:W3CDTF">2026-07-21T14:42:18Z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0x010100CED7AD00A26B9A45895D7116DE816D06</vt:lpwstr>
  </property>
  <property fmtid="{D5CDD505-2E9C-101B-9397-08002B2CF9AE}" pid="3" name="MediaServiceImageTags">
    <vt:lpwstr/>
  </property>
</Properties>
</file>